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.xml" ContentType="application/vnd.openxmlformats-officedocument.drawingml.chartshapes+xml"/>
  <Override PartName="/xl/charts/chart52.xml" ContentType="application/vnd.openxmlformats-officedocument.drawingml.chart+xml"/>
  <Override PartName="/xl/drawings/drawing3.xml" ContentType="application/vnd.openxmlformats-officedocument.drawingml.chartshapes+xml"/>
  <Override PartName="/xl/charts/chart53.xml" ContentType="application/vnd.openxmlformats-officedocument.drawingml.chart+xml"/>
  <Override PartName="/xl/drawings/drawing4.xml" ContentType="application/vnd.openxmlformats-officedocument.drawingml.chartshapes+xml"/>
  <Override PartName="/xl/charts/chart54.xml" ContentType="application/vnd.openxmlformats-officedocument.drawingml.chart+xml"/>
  <Override PartName="/xl/drawings/drawing5.xml" ContentType="application/vnd.openxmlformats-officedocument.drawingml.chartshapes+xml"/>
  <Override PartName="/xl/charts/chart55.xml" ContentType="application/vnd.openxmlformats-officedocument.drawingml.chart+xml"/>
  <Override PartName="/xl/drawings/drawing6.xml" ContentType="application/vnd.openxmlformats-officedocument.drawingml.chartshapes+xml"/>
  <Override PartName="/xl/charts/chart56.xml" ContentType="application/vnd.openxmlformats-officedocument.drawingml.chart+xml"/>
  <Override PartName="/xl/drawings/drawing7.xml" ContentType="application/vnd.openxmlformats-officedocument.drawingml.chartshapes+xml"/>
  <Override PartName="/xl/charts/chart57.xml" ContentType="application/vnd.openxmlformats-officedocument.drawingml.chart+xml"/>
  <Override PartName="/xl/drawings/drawing8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9.xml" ContentType="application/vnd.openxmlformats-officedocument.drawingml.chartshapes+xml"/>
  <Override PartName="/xl/charts/chart60.xml" ContentType="application/vnd.openxmlformats-officedocument.drawingml.chart+xml"/>
  <Override PartName="/xl/drawings/drawing10.xml" ContentType="application/vnd.openxmlformats-officedocument.drawingml.chartshapes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1.xml" ContentType="application/vnd.openxmlformats-officedocument.drawingml.chartshapes+xml"/>
  <Override PartName="/xl/charts/chart63.xml" ContentType="application/vnd.openxmlformats-officedocument.drawingml.chart+xml"/>
  <Override PartName="/xl/drawings/drawing12.xml" ContentType="application/vnd.openxmlformats-officedocument.drawingml.chartshapes+xml"/>
  <Override PartName="/xl/charts/chart64.xml" ContentType="application/vnd.openxmlformats-officedocument.drawingml.chart+xml"/>
  <Override PartName="/xl/drawings/drawing13.xml" ContentType="application/vnd.openxmlformats-officedocument.drawingml.chartshapes+xml"/>
  <Override PartName="/xl/charts/chart65.xml" ContentType="application/vnd.openxmlformats-officedocument.drawingml.chart+xml"/>
  <Override PartName="/xl/drawings/drawing14.xml" ContentType="application/vnd.openxmlformats-officedocument.drawingml.chartshapes+xml"/>
  <Override PartName="/xl/charts/chart66.xml" ContentType="application/vnd.openxmlformats-officedocument.drawingml.chart+xml"/>
  <Override PartName="/xl/drawings/drawing15.xml" ContentType="application/vnd.openxmlformats-officedocument.drawingml.chartshapes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6.xml" ContentType="application/vnd.openxmlformats-officedocument.drawingml.chartshapes+xml"/>
  <Override PartName="/xl/charts/chart69.xml" ContentType="application/vnd.openxmlformats-officedocument.drawingml.chart+xml"/>
  <Override PartName="/xl/drawings/drawing17.xml" ContentType="application/vnd.openxmlformats-officedocument.drawingml.chartshapes+xml"/>
  <Override PartName="/xl/charts/chart70.xml" ContentType="application/vnd.openxmlformats-officedocument.drawingml.chart+xml"/>
  <Override PartName="/xl/drawings/drawing18.xml" ContentType="application/vnd.openxmlformats-officedocument.drawingml.chartshapes+xml"/>
  <Override PartName="/xl/charts/chart71.xml" ContentType="application/vnd.openxmlformats-officedocument.drawingml.chart+xml"/>
  <Override PartName="/xl/drawings/drawing19.xml" ContentType="application/vnd.openxmlformats-officedocument.drawingml.chartshapes+xml"/>
  <Override PartName="/xl/charts/chart72.xml" ContentType="application/vnd.openxmlformats-officedocument.drawingml.chart+xml"/>
  <Override PartName="/xl/drawings/drawing20.xml" ContentType="application/vnd.openxmlformats-officedocument.drawingml.chartshapes+xml"/>
  <Override PartName="/xl/charts/chart73.xml" ContentType="application/vnd.openxmlformats-officedocument.drawingml.chart+xml"/>
  <Override PartName="/xl/drawings/drawing21.xml" ContentType="application/vnd.openxmlformats-officedocument.drawingml.chartshapes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23.xml" ContentType="application/vnd.openxmlformats-officedocument.drawingml.chartshapes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24.xml" ContentType="application/vnd.openxmlformats-officedocument.drawingml.chartshapes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25.xml" ContentType="application/vnd.openxmlformats-officedocument.drawingml.chartshapes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26.xml" ContentType="application/vnd.openxmlformats-officedocument.drawingml.chartshapes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27.xml" ContentType="application/vnd.openxmlformats-officedocument.drawingml.chartshapes+xml"/>
  <Override PartName="/xl/charts/chart127.xml" ContentType="application/vnd.openxmlformats-officedocument.drawingml.chart+xml"/>
  <Override PartName="/xl/drawings/drawing28.xml" ContentType="application/vnd.openxmlformats-officedocument.drawingml.chartshapes+xml"/>
  <Override PartName="/xl/charts/chart128.xml" ContentType="application/vnd.openxmlformats-officedocument.drawingml.chart+xml"/>
  <Override PartName="/xl/drawings/drawing29.xml" ContentType="application/vnd.openxmlformats-officedocument.drawingml.chartshapes+xml"/>
  <Override PartName="/xl/charts/chart129.xml" ContentType="application/vnd.openxmlformats-officedocument.drawingml.chart+xml"/>
  <Override PartName="/xl/drawings/drawing30.xml" ContentType="application/vnd.openxmlformats-officedocument.drawingml.chartshapes+xml"/>
  <Override PartName="/xl/charts/chart130.xml" ContentType="application/vnd.openxmlformats-officedocument.drawingml.chart+xml"/>
  <Override PartName="/xl/drawings/drawing31.xml" ContentType="application/vnd.openxmlformats-officedocument.drawingml.chartshapes+xml"/>
  <Override PartName="/xl/charts/chart131.xml" ContentType="application/vnd.openxmlformats-officedocument.drawingml.chart+xml"/>
  <Override PartName="/xl/drawings/drawing32.xml" ContentType="application/vnd.openxmlformats-officedocument.drawingml.chartshapes+xml"/>
  <Override PartName="/xl/charts/chart132.xml" ContentType="application/vnd.openxmlformats-officedocument.drawingml.chart+xml"/>
  <Override PartName="/xl/drawings/drawing33.xml" ContentType="application/vnd.openxmlformats-officedocument.drawingml.chartshapes+xml"/>
  <Override PartName="/xl/charts/chart133.xml" ContentType="application/vnd.openxmlformats-officedocument.drawingml.chart+xml"/>
  <Override PartName="/xl/drawings/drawing34.xml" ContentType="application/vnd.openxmlformats-officedocument.drawingml.chartshapes+xml"/>
  <Override PartName="/xl/charts/chart134.xml" ContentType="application/vnd.openxmlformats-officedocument.drawingml.chart+xml"/>
  <Override PartName="/xl/drawings/drawing35.xml" ContentType="application/vnd.openxmlformats-officedocument.drawingml.chartshapes+xml"/>
  <Override PartName="/xl/charts/chart135.xml" ContentType="application/vnd.openxmlformats-officedocument.drawingml.chart+xml"/>
  <Override PartName="/xl/drawings/drawing36.xml" ContentType="application/vnd.openxmlformats-officedocument.drawingml.chartshapes+xml"/>
  <Override PartName="/xl/charts/chart136.xml" ContentType="application/vnd.openxmlformats-officedocument.drawingml.chart+xml"/>
  <Override PartName="/xl/drawings/drawing37.xml" ContentType="application/vnd.openxmlformats-officedocument.drawingml.chartshapes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38.xml" ContentType="application/vnd.openxmlformats-officedocument.drawingml.chartshapes+xml"/>
  <Override PartName="/xl/charts/chart154.xml" ContentType="application/vnd.openxmlformats-officedocument.drawingml.chart+xml"/>
  <Override PartName="/xl/drawings/drawing39.xml" ContentType="application/vnd.openxmlformats-officedocument.drawingml.chartshapes+xml"/>
  <Override PartName="/xl/charts/chart155.xml" ContentType="application/vnd.openxmlformats-officedocument.drawingml.chart+xml"/>
  <Override PartName="/xl/drawings/drawing40.xml" ContentType="application/vnd.openxmlformats-officedocument.drawingml.chartshapes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8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9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9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9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9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9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9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9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20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0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03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04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05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6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1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1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1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1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1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1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1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1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2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22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22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22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22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22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22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22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22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22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23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23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23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23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23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23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23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23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23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23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24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24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24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24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24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24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24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24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24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24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25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25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25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25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25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25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25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25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25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25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26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26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26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26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26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26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26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26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26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26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27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27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27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27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27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27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27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27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27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27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28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28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28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28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28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28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28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28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28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28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29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29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29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29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29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29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29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29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29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29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30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30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30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30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30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30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30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30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30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30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31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31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31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31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31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31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31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31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31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31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32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32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32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32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32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32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32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32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32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32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33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33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33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33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33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33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33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33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33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41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42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43.xml" ContentType="application/vnd.openxmlformats-officedocument.drawing+xml"/>
  <Override PartName="/xl/charts/chart359.xml" ContentType="application/vnd.openxmlformats-officedocument.drawingml.chart+xml"/>
  <Override PartName="/xl/drawings/drawing44.xml" ContentType="application/vnd.openxmlformats-officedocument.drawingml.chartshapes+xml"/>
  <Override PartName="/xl/charts/chart360.xml" ContentType="application/vnd.openxmlformats-officedocument.drawingml.chart+xml"/>
  <Override PartName="/xl/drawings/drawing45.xml" ContentType="application/vnd.openxmlformats-officedocument.drawingml.chartshapes+xml"/>
  <Override PartName="/xl/charts/chart361.xml" ContentType="application/vnd.openxmlformats-officedocument.drawingml.chart+xml"/>
  <Override PartName="/xl/drawings/drawing46.xml" ContentType="application/vnd.openxmlformats-officedocument.drawingml.chartshapes+xml"/>
  <Override PartName="/xl/charts/chart362.xml" ContentType="application/vnd.openxmlformats-officedocument.drawingml.chart+xml"/>
  <Override PartName="/xl/drawings/drawing47.xml" ContentType="application/vnd.openxmlformats-officedocument.drawingml.chartshapes+xml"/>
  <Override PartName="/xl/charts/chart363.xml" ContentType="application/vnd.openxmlformats-officedocument.drawingml.chart+xml"/>
  <Override PartName="/xl/drawings/drawing48.xml" ContentType="application/vnd.openxmlformats-officedocument.drawingml.chartshapes+xml"/>
  <Override PartName="/xl/charts/chart364.xml" ContentType="application/vnd.openxmlformats-officedocument.drawingml.chart+xml"/>
  <Override PartName="/xl/drawings/drawing49.xml" ContentType="application/vnd.openxmlformats-officedocument.drawingml.chartshapes+xml"/>
  <Override PartName="/xl/charts/chart365.xml" ContentType="application/vnd.openxmlformats-officedocument.drawingml.chart+xml"/>
  <Override PartName="/xl/drawings/drawing50.xml" ContentType="application/vnd.openxmlformats-officedocument.drawingml.chartshapes+xml"/>
  <Override PartName="/xl/charts/chart366.xml" ContentType="application/vnd.openxmlformats-officedocument.drawingml.chart+xml"/>
  <Override PartName="/xl/drawings/drawing51.xml" ContentType="application/vnd.openxmlformats-officedocument.drawingml.chartshapes+xml"/>
  <Override PartName="/xl/charts/chart367.xml" ContentType="application/vnd.openxmlformats-officedocument.drawingml.chart+xml"/>
  <Override PartName="/xl/drawings/drawing52.xml" ContentType="application/vnd.openxmlformats-officedocument.drawingml.chartshapes+xml"/>
  <Override PartName="/xl/charts/chart368.xml" ContentType="application/vnd.openxmlformats-officedocument.drawingml.chart+xml"/>
  <Override PartName="/xl/drawings/drawing53.xml" ContentType="application/vnd.openxmlformats-officedocument.drawingml.chartshapes+xml"/>
  <Override PartName="/xl/charts/chart369.xml" ContentType="application/vnd.openxmlformats-officedocument.drawingml.chart+xml"/>
  <Override PartName="/xl/drawings/drawing54.xml" ContentType="application/vnd.openxmlformats-officedocument.drawingml.chartshapes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drawings/drawing55.xml" ContentType="application/vnd.openxmlformats-officedocument.drawingml.chartshapes+xml"/>
  <Override PartName="/xl/charts/chart372.xml" ContentType="application/vnd.openxmlformats-officedocument.drawingml.chart+xml"/>
  <Override PartName="/xl/drawings/drawing56.xml" ContentType="application/vnd.openxmlformats-officedocument.drawingml.chartshapes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57.xml" ContentType="application/vnd.openxmlformats-officedocument.drawingml.chartshapes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58.xml" ContentType="application/vnd.openxmlformats-officedocument.drawingml.chartshapes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59.xml" ContentType="application/vnd.openxmlformats-officedocument.drawingml.chartshapes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drawings/drawing62.xml" ContentType="application/vnd.openxmlformats-officedocument.drawing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63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drawings/drawing64.xml" ContentType="application/vnd.openxmlformats-officedocument.drawing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65.xml" ContentType="application/vnd.openxmlformats-officedocument.drawing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drawings/drawing66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67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drawings/drawing68.xml" ContentType="application/vnd.openxmlformats-officedocument.drawing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drawings/drawing69.xml" ContentType="application/vnd.openxmlformats-officedocument.drawing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drawings/drawing70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71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drawings/drawing72.xml" ContentType="application/vnd.openxmlformats-officedocument.drawing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4\"/>
    </mc:Choice>
  </mc:AlternateContent>
  <xr:revisionPtr revIDLastSave="0" documentId="13_ncr:1_{C6A7914B-DA13-49E5-88C1-7F0F02475365}" xr6:coauthVersionLast="47" xr6:coauthVersionMax="47" xr10:uidLastSave="{00000000-0000-0000-0000-000000000000}"/>
  <bookViews>
    <workbookView xWindow="28680" yWindow="-120" windowWidth="24240" windowHeight="13140" tabRatio="923" xr2:uid="{00000000-000D-0000-FFFF-FFFF00000000}"/>
  </bookViews>
  <sheets>
    <sheet name="ANUAL" sheetId="7" r:id="rId1"/>
    <sheet name="M.V. CyL" sheetId="8" state="hidden" r:id="rId2"/>
    <sheet name="M.V. PROV" sheetId="9" state="hidden" r:id="rId3"/>
    <sheet name="M.V. Y P. MESES" sheetId="10" state="hidden" r:id="rId4"/>
    <sheet name="M.V. TIPO ALOJ." sheetId="11" state="hidden" r:id="rId5"/>
    <sheet name="M.V. PROC" sheetId="12" state="hidden" r:id="rId6"/>
    <sheet name="EV. Nº ESTABL. Y PLAZAS" sheetId="13" state="hidden" r:id="rId7"/>
    <sheet name="EV. ESTABL. Y PZAS. X PROV" sheetId="14" state="hidden" r:id="rId8"/>
    <sheet name="EV. ESTABL. Y PZAS. X T.A." sheetId="15" state="hidden" r:id="rId9"/>
    <sheet name="REST." sheetId="16" state="hidden" r:id="rId10"/>
    <sheet name="GASTO" sheetId="17" state="hidden" r:id="rId11"/>
    <sheet name="GASTO X PROV" sheetId="18" state="hidden" r:id="rId12"/>
    <sheet name="GASTO X MESES" sheetId="19" state="hidden" r:id="rId13"/>
    <sheet name="GASTO X T.A." sheetId="20" state="hidden" r:id="rId14"/>
    <sheet name="EMPLEO" sheetId="21" state="hidden" r:id="rId15"/>
    <sheet name="EMPLEO X PROV." sheetId="22" state="hidden" r:id="rId16"/>
    <sheet name="DEMANDA ANUAL" sheetId="23" state="hidden" r:id="rId17"/>
  </sheets>
  <definedNames>
    <definedName name="_xlnm.Print_Area" localSheetId="0">ANUAL!$A$1:$N$3893</definedName>
    <definedName name="_xlnm.Print_Area" localSheetId="12">'GASTO X MESES'!$A$1:$E$105</definedName>
    <definedName name="_xlnm.Print_Area" localSheetId="2">'M.V. PROV'!$A$1:$N$492</definedName>
    <definedName name="_xlnm.Print_Area" localSheetId="3">'M.V. Y P. MESES'!$A$1:$P$219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3" i="22" l="1"/>
  <c r="K20" i="22"/>
  <c r="K21" i="22"/>
  <c r="J21" i="22"/>
  <c r="D2811" i="7"/>
  <c r="D2812" i="7"/>
  <c r="D2813" i="7"/>
  <c r="D2814" i="7"/>
  <c r="D2815" i="7"/>
  <c r="D2816" i="7"/>
  <c r="D2817" i="7"/>
  <c r="D2810" i="7"/>
  <c r="D2796" i="7"/>
  <c r="D2797" i="7"/>
  <c r="D2798" i="7"/>
  <c r="D2799" i="7"/>
  <c r="D2800" i="7"/>
  <c r="D2801" i="7"/>
  <c r="D2802" i="7"/>
  <c r="D2795" i="7"/>
  <c r="H575" i="20" l="1"/>
  <c r="B148" i="18" l="1"/>
  <c r="C148" i="18"/>
  <c r="D148" i="18"/>
  <c r="E148" i="18"/>
  <c r="F148" i="18"/>
  <c r="G148" i="18"/>
  <c r="H148" i="18"/>
  <c r="I148" i="18"/>
  <c r="C480" i="20" l="1"/>
  <c r="C283" i="20"/>
  <c r="C182" i="20"/>
  <c r="J665" i="20" l="1"/>
  <c r="K665" i="20"/>
  <c r="L665" i="20"/>
  <c r="M665" i="20"/>
  <c r="I665" i="20"/>
  <c r="I633" i="20"/>
  <c r="J633" i="20"/>
  <c r="K633" i="20"/>
  <c r="L633" i="20"/>
  <c r="M633" i="20"/>
  <c r="H633" i="20"/>
  <c r="F569" i="20"/>
  <c r="F570" i="20"/>
  <c r="F571" i="20"/>
  <c r="F572" i="20"/>
  <c r="F573" i="20"/>
  <c r="F574" i="20"/>
  <c r="F568" i="20"/>
  <c r="E569" i="20"/>
  <c r="E570" i="20"/>
  <c r="E571" i="20"/>
  <c r="E572" i="20"/>
  <c r="E573" i="20"/>
  <c r="E574" i="20"/>
  <c r="E575" i="20"/>
  <c r="E568" i="20"/>
  <c r="D569" i="20"/>
  <c r="D570" i="20"/>
  <c r="D571" i="20"/>
  <c r="D572" i="20"/>
  <c r="D573" i="20"/>
  <c r="D574" i="20"/>
  <c r="D568" i="20"/>
  <c r="C569" i="20"/>
  <c r="C570" i="20"/>
  <c r="C571" i="20"/>
  <c r="C572" i="20"/>
  <c r="C573" i="20"/>
  <c r="C574" i="20"/>
  <c r="C568" i="20"/>
  <c r="B568" i="20"/>
  <c r="I492" i="20"/>
  <c r="J492" i="20"/>
  <c r="K492" i="20"/>
  <c r="L492" i="20"/>
  <c r="M492" i="20"/>
  <c r="H492" i="20"/>
  <c r="B474" i="20"/>
  <c r="B475" i="20"/>
  <c r="B476" i="20"/>
  <c r="B477" i="20"/>
  <c r="B478" i="20"/>
  <c r="B479" i="20"/>
  <c r="B473" i="20"/>
  <c r="B395" i="20"/>
  <c r="C395" i="20"/>
  <c r="D395" i="20"/>
  <c r="E395" i="20"/>
  <c r="F395" i="20"/>
  <c r="G395" i="20"/>
  <c r="H395" i="20"/>
  <c r="I395" i="20"/>
  <c r="J395" i="20"/>
  <c r="K395" i="20"/>
  <c r="L395" i="20"/>
  <c r="M395" i="20"/>
  <c r="B277" i="20"/>
  <c r="B278" i="20"/>
  <c r="B279" i="20"/>
  <c r="B280" i="20"/>
  <c r="B281" i="20"/>
  <c r="B282" i="20"/>
  <c r="B276" i="20"/>
  <c r="I295" i="20"/>
  <c r="J295" i="20"/>
  <c r="K295" i="20"/>
  <c r="L295" i="20"/>
  <c r="M295" i="20"/>
  <c r="H295" i="20"/>
  <c r="I194" i="20"/>
  <c r="J194" i="20"/>
  <c r="K194" i="20"/>
  <c r="L194" i="20"/>
  <c r="M194" i="20"/>
  <c r="H194" i="20"/>
  <c r="B176" i="20"/>
  <c r="B177" i="20"/>
  <c r="B178" i="20"/>
  <c r="B179" i="20"/>
  <c r="B180" i="20"/>
  <c r="B181" i="20"/>
  <c r="B175" i="20"/>
  <c r="I93" i="20"/>
  <c r="J93" i="20"/>
  <c r="K93" i="20"/>
  <c r="L93" i="20"/>
  <c r="M93" i="20"/>
  <c r="H93" i="20"/>
  <c r="B78" i="19" l="1"/>
  <c r="K142" i="18" l="1"/>
  <c r="K143" i="18"/>
  <c r="K144" i="18"/>
  <c r="K145" i="18"/>
  <c r="K146" i="18"/>
  <c r="K147" i="18"/>
  <c r="K148" i="18"/>
  <c r="K141" i="18"/>
  <c r="B149" i="18" l="1"/>
  <c r="C149" i="18"/>
  <c r="D149" i="18"/>
  <c r="E149" i="18"/>
  <c r="I149" i="18"/>
  <c r="H149" i="18"/>
  <c r="G149" i="18"/>
  <c r="F149" i="18"/>
  <c r="D9" i="17"/>
  <c r="D10" i="17"/>
  <c r="D11" i="17"/>
  <c r="D12" i="17"/>
  <c r="D13" i="17"/>
  <c r="D14" i="17"/>
  <c r="D15" i="17"/>
  <c r="D8" i="17"/>
  <c r="B15" i="17" l="1"/>
  <c r="C40" i="17" l="1"/>
  <c r="C41" i="17"/>
  <c r="C42" i="17"/>
  <c r="C43" i="17"/>
  <c r="C44" i="17"/>
  <c r="C45" i="17"/>
  <c r="B46" i="17"/>
  <c r="C39" i="17"/>
  <c r="L610" i="11" l="1"/>
  <c r="L607" i="11"/>
  <c r="L525" i="11"/>
  <c r="L522" i="11"/>
  <c r="L440" i="11"/>
  <c r="L437" i="11"/>
  <c r="L355" i="11"/>
  <c r="L352" i="11"/>
  <c r="L267" i="11"/>
  <c r="L180" i="11"/>
  <c r="L177" i="11"/>
  <c r="L91" i="11"/>
  <c r="L88" i="11"/>
  <c r="C45" i="15"/>
  <c r="C23" i="15"/>
  <c r="C545" i="15"/>
  <c r="C510" i="15"/>
  <c r="C471" i="15"/>
  <c r="C436" i="15"/>
  <c r="C396" i="15"/>
  <c r="C361" i="15"/>
  <c r="D318" i="15"/>
  <c r="E318" i="15"/>
  <c r="C318" i="15"/>
  <c r="B318" i="15"/>
  <c r="D283" i="15"/>
  <c r="E283" i="15"/>
  <c r="C283" i="15"/>
  <c r="B283" i="15"/>
  <c r="C247" i="15"/>
  <c r="C212" i="15"/>
  <c r="C157" i="15"/>
  <c r="C113" i="15"/>
  <c r="C135" i="15"/>
  <c r="C61" i="16" l="1"/>
  <c r="C19" i="16"/>
  <c r="D9" i="10"/>
  <c r="D10" i="10"/>
  <c r="D11" i="10"/>
  <c r="D12" i="10"/>
  <c r="D13" i="10"/>
  <c r="D14" i="10"/>
  <c r="E463" i="9" l="1"/>
  <c r="F463" i="9"/>
  <c r="G463" i="9"/>
  <c r="H463" i="9"/>
  <c r="I463" i="9"/>
  <c r="D463" i="9"/>
  <c r="E409" i="9"/>
  <c r="F409" i="9"/>
  <c r="G409" i="9"/>
  <c r="H409" i="9"/>
  <c r="I409" i="9"/>
  <c r="D409" i="9"/>
  <c r="E352" i="9"/>
  <c r="F352" i="9"/>
  <c r="G352" i="9"/>
  <c r="H352" i="9"/>
  <c r="I352" i="9"/>
  <c r="D352" i="9"/>
  <c r="E298" i="9"/>
  <c r="F298" i="9"/>
  <c r="G298" i="9"/>
  <c r="H298" i="9"/>
  <c r="I298" i="9"/>
  <c r="D298" i="9"/>
  <c r="E244" i="9"/>
  <c r="F244" i="9"/>
  <c r="G244" i="9"/>
  <c r="H244" i="9"/>
  <c r="I244" i="9"/>
  <c r="D244" i="9"/>
  <c r="E190" i="9"/>
  <c r="F190" i="9"/>
  <c r="G190" i="9"/>
  <c r="H190" i="9"/>
  <c r="I190" i="9"/>
  <c r="D190" i="9"/>
  <c r="E136" i="9"/>
  <c r="F136" i="9"/>
  <c r="G136" i="9"/>
  <c r="H136" i="9"/>
  <c r="I136" i="9"/>
  <c r="D136" i="9"/>
  <c r="E82" i="9"/>
  <c r="F82" i="9"/>
  <c r="G82" i="9"/>
  <c r="H82" i="9"/>
  <c r="I82" i="9"/>
  <c r="D82" i="9"/>
  <c r="O62" i="8"/>
  <c r="O58" i="8"/>
  <c r="O59" i="8"/>
  <c r="O60" i="8"/>
  <c r="O56" i="8"/>
  <c r="O57" i="8"/>
  <c r="O55" i="8"/>
  <c r="L22" i="8" l="1"/>
  <c r="L23" i="8"/>
  <c r="L24" i="8"/>
  <c r="L25" i="8"/>
  <c r="L26" i="8"/>
  <c r="L27" i="8"/>
  <c r="J20" i="22"/>
  <c r="J23" i="22" s="1"/>
  <c r="J14" i="22"/>
  <c r="H23" i="22"/>
  <c r="H14" i="22"/>
  <c r="F23" i="22"/>
  <c r="F14" i="22"/>
  <c r="D23" i="22"/>
  <c r="D14" i="22"/>
  <c r="B82" i="22"/>
  <c r="B81" i="22"/>
  <c r="B80" i="22"/>
  <c r="B79" i="22"/>
  <c r="B78" i="22"/>
  <c r="B77" i="22"/>
  <c r="B76" i="22"/>
  <c r="B75" i="22"/>
  <c r="B74" i="22"/>
  <c r="B39" i="22"/>
  <c r="B38" i="22"/>
  <c r="B37" i="22"/>
  <c r="B36" i="22"/>
  <c r="B35" i="22"/>
  <c r="B34" i="22"/>
  <c r="B33" i="22"/>
  <c r="B32" i="22"/>
  <c r="B31" i="22"/>
  <c r="B23" i="22"/>
  <c r="B14" i="22"/>
  <c r="B12" i="21"/>
  <c r="D14" i="15"/>
  <c r="B179" i="15"/>
  <c r="B87" i="15"/>
  <c r="B83" i="15"/>
  <c r="B82" i="15"/>
  <c r="B81" i="15"/>
  <c r="B80" i="15"/>
  <c r="B79" i="15"/>
  <c r="B84" i="15" s="1"/>
  <c r="B65" i="15"/>
  <c r="B61" i="15"/>
  <c r="B60" i="15"/>
  <c r="B59" i="15"/>
  <c r="B58" i="15"/>
  <c r="B62" i="15" s="1"/>
  <c r="B60" i="14"/>
  <c r="B19" i="14"/>
  <c r="B2090" i="7"/>
  <c r="B2060" i="7"/>
  <c r="B2846" i="7"/>
  <c r="C2846" i="7"/>
  <c r="D2846" i="7"/>
  <c r="E2846" i="7"/>
  <c r="F2846" i="7"/>
  <c r="G2846" i="7"/>
  <c r="H2846" i="7"/>
  <c r="I2846" i="7"/>
  <c r="J2846" i="7"/>
  <c r="B2847" i="7"/>
  <c r="C2847" i="7"/>
  <c r="D2847" i="7"/>
  <c r="E2847" i="7"/>
  <c r="F2847" i="7"/>
  <c r="G2847" i="7"/>
  <c r="H2847" i="7"/>
  <c r="I2847" i="7"/>
  <c r="J2847" i="7"/>
  <c r="B2848" i="7"/>
  <c r="C2848" i="7"/>
  <c r="D2848" i="7"/>
  <c r="E2848" i="7"/>
  <c r="F2848" i="7"/>
  <c r="G2848" i="7"/>
  <c r="H2848" i="7"/>
  <c r="I2848" i="7"/>
  <c r="J2848" i="7"/>
  <c r="B2849" i="7"/>
  <c r="C2849" i="7"/>
  <c r="D2849" i="7"/>
  <c r="E2849" i="7"/>
  <c r="F2849" i="7"/>
  <c r="G2849" i="7"/>
  <c r="H2849" i="7"/>
  <c r="I2849" i="7"/>
  <c r="J2849" i="7"/>
  <c r="B2850" i="7"/>
  <c r="C2850" i="7"/>
  <c r="D2850" i="7"/>
  <c r="E2850" i="7"/>
  <c r="F2850" i="7"/>
  <c r="G2850" i="7"/>
  <c r="H2850" i="7"/>
  <c r="I2850" i="7"/>
  <c r="J2850" i="7"/>
  <c r="A2846" i="7"/>
  <c r="A2847" i="7"/>
  <c r="A2848" i="7"/>
  <c r="A2849" i="7"/>
  <c r="A2850" i="7"/>
  <c r="B519" i="20"/>
  <c r="N658" i="20"/>
  <c r="A2851" i="7"/>
  <c r="A2845" i="7"/>
  <c r="B3270" i="7"/>
  <c r="C3270" i="7"/>
  <c r="D3270" i="7"/>
  <c r="E3270" i="7"/>
  <c r="F3270" i="7"/>
  <c r="G3270" i="7"/>
  <c r="H3270" i="7"/>
  <c r="I3270" i="7"/>
  <c r="J3270" i="7"/>
  <c r="K3270" i="7"/>
  <c r="L3270" i="7"/>
  <c r="M3270" i="7"/>
  <c r="B3271" i="7"/>
  <c r="C3271" i="7"/>
  <c r="D3271" i="7"/>
  <c r="E3271" i="7"/>
  <c r="F3271" i="7"/>
  <c r="G3271" i="7"/>
  <c r="H3271" i="7"/>
  <c r="I3271" i="7"/>
  <c r="J3271" i="7"/>
  <c r="K3271" i="7"/>
  <c r="L3271" i="7"/>
  <c r="M3271" i="7"/>
  <c r="B3272" i="7"/>
  <c r="C3272" i="7"/>
  <c r="D3272" i="7"/>
  <c r="E3272" i="7"/>
  <c r="F3272" i="7"/>
  <c r="G3272" i="7"/>
  <c r="H3272" i="7"/>
  <c r="I3272" i="7"/>
  <c r="J3272" i="7"/>
  <c r="K3272" i="7"/>
  <c r="L3272" i="7"/>
  <c r="M3272" i="7"/>
  <c r="B3273" i="7"/>
  <c r="C3273" i="7"/>
  <c r="D3273" i="7"/>
  <c r="E3273" i="7"/>
  <c r="F3273" i="7"/>
  <c r="G3273" i="7"/>
  <c r="H3273" i="7"/>
  <c r="I3273" i="7"/>
  <c r="J3273" i="7"/>
  <c r="K3273" i="7"/>
  <c r="L3273" i="7"/>
  <c r="M3273" i="7"/>
  <c r="B3274" i="7"/>
  <c r="C3274" i="7"/>
  <c r="D3274" i="7"/>
  <c r="E3274" i="7"/>
  <c r="F3274" i="7"/>
  <c r="G3274" i="7"/>
  <c r="H3274" i="7"/>
  <c r="I3274" i="7"/>
  <c r="J3274" i="7"/>
  <c r="K3274" i="7"/>
  <c r="L3274" i="7"/>
  <c r="M3274" i="7"/>
  <c r="B3275" i="7"/>
  <c r="C3275" i="7"/>
  <c r="D3275" i="7"/>
  <c r="E3275" i="7"/>
  <c r="F3275" i="7"/>
  <c r="G3275" i="7"/>
  <c r="H3275" i="7"/>
  <c r="I3275" i="7"/>
  <c r="J3275" i="7"/>
  <c r="K3275" i="7"/>
  <c r="L3275" i="7"/>
  <c r="M3275" i="7"/>
  <c r="B3276" i="7"/>
  <c r="C3276" i="7"/>
  <c r="D3276" i="7"/>
  <c r="E3276" i="7"/>
  <c r="F3276" i="7"/>
  <c r="G3276" i="7"/>
  <c r="H3276" i="7"/>
  <c r="I3276" i="7"/>
  <c r="J3276" i="7"/>
  <c r="K3276" i="7"/>
  <c r="L3276" i="7"/>
  <c r="M3276" i="7"/>
  <c r="A3271" i="7"/>
  <c r="A3272" i="7"/>
  <c r="A3273" i="7"/>
  <c r="A3274" i="7"/>
  <c r="A3275" i="7"/>
  <c r="A3276" i="7"/>
  <c r="A3270" i="7"/>
  <c r="C519" i="20"/>
  <c r="B377" i="20"/>
  <c r="B376" i="20"/>
  <c r="D562" i="20"/>
  <c r="C562" i="20"/>
  <c r="B562" i="20"/>
  <c r="D561" i="20"/>
  <c r="C561" i="20"/>
  <c r="B561" i="20"/>
  <c r="D560" i="20"/>
  <c r="C560" i="20"/>
  <c r="B560" i="20"/>
  <c r="D559" i="20"/>
  <c r="C559" i="20"/>
  <c r="B559" i="20"/>
  <c r="D558" i="20"/>
  <c r="C558" i="20"/>
  <c r="B558" i="20"/>
  <c r="D557" i="20"/>
  <c r="C557" i="20"/>
  <c r="B557" i="20"/>
  <c r="D556" i="20"/>
  <c r="C556" i="20"/>
  <c r="B556" i="20"/>
  <c r="D555" i="20"/>
  <c r="C555" i="20"/>
  <c r="B555" i="20"/>
  <c r="D550" i="20"/>
  <c r="C550" i="20"/>
  <c r="B550" i="20"/>
  <c r="D549" i="20"/>
  <c r="C549" i="20"/>
  <c r="B549" i="20"/>
  <c r="D548" i="20"/>
  <c r="C548" i="20"/>
  <c r="B548" i="20"/>
  <c r="D547" i="20"/>
  <c r="C547" i="20"/>
  <c r="B547" i="20"/>
  <c r="D546" i="20"/>
  <c r="C546" i="20"/>
  <c r="B546" i="20"/>
  <c r="D545" i="20"/>
  <c r="C545" i="20"/>
  <c r="B545" i="20"/>
  <c r="D544" i="20"/>
  <c r="C544" i="20"/>
  <c r="B544" i="20"/>
  <c r="D543" i="20"/>
  <c r="C543" i="20"/>
  <c r="B543" i="20"/>
  <c r="D538" i="20"/>
  <c r="C538" i="20"/>
  <c r="B538" i="20"/>
  <c r="D537" i="20"/>
  <c r="C537" i="20"/>
  <c r="B537" i="20"/>
  <c r="D536" i="20"/>
  <c r="C536" i="20"/>
  <c r="B536" i="20"/>
  <c r="D535" i="20"/>
  <c r="C535" i="20"/>
  <c r="B535" i="20"/>
  <c r="D534" i="20"/>
  <c r="C534" i="20"/>
  <c r="B534" i="20"/>
  <c r="D533" i="20"/>
  <c r="C533" i="20"/>
  <c r="B533" i="20"/>
  <c r="D532" i="20"/>
  <c r="C532" i="20"/>
  <c r="B532" i="20"/>
  <c r="D531" i="20"/>
  <c r="C531" i="20"/>
  <c r="B531" i="20"/>
  <c r="D526" i="20"/>
  <c r="C526" i="20"/>
  <c r="B526" i="20"/>
  <c r="D525" i="20"/>
  <c r="C525" i="20"/>
  <c r="B525" i="20"/>
  <c r="D524" i="20"/>
  <c r="C524" i="20"/>
  <c r="B524" i="20"/>
  <c r="D523" i="20"/>
  <c r="C523" i="20"/>
  <c r="B523" i="20"/>
  <c r="D522" i="20"/>
  <c r="C522" i="20"/>
  <c r="B522" i="20"/>
  <c r="D521" i="20"/>
  <c r="C521" i="20"/>
  <c r="B521" i="20"/>
  <c r="D520" i="20"/>
  <c r="C520" i="20"/>
  <c r="B520" i="20"/>
  <c r="D519" i="20"/>
  <c r="N492" i="20"/>
  <c r="N491" i="20"/>
  <c r="N490" i="20"/>
  <c r="N489" i="20"/>
  <c r="N488" i="20"/>
  <c r="N487" i="20"/>
  <c r="N486" i="20"/>
  <c r="N485" i="20"/>
  <c r="F18" i="20"/>
  <c r="C39" i="22"/>
  <c r="C38" i="22"/>
  <c r="C37" i="22"/>
  <c r="C36" i="22"/>
  <c r="C35" i="22"/>
  <c r="C34" i="22"/>
  <c r="C33" i="22"/>
  <c r="C32" i="22"/>
  <c r="C31" i="22"/>
  <c r="G17" i="21"/>
  <c r="F575" i="20" l="1"/>
  <c r="B480" i="20"/>
  <c r="K2846" i="7"/>
  <c r="K2848" i="7"/>
  <c r="K2849" i="7"/>
  <c r="K2850" i="7"/>
  <c r="K2847" i="7"/>
  <c r="N3276" i="7"/>
  <c r="N3274" i="7"/>
  <c r="N3275" i="7"/>
  <c r="N3273" i="7"/>
  <c r="N3271" i="7"/>
  <c r="N3272" i="7"/>
  <c r="N3270" i="7"/>
  <c r="M3277" i="7"/>
  <c r="G3277" i="7"/>
  <c r="H3277" i="7"/>
  <c r="F3277" i="7"/>
  <c r="I3277" i="7"/>
  <c r="B3277" i="7"/>
  <c r="J3277" i="7"/>
  <c r="C3277" i="7"/>
  <c r="K3277" i="7"/>
  <c r="D3277" i="7"/>
  <c r="L3277" i="7"/>
  <c r="E3277" i="7"/>
  <c r="B2088" i="7"/>
  <c r="B2089" i="7"/>
  <c r="B2059" i="7"/>
  <c r="B2058" i="7"/>
  <c r="A200" i="12"/>
  <c r="A2000" i="7" s="1"/>
  <c r="B200" i="12"/>
  <c r="C2000" i="7" s="1"/>
  <c r="A201" i="12"/>
  <c r="A2001" i="7" s="1"/>
  <c r="B201" i="12"/>
  <c r="C2001" i="7" s="1"/>
  <c r="A202" i="12"/>
  <c r="A2002" i="7" s="1"/>
  <c r="B202" i="12"/>
  <c r="C2002" i="7" s="1"/>
  <c r="A203" i="12"/>
  <c r="A2003" i="7" s="1"/>
  <c r="B203" i="12"/>
  <c r="C2003" i="7" s="1"/>
  <c r="B120" i="12"/>
  <c r="C9" i="10"/>
  <c r="F274" i="15"/>
  <c r="C62" i="15"/>
  <c r="A3346" i="7"/>
  <c r="A3347" i="7"/>
  <c r="A3348" i="7"/>
  <c r="A3349" i="7"/>
  <c r="A3350" i="7"/>
  <c r="A3345" i="7"/>
  <c r="A3320" i="7"/>
  <c r="A3321" i="7"/>
  <c r="A3322" i="7"/>
  <c r="A3323" i="7"/>
  <c r="A3319" i="7"/>
  <c r="A3244" i="7"/>
  <c r="A3245" i="7"/>
  <c r="A3246" i="7"/>
  <c r="A3247" i="7"/>
  <c r="A3248" i="7"/>
  <c r="A3243" i="7"/>
  <c r="A3195" i="7"/>
  <c r="A3196" i="7"/>
  <c r="A3197" i="7"/>
  <c r="A3198" i="7"/>
  <c r="A3199" i="7"/>
  <c r="A3194" i="7"/>
  <c r="A3168" i="7"/>
  <c r="A3169" i="7"/>
  <c r="A3170" i="7"/>
  <c r="A3171" i="7"/>
  <c r="A3172" i="7"/>
  <c r="A3167" i="7"/>
  <c r="B3128" i="7"/>
  <c r="C3128" i="7"/>
  <c r="D3128" i="7"/>
  <c r="E3128" i="7"/>
  <c r="F3128" i="7"/>
  <c r="G3128" i="7"/>
  <c r="H3128" i="7"/>
  <c r="I3128" i="7"/>
  <c r="J3128" i="7"/>
  <c r="K3128" i="7"/>
  <c r="L3128" i="7"/>
  <c r="M3128" i="7"/>
  <c r="B3129" i="7"/>
  <c r="C3129" i="7"/>
  <c r="D3129" i="7"/>
  <c r="E3129" i="7"/>
  <c r="F3129" i="7"/>
  <c r="G3129" i="7"/>
  <c r="H3129" i="7"/>
  <c r="I3129" i="7"/>
  <c r="J3129" i="7"/>
  <c r="K3129" i="7"/>
  <c r="L3129" i="7"/>
  <c r="M3129" i="7"/>
  <c r="B3130" i="7"/>
  <c r="C3130" i="7"/>
  <c r="D3130" i="7"/>
  <c r="E3130" i="7"/>
  <c r="F3130" i="7"/>
  <c r="G3130" i="7"/>
  <c r="H3130" i="7"/>
  <c r="I3130" i="7"/>
  <c r="J3130" i="7"/>
  <c r="K3130" i="7"/>
  <c r="L3130" i="7"/>
  <c r="M3130" i="7"/>
  <c r="B3131" i="7"/>
  <c r="C3131" i="7"/>
  <c r="D3131" i="7"/>
  <c r="E3131" i="7"/>
  <c r="F3131" i="7"/>
  <c r="G3131" i="7"/>
  <c r="H3131" i="7"/>
  <c r="I3131" i="7"/>
  <c r="J3131" i="7"/>
  <c r="K3131" i="7"/>
  <c r="L3131" i="7"/>
  <c r="M3131" i="7"/>
  <c r="B3132" i="7"/>
  <c r="C3132" i="7"/>
  <c r="D3132" i="7"/>
  <c r="E3132" i="7"/>
  <c r="F3132" i="7"/>
  <c r="G3132" i="7"/>
  <c r="H3132" i="7"/>
  <c r="I3132" i="7"/>
  <c r="J3132" i="7"/>
  <c r="K3132" i="7"/>
  <c r="L3132" i="7"/>
  <c r="M3132" i="7"/>
  <c r="B3133" i="7"/>
  <c r="C3133" i="7"/>
  <c r="D3133" i="7"/>
  <c r="E3133" i="7"/>
  <c r="F3133" i="7"/>
  <c r="G3133" i="7"/>
  <c r="H3133" i="7"/>
  <c r="I3133" i="7"/>
  <c r="J3133" i="7"/>
  <c r="K3133" i="7"/>
  <c r="L3133" i="7"/>
  <c r="M3133" i="7"/>
  <c r="C3127" i="7"/>
  <c r="D3127" i="7"/>
  <c r="E3127" i="7"/>
  <c r="F3127" i="7"/>
  <c r="G3127" i="7"/>
  <c r="H3127" i="7"/>
  <c r="I3127" i="7"/>
  <c r="J3127" i="7"/>
  <c r="K3127" i="7"/>
  <c r="L3127" i="7"/>
  <c r="M3127" i="7"/>
  <c r="A3128" i="7"/>
  <c r="A3129" i="7"/>
  <c r="A3130" i="7"/>
  <c r="A3131" i="7"/>
  <c r="A3132" i="7"/>
  <c r="A3133" i="7"/>
  <c r="A3127" i="7"/>
  <c r="N389" i="20"/>
  <c r="N390" i="20"/>
  <c r="N391" i="20"/>
  <c r="N392" i="20"/>
  <c r="N393" i="20"/>
  <c r="N394" i="20"/>
  <c r="N388" i="20"/>
  <c r="N289" i="20"/>
  <c r="N290" i="20"/>
  <c r="N291" i="20"/>
  <c r="N292" i="20"/>
  <c r="N293" i="20"/>
  <c r="N294" i="20"/>
  <c r="N288" i="20"/>
  <c r="N188" i="20"/>
  <c r="N189" i="20"/>
  <c r="N190" i="20"/>
  <c r="N191" i="20"/>
  <c r="N192" i="20"/>
  <c r="N193" i="20"/>
  <c r="N187" i="20"/>
  <c r="N87" i="20"/>
  <c r="N88" i="20"/>
  <c r="N89" i="20"/>
  <c r="N90" i="20"/>
  <c r="N91" i="20"/>
  <c r="N92" i="20"/>
  <c r="N86" i="20"/>
  <c r="A2962" i="7"/>
  <c r="A2963" i="7"/>
  <c r="A2964" i="7"/>
  <c r="A2965" i="7"/>
  <c r="A2966" i="7"/>
  <c r="A2967" i="7"/>
  <c r="B2962" i="7"/>
  <c r="C2962" i="7"/>
  <c r="D2962" i="7"/>
  <c r="E2962" i="7"/>
  <c r="F2962" i="7"/>
  <c r="G2962" i="7"/>
  <c r="H2962" i="7"/>
  <c r="I2962" i="7"/>
  <c r="J2962" i="7"/>
  <c r="B2963" i="7"/>
  <c r="C2963" i="7"/>
  <c r="D2963" i="7"/>
  <c r="E2963" i="7"/>
  <c r="F2963" i="7"/>
  <c r="G2963" i="7"/>
  <c r="H2963" i="7"/>
  <c r="I2963" i="7"/>
  <c r="J2963" i="7"/>
  <c r="B2964" i="7"/>
  <c r="C2964" i="7"/>
  <c r="D2964" i="7"/>
  <c r="E2964" i="7"/>
  <c r="F2964" i="7"/>
  <c r="G2964" i="7"/>
  <c r="H2964" i="7"/>
  <c r="I2964" i="7"/>
  <c r="J2964" i="7"/>
  <c r="B2965" i="7"/>
  <c r="C2965" i="7"/>
  <c r="D2965" i="7"/>
  <c r="E2965" i="7"/>
  <c r="F2965" i="7"/>
  <c r="G2965" i="7"/>
  <c r="H2965" i="7"/>
  <c r="I2965" i="7"/>
  <c r="J2965" i="7"/>
  <c r="B2966" i="7"/>
  <c r="C2966" i="7"/>
  <c r="D2966" i="7"/>
  <c r="E2966" i="7"/>
  <c r="F2966" i="7"/>
  <c r="G2966" i="7"/>
  <c r="H2966" i="7"/>
  <c r="I2966" i="7"/>
  <c r="J2966" i="7"/>
  <c r="B2967" i="7"/>
  <c r="C2967" i="7"/>
  <c r="D2967" i="7"/>
  <c r="E2967" i="7"/>
  <c r="F2967" i="7"/>
  <c r="G2967" i="7"/>
  <c r="H2967" i="7"/>
  <c r="I2967" i="7"/>
  <c r="J2967" i="7"/>
  <c r="C2961" i="7"/>
  <c r="D2961" i="7"/>
  <c r="E2961" i="7"/>
  <c r="F2961" i="7"/>
  <c r="G2961" i="7"/>
  <c r="H2961" i="7"/>
  <c r="I2961" i="7"/>
  <c r="J2961" i="7"/>
  <c r="A2961" i="7"/>
  <c r="A3057" i="7"/>
  <c r="A3058" i="7"/>
  <c r="A3059" i="7"/>
  <c r="A3060" i="7"/>
  <c r="N3277" i="7" l="1"/>
  <c r="K2963" i="7"/>
  <c r="K2962" i="7"/>
  <c r="K2967" i="7"/>
  <c r="K2966" i="7"/>
  <c r="K2965" i="7"/>
  <c r="K2964" i="7"/>
  <c r="A3056" i="7"/>
  <c r="A3055" i="7"/>
  <c r="A3054" i="7"/>
  <c r="C2845" i="7"/>
  <c r="D2845" i="7"/>
  <c r="E2845" i="7"/>
  <c r="F2845" i="7"/>
  <c r="G2845" i="7"/>
  <c r="H2845" i="7"/>
  <c r="I2845" i="7"/>
  <c r="J2845" i="7"/>
  <c r="B2851" i="7"/>
  <c r="C2851" i="7"/>
  <c r="D2851" i="7"/>
  <c r="E2851" i="7"/>
  <c r="F2851" i="7"/>
  <c r="G2851" i="7"/>
  <c r="H2851" i="7"/>
  <c r="I2851" i="7"/>
  <c r="J2851" i="7"/>
  <c r="C3016" i="7"/>
  <c r="D3016" i="7"/>
  <c r="E3016" i="7"/>
  <c r="F3016" i="7"/>
  <c r="G3016" i="7"/>
  <c r="H3016" i="7"/>
  <c r="I3016" i="7"/>
  <c r="J3016" i="7"/>
  <c r="K3016" i="7"/>
  <c r="L3016" i="7"/>
  <c r="M3016" i="7"/>
  <c r="C3017" i="7"/>
  <c r="D3017" i="7"/>
  <c r="E3017" i="7"/>
  <c r="F3017" i="7"/>
  <c r="G3017" i="7"/>
  <c r="H3017" i="7"/>
  <c r="I3017" i="7"/>
  <c r="J3017" i="7"/>
  <c r="K3017" i="7"/>
  <c r="L3017" i="7"/>
  <c r="M3017" i="7"/>
  <c r="C3018" i="7"/>
  <c r="D3018" i="7"/>
  <c r="E3018" i="7"/>
  <c r="F3018" i="7"/>
  <c r="G3018" i="7"/>
  <c r="H3018" i="7"/>
  <c r="I3018" i="7"/>
  <c r="J3018" i="7"/>
  <c r="K3018" i="7"/>
  <c r="L3018" i="7"/>
  <c r="M3018" i="7"/>
  <c r="C3019" i="7"/>
  <c r="D3019" i="7"/>
  <c r="E3019" i="7"/>
  <c r="F3019" i="7"/>
  <c r="G3019" i="7"/>
  <c r="H3019" i="7"/>
  <c r="I3019" i="7"/>
  <c r="J3019" i="7"/>
  <c r="K3019" i="7"/>
  <c r="L3019" i="7"/>
  <c r="M3019" i="7"/>
  <c r="C3020" i="7"/>
  <c r="D3020" i="7"/>
  <c r="E3020" i="7"/>
  <c r="F3020" i="7"/>
  <c r="G3020" i="7"/>
  <c r="H3020" i="7"/>
  <c r="I3020" i="7"/>
  <c r="J3020" i="7"/>
  <c r="K3020" i="7"/>
  <c r="L3020" i="7"/>
  <c r="M3020" i="7"/>
  <c r="C3021" i="7"/>
  <c r="D3021" i="7"/>
  <c r="E3021" i="7"/>
  <c r="F3021" i="7"/>
  <c r="G3021" i="7"/>
  <c r="H3021" i="7"/>
  <c r="I3021" i="7"/>
  <c r="J3021" i="7"/>
  <c r="K3021" i="7"/>
  <c r="L3021" i="7"/>
  <c r="M3021" i="7"/>
  <c r="C3022" i="7"/>
  <c r="D3022" i="7"/>
  <c r="E3022" i="7"/>
  <c r="F3022" i="7"/>
  <c r="G3022" i="7"/>
  <c r="H3022" i="7"/>
  <c r="I3022" i="7"/>
  <c r="J3022" i="7"/>
  <c r="K3022" i="7"/>
  <c r="L3022" i="7"/>
  <c r="M3022" i="7"/>
  <c r="B3017" i="7"/>
  <c r="B3018" i="7"/>
  <c r="B3019" i="7"/>
  <c r="B3020" i="7"/>
  <c r="B3021" i="7"/>
  <c r="B3022" i="7"/>
  <c r="A3022" i="7"/>
  <c r="A3021" i="7"/>
  <c r="A3020" i="7"/>
  <c r="A3019" i="7"/>
  <c r="A3018" i="7"/>
  <c r="A3017" i="7"/>
  <c r="A3016" i="7"/>
  <c r="N133" i="19"/>
  <c r="N134" i="19"/>
  <c r="N135" i="19"/>
  <c r="N136" i="19"/>
  <c r="N137" i="19"/>
  <c r="N138" i="19"/>
  <c r="N132" i="19"/>
  <c r="C65" i="15" l="1"/>
  <c r="C24" i="9" l="1"/>
  <c r="B3418" i="7"/>
  <c r="I23" i="22" l="1"/>
  <c r="K23" i="22"/>
  <c r="M23" i="22" s="1"/>
  <c r="C12" i="21"/>
  <c r="A189" i="12" l="1"/>
  <c r="A190" i="12"/>
  <c r="A191" i="12"/>
  <c r="A192" i="12"/>
  <c r="A193" i="12"/>
  <c r="A194" i="12"/>
  <c r="A195" i="12"/>
  <c r="A196" i="12"/>
  <c r="A197" i="12"/>
  <c r="A1997" i="7" s="1"/>
  <c r="A198" i="12"/>
  <c r="A1998" i="7" s="1"/>
  <c r="A199" i="12"/>
  <c r="A1999" i="7" s="1"/>
  <c r="B189" i="12"/>
  <c r="B190" i="12"/>
  <c r="B191" i="12"/>
  <c r="B192" i="12"/>
  <c r="B193" i="12"/>
  <c r="B194" i="12"/>
  <c r="B195" i="12"/>
  <c r="B196" i="12"/>
  <c r="B197" i="12"/>
  <c r="C1997" i="7" s="1"/>
  <c r="B198" i="12"/>
  <c r="C1998" i="7" s="1"/>
  <c r="B199" i="12"/>
  <c r="C1999" i="7" s="1"/>
  <c r="B121" i="12"/>
  <c r="B122" i="12"/>
  <c r="B123" i="12"/>
  <c r="B124" i="12"/>
  <c r="B125" i="12"/>
  <c r="B126" i="12"/>
  <c r="B127" i="12"/>
  <c r="B128" i="12"/>
  <c r="B129" i="12"/>
  <c r="B130" i="12"/>
  <c r="B131" i="12"/>
  <c r="B132" i="12"/>
  <c r="B133" i="12"/>
  <c r="B134" i="12"/>
  <c r="B135" i="12"/>
  <c r="B136" i="12"/>
  <c r="B137" i="12"/>
  <c r="B138" i="12"/>
  <c r="A121" i="12"/>
  <c r="A122" i="12"/>
  <c r="A123" i="12"/>
  <c r="A124" i="12"/>
  <c r="A125" i="12"/>
  <c r="A126" i="12"/>
  <c r="A127" i="12"/>
  <c r="A128" i="12"/>
  <c r="A129" i="12"/>
  <c r="A130" i="12"/>
  <c r="A131" i="12"/>
  <c r="A132" i="12"/>
  <c r="A133" i="12"/>
  <c r="A134" i="12"/>
  <c r="A135" i="12"/>
  <c r="A136" i="12"/>
  <c r="A137" i="12"/>
  <c r="A138" i="12"/>
  <c r="C3426" i="7"/>
  <c r="D3426" i="7"/>
  <c r="E3426" i="7"/>
  <c r="F3426" i="7"/>
  <c r="G3426" i="7"/>
  <c r="H3426" i="7"/>
  <c r="I3426" i="7"/>
  <c r="J3426" i="7"/>
  <c r="K3426" i="7"/>
  <c r="B3426" i="7"/>
  <c r="C3418" i="7"/>
  <c r="D3418" i="7"/>
  <c r="E3418" i="7"/>
  <c r="F3418" i="7"/>
  <c r="G3418" i="7"/>
  <c r="H3418" i="7"/>
  <c r="I3418" i="7"/>
  <c r="J3418" i="7"/>
  <c r="K3418" i="7"/>
  <c r="B569" i="20"/>
  <c r="B570" i="20"/>
  <c r="B571" i="20"/>
  <c r="B572" i="20"/>
  <c r="B573" i="20"/>
  <c r="B574" i="20"/>
  <c r="C18" i="20"/>
  <c r="D18" i="20"/>
  <c r="E18" i="20"/>
  <c r="B18" i="20"/>
  <c r="B300" i="23"/>
  <c r="B275" i="23"/>
  <c r="B249" i="23"/>
  <c r="B219" i="23"/>
  <c r="B189" i="23"/>
  <c r="B149" i="23"/>
  <c r="B114" i="23"/>
  <c r="B80" i="23"/>
  <c r="B48" i="23"/>
  <c r="B283" i="20" l="1"/>
  <c r="D575" i="20"/>
  <c r="C575" i="20"/>
  <c r="B182" i="20"/>
  <c r="G18" i="20"/>
  <c r="N194" i="20"/>
  <c r="A204" i="12"/>
  <c r="F19" i="20" l="1"/>
  <c r="E19" i="20"/>
  <c r="D19" i="20"/>
  <c r="C19" i="20"/>
  <c r="B19" i="20"/>
  <c r="E2489" i="7"/>
  <c r="B3345" i="7" l="1"/>
  <c r="C3345" i="7"/>
  <c r="D3345" i="7"/>
  <c r="E3345" i="7"/>
  <c r="F3345" i="7"/>
  <c r="G3345" i="7"/>
  <c r="H3345" i="7"/>
  <c r="I3345" i="7"/>
  <c r="J3345" i="7"/>
  <c r="K3345" i="7"/>
  <c r="L3345" i="7"/>
  <c r="M3345" i="7"/>
  <c r="B3346" i="7"/>
  <c r="C3346" i="7"/>
  <c r="D3346" i="7"/>
  <c r="E3346" i="7"/>
  <c r="F3346" i="7"/>
  <c r="G3346" i="7"/>
  <c r="H3346" i="7"/>
  <c r="I3346" i="7"/>
  <c r="J3346" i="7"/>
  <c r="K3346" i="7"/>
  <c r="L3346" i="7"/>
  <c r="M3346" i="7"/>
  <c r="B3347" i="7"/>
  <c r="C3347" i="7"/>
  <c r="D3347" i="7"/>
  <c r="E3347" i="7"/>
  <c r="F3347" i="7"/>
  <c r="G3347" i="7"/>
  <c r="H3347" i="7"/>
  <c r="I3347" i="7"/>
  <c r="J3347" i="7"/>
  <c r="K3347" i="7"/>
  <c r="L3347" i="7"/>
  <c r="M3347" i="7"/>
  <c r="B3348" i="7"/>
  <c r="C3348" i="7"/>
  <c r="D3348" i="7"/>
  <c r="E3348" i="7"/>
  <c r="F3348" i="7"/>
  <c r="G3348" i="7"/>
  <c r="H3348" i="7"/>
  <c r="I3348" i="7"/>
  <c r="J3348" i="7"/>
  <c r="K3348" i="7"/>
  <c r="L3348" i="7"/>
  <c r="M3348" i="7"/>
  <c r="B3349" i="7"/>
  <c r="C3349" i="7"/>
  <c r="D3349" i="7"/>
  <c r="E3349" i="7"/>
  <c r="F3349" i="7"/>
  <c r="G3349" i="7"/>
  <c r="H3349" i="7"/>
  <c r="I3349" i="7"/>
  <c r="J3349" i="7"/>
  <c r="K3349" i="7"/>
  <c r="L3349" i="7"/>
  <c r="M3349" i="7"/>
  <c r="B3350" i="7"/>
  <c r="C3350" i="7"/>
  <c r="D3350" i="7"/>
  <c r="E3350" i="7"/>
  <c r="F3350" i="7"/>
  <c r="G3350" i="7"/>
  <c r="H3350" i="7"/>
  <c r="I3350" i="7"/>
  <c r="J3350" i="7"/>
  <c r="K3350" i="7"/>
  <c r="L3350" i="7"/>
  <c r="M3350" i="7"/>
  <c r="B3351" i="7"/>
  <c r="C3351" i="7"/>
  <c r="D3351" i="7"/>
  <c r="E3351" i="7"/>
  <c r="F3351" i="7"/>
  <c r="G3351" i="7"/>
  <c r="H3351" i="7"/>
  <c r="I3351" i="7"/>
  <c r="J3351" i="7"/>
  <c r="K3351" i="7"/>
  <c r="L3351" i="7"/>
  <c r="M3351" i="7"/>
  <c r="B3319" i="7"/>
  <c r="C3319" i="7"/>
  <c r="D3319" i="7"/>
  <c r="E3319" i="7"/>
  <c r="F3319" i="7"/>
  <c r="G3319" i="7"/>
  <c r="H3319" i="7"/>
  <c r="I3319" i="7"/>
  <c r="J3319" i="7"/>
  <c r="K3319" i="7"/>
  <c r="L3319" i="7"/>
  <c r="M3319" i="7"/>
  <c r="B3320" i="7"/>
  <c r="C3320" i="7"/>
  <c r="D3320" i="7"/>
  <c r="E3320" i="7"/>
  <c r="F3320" i="7"/>
  <c r="G3320" i="7"/>
  <c r="H3320" i="7"/>
  <c r="I3320" i="7"/>
  <c r="J3320" i="7"/>
  <c r="K3320" i="7"/>
  <c r="L3320" i="7"/>
  <c r="M3320" i="7"/>
  <c r="B3321" i="7"/>
  <c r="C3321" i="7"/>
  <c r="D3321" i="7"/>
  <c r="E3321" i="7"/>
  <c r="F3321" i="7"/>
  <c r="G3321" i="7"/>
  <c r="H3321" i="7"/>
  <c r="I3321" i="7"/>
  <c r="J3321" i="7"/>
  <c r="K3321" i="7"/>
  <c r="L3321" i="7"/>
  <c r="M3321" i="7"/>
  <c r="B3322" i="7"/>
  <c r="C3322" i="7"/>
  <c r="D3322" i="7"/>
  <c r="E3322" i="7"/>
  <c r="F3322" i="7"/>
  <c r="G3322" i="7"/>
  <c r="H3322" i="7"/>
  <c r="I3322" i="7"/>
  <c r="J3322" i="7"/>
  <c r="K3322" i="7"/>
  <c r="L3322" i="7"/>
  <c r="M3322" i="7"/>
  <c r="B3323" i="7"/>
  <c r="C3323" i="7"/>
  <c r="D3323" i="7"/>
  <c r="E3323" i="7"/>
  <c r="F3323" i="7"/>
  <c r="G3323" i="7"/>
  <c r="H3323" i="7"/>
  <c r="I3323" i="7"/>
  <c r="J3323" i="7"/>
  <c r="K3323" i="7"/>
  <c r="L3323" i="7"/>
  <c r="M3323" i="7"/>
  <c r="B3324" i="7"/>
  <c r="C3324" i="7"/>
  <c r="D3324" i="7"/>
  <c r="E3324" i="7"/>
  <c r="F3324" i="7"/>
  <c r="G3324" i="7"/>
  <c r="H3324" i="7"/>
  <c r="I3324" i="7"/>
  <c r="J3324" i="7"/>
  <c r="K3324" i="7"/>
  <c r="L3324" i="7"/>
  <c r="M3324" i="7"/>
  <c r="B3016" i="7"/>
  <c r="N3016" i="7" s="1"/>
  <c r="K2969" i="7"/>
  <c r="B2969" i="7"/>
  <c r="C2969" i="7"/>
  <c r="D2969" i="7"/>
  <c r="E2969" i="7"/>
  <c r="F2969" i="7"/>
  <c r="G2969" i="7"/>
  <c r="H2969" i="7"/>
  <c r="I2969" i="7"/>
  <c r="J2969" i="7"/>
  <c r="B2961" i="7"/>
  <c r="K2961" i="7" s="1"/>
  <c r="B2845" i="7"/>
  <c r="F2811" i="7"/>
  <c r="F2812" i="7"/>
  <c r="F2813" i="7"/>
  <c r="F2814" i="7"/>
  <c r="F2815" i="7"/>
  <c r="F2816" i="7"/>
  <c r="F2810" i="7"/>
  <c r="G575" i="20"/>
  <c r="B575" i="20"/>
  <c r="N664" i="20"/>
  <c r="N663" i="20"/>
  <c r="N662" i="20"/>
  <c r="N661" i="20"/>
  <c r="N660" i="20"/>
  <c r="N659" i="20"/>
  <c r="N627" i="20"/>
  <c r="N628" i="20"/>
  <c r="N629" i="20"/>
  <c r="N630" i="20"/>
  <c r="N631" i="20"/>
  <c r="N632" i="20"/>
  <c r="H139" i="19"/>
  <c r="I139" i="19"/>
  <c r="J139" i="19"/>
  <c r="K139" i="19"/>
  <c r="L139" i="19"/>
  <c r="M139" i="19"/>
  <c r="J148" i="18"/>
  <c r="B110" i="18"/>
  <c r="C46" i="17"/>
  <c r="N665" i="20" l="1"/>
  <c r="N633" i="20"/>
  <c r="D666" i="20"/>
  <c r="I575" i="20"/>
  <c r="J3352" i="7"/>
  <c r="B3352" i="7"/>
  <c r="F3325" i="7"/>
  <c r="H3352" i="7"/>
  <c r="D3352" i="7"/>
  <c r="L3325" i="7"/>
  <c r="B3325" i="7"/>
  <c r="J3325" i="7"/>
  <c r="D3325" i="7"/>
  <c r="F3352" i="7"/>
  <c r="L3352" i="7"/>
  <c r="H3325" i="7"/>
  <c r="N139" i="19"/>
  <c r="N3321" i="7"/>
  <c r="N3348" i="7"/>
  <c r="G3325" i="7"/>
  <c r="N3350" i="7"/>
  <c r="N3346" i="7"/>
  <c r="N3323" i="7"/>
  <c r="K3325" i="7"/>
  <c r="C3325" i="7"/>
  <c r="N3351" i="7"/>
  <c r="N3349" i="7"/>
  <c r="N3347" i="7"/>
  <c r="N3324" i="7"/>
  <c r="N3322" i="7"/>
  <c r="N3320" i="7"/>
  <c r="M3325" i="7"/>
  <c r="I3325" i="7"/>
  <c r="E3325" i="7"/>
  <c r="C3352" i="7"/>
  <c r="E3352" i="7"/>
  <c r="G3352" i="7"/>
  <c r="I3352" i="7"/>
  <c r="K3352" i="7"/>
  <c r="M3352" i="7"/>
  <c r="N3319" i="7"/>
  <c r="N3345" i="7"/>
  <c r="J2968" i="7"/>
  <c r="F2968" i="7"/>
  <c r="H2968" i="7"/>
  <c r="D2968" i="7"/>
  <c r="C2968" i="7"/>
  <c r="E2968" i="7"/>
  <c r="G2968" i="7"/>
  <c r="I2968" i="7"/>
  <c r="B2968" i="7"/>
  <c r="F2817" i="7"/>
  <c r="J634" i="20"/>
  <c r="J3427" i="7"/>
  <c r="K3427" i="7"/>
  <c r="J3428" i="7"/>
  <c r="K3428" i="7"/>
  <c r="J3429" i="7"/>
  <c r="K3429" i="7"/>
  <c r="B3427" i="7"/>
  <c r="C3427" i="7"/>
  <c r="D3427" i="7"/>
  <c r="E3427" i="7"/>
  <c r="F3427" i="7"/>
  <c r="G3427" i="7"/>
  <c r="H3427" i="7"/>
  <c r="I3427" i="7"/>
  <c r="B3428" i="7"/>
  <c r="C3428" i="7"/>
  <c r="D3428" i="7"/>
  <c r="E3428" i="7"/>
  <c r="F3428" i="7"/>
  <c r="G3428" i="7"/>
  <c r="H3428" i="7"/>
  <c r="I3428" i="7"/>
  <c r="B3419" i="7"/>
  <c r="C3419" i="7"/>
  <c r="D3419" i="7"/>
  <c r="E3419" i="7"/>
  <c r="F3419" i="7"/>
  <c r="G3419" i="7"/>
  <c r="H3419" i="7"/>
  <c r="I3419" i="7"/>
  <c r="J3419" i="7"/>
  <c r="K3419" i="7"/>
  <c r="B3420" i="7"/>
  <c r="C3420" i="7"/>
  <c r="D3420" i="7"/>
  <c r="E3420" i="7"/>
  <c r="F3420" i="7"/>
  <c r="G3420" i="7"/>
  <c r="H3420" i="7"/>
  <c r="I3420" i="7"/>
  <c r="J3420" i="7"/>
  <c r="K3420" i="7"/>
  <c r="F3399" i="7"/>
  <c r="F3400" i="7"/>
  <c r="C3399" i="7"/>
  <c r="C3400" i="7"/>
  <c r="D10" i="21"/>
  <c r="B3243" i="7"/>
  <c r="C3243" i="7"/>
  <c r="D3243" i="7"/>
  <c r="E3243" i="7"/>
  <c r="F3243" i="7"/>
  <c r="G3243" i="7"/>
  <c r="H3243" i="7"/>
  <c r="I3243" i="7"/>
  <c r="J3243" i="7"/>
  <c r="K3243" i="7"/>
  <c r="L3243" i="7"/>
  <c r="M3243" i="7"/>
  <c r="B3244" i="7"/>
  <c r="C3244" i="7"/>
  <c r="D3244" i="7"/>
  <c r="E3244" i="7"/>
  <c r="F3244" i="7"/>
  <c r="G3244" i="7"/>
  <c r="H3244" i="7"/>
  <c r="I3244" i="7"/>
  <c r="J3244" i="7"/>
  <c r="K3244" i="7"/>
  <c r="L3244" i="7"/>
  <c r="M3244" i="7"/>
  <c r="B3245" i="7"/>
  <c r="C3245" i="7"/>
  <c r="D3245" i="7"/>
  <c r="E3245" i="7"/>
  <c r="F3245" i="7"/>
  <c r="G3245" i="7"/>
  <c r="H3245" i="7"/>
  <c r="I3245" i="7"/>
  <c r="J3245" i="7"/>
  <c r="K3245" i="7"/>
  <c r="L3245" i="7"/>
  <c r="M3245" i="7"/>
  <c r="B3246" i="7"/>
  <c r="C3246" i="7"/>
  <c r="D3246" i="7"/>
  <c r="E3246" i="7"/>
  <c r="F3246" i="7"/>
  <c r="G3246" i="7"/>
  <c r="H3246" i="7"/>
  <c r="I3246" i="7"/>
  <c r="J3246" i="7"/>
  <c r="K3246" i="7"/>
  <c r="L3246" i="7"/>
  <c r="M3246" i="7"/>
  <c r="B3247" i="7"/>
  <c r="C3247" i="7"/>
  <c r="D3247" i="7"/>
  <c r="E3247" i="7"/>
  <c r="F3247" i="7"/>
  <c r="G3247" i="7"/>
  <c r="H3247" i="7"/>
  <c r="I3247" i="7"/>
  <c r="J3247" i="7"/>
  <c r="K3247" i="7"/>
  <c r="L3247" i="7"/>
  <c r="M3247" i="7"/>
  <c r="B3248" i="7"/>
  <c r="C3248" i="7"/>
  <c r="D3248" i="7"/>
  <c r="E3248" i="7"/>
  <c r="F3248" i="7"/>
  <c r="G3248" i="7"/>
  <c r="H3248" i="7"/>
  <c r="I3248" i="7"/>
  <c r="J3248" i="7"/>
  <c r="K3248" i="7"/>
  <c r="L3248" i="7"/>
  <c r="M3248" i="7"/>
  <c r="B3249" i="7"/>
  <c r="C3249" i="7"/>
  <c r="D3249" i="7"/>
  <c r="E3249" i="7"/>
  <c r="F3249" i="7"/>
  <c r="G3249" i="7"/>
  <c r="H3249" i="7"/>
  <c r="I3249" i="7"/>
  <c r="J3249" i="7"/>
  <c r="K3249" i="7"/>
  <c r="L3249" i="7"/>
  <c r="M3249" i="7"/>
  <c r="B3194" i="7"/>
  <c r="C3194" i="7"/>
  <c r="D3194" i="7"/>
  <c r="E3194" i="7"/>
  <c r="F3194" i="7"/>
  <c r="G3194" i="7"/>
  <c r="H3194" i="7"/>
  <c r="I3194" i="7"/>
  <c r="J3194" i="7"/>
  <c r="K3194" i="7"/>
  <c r="L3194" i="7"/>
  <c r="M3194" i="7"/>
  <c r="B3195" i="7"/>
  <c r="C3195" i="7"/>
  <c r="D3195" i="7"/>
  <c r="E3195" i="7"/>
  <c r="F3195" i="7"/>
  <c r="G3195" i="7"/>
  <c r="H3195" i="7"/>
  <c r="I3195" i="7"/>
  <c r="J3195" i="7"/>
  <c r="K3195" i="7"/>
  <c r="L3195" i="7"/>
  <c r="M3195" i="7"/>
  <c r="B3196" i="7"/>
  <c r="C3196" i="7"/>
  <c r="D3196" i="7"/>
  <c r="E3196" i="7"/>
  <c r="F3196" i="7"/>
  <c r="G3196" i="7"/>
  <c r="H3196" i="7"/>
  <c r="I3196" i="7"/>
  <c r="J3196" i="7"/>
  <c r="K3196" i="7"/>
  <c r="L3196" i="7"/>
  <c r="M3196" i="7"/>
  <c r="B3197" i="7"/>
  <c r="C3197" i="7"/>
  <c r="D3197" i="7"/>
  <c r="E3197" i="7"/>
  <c r="F3197" i="7"/>
  <c r="G3197" i="7"/>
  <c r="H3197" i="7"/>
  <c r="I3197" i="7"/>
  <c r="J3197" i="7"/>
  <c r="K3197" i="7"/>
  <c r="L3197" i="7"/>
  <c r="M3197" i="7"/>
  <c r="B3198" i="7"/>
  <c r="C3198" i="7"/>
  <c r="D3198" i="7"/>
  <c r="E3198" i="7"/>
  <c r="F3198" i="7"/>
  <c r="G3198" i="7"/>
  <c r="H3198" i="7"/>
  <c r="I3198" i="7"/>
  <c r="J3198" i="7"/>
  <c r="K3198" i="7"/>
  <c r="L3198" i="7"/>
  <c r="M3198" i="7"/>
  <c r="B3199" i="7"/>
  <c r="C3199" i="7"/>
  <c r="D3199" i="7"/>
  <c r="E3199" i="7"/>
  <c r="F3199" i="7"/>
  <c r="G3199" i="7"/>
  <c r="H3199" i="7"/>
  <c r="I3199" i="7"/>
  <c r="J3199" i="7"/>
  <c r="K3199" i="7"/>
  <c r="L3199" i="7"/>
  <c r="M3199" i="7"/>
  <c r="B3200" i="7"/>
  <c r="C3200" i="7"/>
  <c r="D3200" i="7"/>
  <c r="E3200" i="7"/>
  <c r="F3200" i="7"/>
  <c r="G3200" i="7"/>
  <c r="H3200" i="7"/>
  <c r="I3200" i="7"/>
  <c r="J3200" i="7"/>
  <c r="K3200" i="7"/>
  <c r="L3200" i="7"/>
  <c r="M3200" i="7"/>
  <c r="B3167" i="7"/>
  <c r="C3167" i="7"/>
  <c r="D3167" i="7"/>
  <c r="E3167" i="7"/>
  <c r="F3167" i="7"/>
  <c r="G3167" i="7"/>
  <c r="H3167" i="7"/>
  <c r="I3167" i="7"/>
  <c r="J3167" i="7"/>
  <c r="K3167" i="7"/>
  <c r="L3167" i="7"/>
  <c r="M3167" i="7"/>
  <c r="B3168" i="7"/>
  <c r="C3168" i="7"/>
  <c r="D3168" i="7"/>
  <c r="E3168" i="7"/>
  <c r="F3168" i="7"/>
  <c r="G3168" i="7"/>
  <c r="H3168" i="7"/>
  <c r="I3168" i="7"/>
  <c r="J3168" i="7"/>
  <c r="K3168" i="7"/>
  <c r="L3168" i="7"/>
  <c r="M3168" i="7"/>
  <c r="B3169" i="7"/>
  <c r="C3169" i="7"/>
  <c r="D3169" i="7"/>
  <c r="E3169" i="7"/>
  <c r="F3169" i="7"/>
  <c r="G3169" i="7"/>
  <c r="H3169" i="7"/>
  <c r="I3169" i="7"/>
  <c r="J3169" i="7"/>
  <c r="K3169" i="7"/>
  <c r="L3169" i="7"/>
  <c r="M3169" i="7"/>
  <c r="B3170" i="7"/>
  <c r="C3170" i="7"/>
  <c r="D3170" i="7"/>
  <c r="E3170" i="7"/>
  <c r="F3170" i="7"/>
  <c r="G3170" i="7"/>
  <c r="H3170" i="7"/>
  <c r="I3170" i="7"/>
  <c r="J3170" i="7"/>
  <c r="K3170" i="7"/>
  <c r="L3170" i="7"/>
  <c r="M3170" i="7"/>
  <c r="B3171" i="7"/>
  <c r="C3171" i="7"/>
  <c r="D3171" i="7"/>
  <c r="E3171" i="7"/>
  <c r="F3171" i="7"/>
  <c r="G3171" i="7"/>
  <c r="H3171" i="7"/>
  <c r="I3171" i="7"/>
  <c r="J3171" i="7"/>
  <c r="K3171" i="7"/>
  <c r="L3171" i="7"/>
  <c r="M3171" i="7"/>
  <c r="B3172" i="7"/>
  <c r="C3172" i="7"/>
  <c r="D3172" i="7"/>
  <c r="E3172" i="7"/>
  <c r="F3172" i="7"/>
  <c r="G3172" i="7"/>
  <c r="H3172" i="7"/>
  <c r="I3172" i="7"/>
  <c r="J3172" i="7"/>
  <c r="K3172" i="7"/>
  <c r="L3172" i="7"/>
  <c r="M3172" i="7"/>
  <c r="B3173" i="7"/>
  <c r="C3173" i="7"/>
  <c r="D3173" i="7"/>
  <c r="E3173" i="7"/>
  <c r="F3173" i="7"/>
  <c r="G3173" i="7"/>
  <c r="H3173" i="7"/>
  <c r="I3173" i="7"/>
  <c r="J3173" i="7"/>
  <c r="K3173" i="7"/>
  <c r="L3173" i="7"/>
  <c r="M3173" i="7"/>
  <c r="B3127" i="7"/>
  <c r="L3023" i="7"/>
  <c r="M3023" i="7"/>
  <c r="F576" i="20" l="1"/>
  <c r="C576" i="20"/>
  <c r="G576" i="20"/>
  <c r="H576" i="20"/>
  <c r="E576" i="20"/>
  <c r="D576" i="20"/>
  <c r="E140" i="19"/>
  <c r="I140" i="19"/>
  <c r="H140" i="19"/>
  <c r="D3421" i="7"/>
  <c r="I3399" i="7"/>
  <c r="K3201" i="7"/>
  <c r="L3250" i="7"/>
  <c r="L3134" i="7"/>
  <c r="B634" i="20"/>
  <c r="E634" i="20"/>
  <c r="C140" i="19"/>
  <c r="G140" i="19"/>
  <c r="K140" i="19"/>
  <c r="D140" i="19"/>
  <c r="L140" i="19"/>
  <c r="M140" i="19"/>
  <c r="J140" i="19"/>
  <c r="F140" i="19"/>
  <c r="B140" i="19"/>
  <c r="J149" i="18"/>
  <c r="N3352" i="7"/>
  <c r="N3325" i="7"/>
  <c r="F3430" i="7"/>
  <c r="C3401" i="7"/>
  <c r="J3430" i="7"/>
  <c r="B3430" i="7"/>
  <c r="B3421" i="7"/>
  <c r="H3430" i="7"/>
  <c r="D3430" i="7"/>
  <c r="K2968" i="7"/>
  <c r="I3430" i="7"/>
  <c r="G3430" i="7"/>
  <c r="E3430" i="7"/>
  <c r="C3430" i="7"/>
  <c r="K3430" i="7"/>
  <c r="H3421" i="7"/>
  <c r="J3421" i="7"/>
  <c r="F3421" i="7"/>
  <c r="K3421" i="7"/>
  <c r="I3421" i="7"/>
  <c r="G3421" i="7"/>
  <c r="E3421" i="7"/>
  <c r="C3421" i="7"/>
  <c r="B576" i="20"/>
  <c r="M634" i="20"/>
  <c r="I634" i="20"/>
  <c r="H634" i="20"/>
  <c r="K634" i="20"/>
  <c r="G634" i="20"/>
  <c r="C634" i="20"/>
  <c r="D634" i="20"/>
  <c r="L634" i="20"/>
  <c r="F634" i="20"/>
  <c r="K666" i="20"/>
  <c r="G666" i="20"/>
  <c r="C666" i="20"/>
  <c r="J666" i="20"/>
  <c r="F666" i="20"/>
  <c r="B666" i="20"/>
  <c r="M666" i="20"/>
  <c r="I666" i="20"/>
  <c r="E666" i="20"/>
  <c r="L666" i="20"/>
  <c r="H666" i="20"/>
  <c r="C3201" i="7"/>
  <c r="G3201" i="7"/>
  <c r="G3174" i="7"/>
  <c r="I3400" i="7"/>
  <c r="F3401" i="7"/>
  <c r="K3174" i="7"/>
  <c r="C3174" i="7"/>
  <c r="I3201" i="7"/>
  <c r="E3201" i="7"/>
  <c r="N3173" i="7"/>
  <c r="H3174" i="7"/>
  <c r="D3250" i="7"/>
  <c r="N3169" i="7"/>
  <c r="L3174" i="7"/>
  <c r="D3174" i="7"/>
  <c r="N3200" i="7"/>
  <c r="N3246" i="7"/>
  <c r="H3250" i="7"/>
  <c r="D3134" i="7"/>
  <c r="N3171" i="7"/>
  <c r="J3174" i="7"/>
  <c r="F3174" i="7"/>
  <c r="B3174" i="7"/>
  <c r="N3196" i="7"/>
  <c r="L3201" i="7"/>
  <c r="J3201" i="7"/>
  <c r="H3201" i="7"/>
  <c r="F3201" i="7"/>
  <c r="D3201" i="7"/>
  <c r="B3201" i="7"/>
  <c r="J3250" i="7"/>
  <c r="F3250" i="7"/>
  <c r="B3250" i="7"/>
  <c r="H3134" i="7"/>
  <c r="N3172" i="7"/>
  <c r="N3170" i="7"/>
  <c r="N3168" i="7"/>
  <c r="M3174" i="7"/>
  <c r="I3174" i="7"/>
  <c r="E3174" i="7"/>
  <c r="M3201" i="7"/>
  <c r="N3198" i="7"/>
  <c r="N3194" i="7"/>
  <c r="N3248" i="7"/>
  <c r="N3244" i="7"/>
  <c r="N3199" i="7"/>
  <c r="N3197" i="7"/>
  <c r="N3195" i="7"/>
  <c r="N3249" i="7"/>
  <c r="N3247" i="7"/>
  <c r="N3245" i="7"/>
  <c r="M3250" i="7"/>
  <c r="K3250" i="7"/>
  <c r="I3250" i="7"/>
  <c r="G3250" i="7"/>
  <c r="E3250" i="7"/>
  <c r="C3250" i="7"/>
  <c r="N3243" i="7"/>
  <c r="J3134" i="7"/>
  <c r="F3134" i="7"/>
  <c r="B3134" i="7"/>
  <c r="I3134" i="7"/>
  <c r="N3167" i="7"/>
  <c r="N3130" i="7"/>
  <c r="N3128" i="7"/>
  <c r="N3132" i="7"/>
  <c r="M3134" i="7"/>
  <c r="E3134" i="7"/>
  <c r="N3133" i="7"/>
  <c r="N3131" i="7"/>
  <c r="N3129" i="7"/>
  <c r="K3134" i="7"/>
  <c r="G3134" i="7"/>
  <c r="C3134" i="7"/>
  <c r="N3127" i="7"/>
  <c r="E3023" i="7"/>
  <c r="I3023" i="7"/>
  <c r="N3022" i="7"/>
  <c r="N3021" i="7"/>
  <c r="N3020" i="7"/>
  <c r="N3019" i="7"/>
  <c r="N3018" i="7"/>
  <c r="N3017" i="7"/>
  <c r="G3023" i="7"/>
  <c r="C3023" i="7"/>
  <c r="C2852" i="7"/>
  <c r="D3023" i="7"/>
  <c r="F3023" i="7"/>
  <c r="H3023" i="7"/>
  <c r="J3023" i="7"/>
  <c r="G2852" i="7"/>
  <c r="B3023" i="7"/>
  <c r="K2851" i="7"/>
  <c r="I2852" i="7"/>
  <c r="E2852" i="7"/>
  <c r="J2852" i="7"/>
  <c r="H2852" i="7"/>
  <c r="F2852" i="7"/>
  <c r="D2852" i="7"/>
  <c r="B2852" i="7"/>
  <c r="K2845" i="7"/>
  <c r="D702" i="7"/>
  <c r="D701" i="7"/>
  <c r="C3431" i="7" l="1"/>
  <c r="N140" i="19"/>
  <c r="N3023" i="7"/>
  <c r="E3422" i="7"/>
  <c r="K3431" i="7"/>
  <c r="K2852" i="7"/>
  <c r="K3422" i="7"/>
  <c r="I3422" i="7"/>
  <c r="E3431" i="7"/>
  <c r="C3422" i="7"/>
  <c r="I3401" i="7"/>
  <c r="G3431" i="7"/>
  <c r="I3431" i="7"/>
  <c r="G3422" i="7"/>
  <c r="I576" i="20"/>
  <c r="N3201" i="7"/>
  <c r="N3174" i="7"/>
  <c r="N3250" i="7"/>
  <c r="N3134" i="7"/>
  <c r="K3023" i="7"/>
  <c r="B422" i="20"/>
  <c r="B378" i="20"/>
  <c r="B379" i="20"/>
  <c r="B380" i="20"/>
  <c r="B381" i="20"/>
  <c r="B382" i="20"/>
  <c r="B383" i="20"/>
  <c r="B81" i="20"/>
  <c r="B76" i="20"/>
  <c r="B77" i="20"/>
  <c r="B78" i="20"/>
  <c r="B79" i="20"/>
  <c r="B80" i="20"/>
  <c r="B75" i="20"/>
  <c r="B74" i="20"/>
  <c r="D465" i="20"/>
  <c r="C465" i="20"/>
  <c r="B465" i="20"/>
  <c r="D464" i="20"/>
  <c r="C464" i="20"/>
  <c r="B464" i="20"/>
  <c r="D463" i="20"/>
  <c r="C463" i="20"/>
  <c r="B463" i="20"/>
  <c r="D462" i="20"/>
  <c r="C462" i="20"/>
  <c r="B462" i="20"/>
  <c r="D461" i="20"/>
  <c r="C461" i="20"/>
  <c r="B461" i="20"/>
  <c r="D460" i="20"/>
  <c r="C460" i="20"/>
  <c r="B460" i="20"/>
  <c r="D459" i="20"/>
  <c r="C459" i="20"/>
  <c r="B459" i="20"/>
  <c r="D458" i="20"/>
  <c r="C458" i="20"/>
  <c r="B458" i="20"/>
  <c r="D453" i="20"/>
  <c r="C453" i="20"/>
  <c r="B453" i="20"/>
  <c r="D452" i="20"/>
  <c r="C452" i="20"/>
  <c r="B452" i="20"/>
  <c r="D451" i="20"/>
  <c r="C451" i="20"/>
  <c r="B451" i="20"/>
  <c r="D450" i="20"/>
  <c r="C450" i="20"/>
  <c r="B450" i="20"/>
  <c r="D449" i="20"/>
  <c r="C449" i="20"/>
  <c r="B449" i="20"/>
  <c r="D448" i="20"/>
  <c r="C448" i="20"/>
  <c r="B448" i="20"/>
  <c r="D447" i="20"/>
  <c r="C447" i="20"/>
  <c r="B447" i="20"/>
  <c r="D446" i="20"/>
  <c r="C446" i="20"/>
  <c r="B446" i="20"/>
  <c r="D441" i="20"/>
  <c r="C441" i="20"/>
  <c r="B441" i="20"/>
  <c r="D440" i="20"/>
  <c r="C440" i="20"/>
  <c r="B440" i="20"/>
  <c r="D439" i="20"/>
  <c r="C439" i="20"/>
  <c r="B439" i="20"/>
  <c r="D438" i="20"/>
  <c r="C438" i="20"/>
  <c r="B438" i="20"/>
  <c r="D437" i="20"/>
  <c r="C437" i="20"/>
  <c r="B437" i="20"/>
  <c r="D436" i="20"/>
  <c r="C436" i="20"/>
  <c r="B436" i="20"/>
  <c r="D435" i="20"/>
  <c r="C435" i="20"/>
  <c r="B435" i="20"/>
  <c r="D434" i="20"/>
  <c r="C434" i="20"/>
  <c r="B434" i="20"/>
  <c r="D429" i="20"/>
  <c r="C429" i="20"/>
  <c r="B429" i="20"/>
  <c r="D428" i="20"/>
  <c r="C428" i="20"/>
  <c r="B428" i="20"/>
  <c r="D427" i="20"/>
  <c r="C427" i="20"/>
  <c r="B427" i="20"/>
  <c r="D426" i="20"/>
  <c r="C426" i="20"/>
  <c r="B426" i="20"/>
  <c r="D425" i="20"/>
  <c r="C425" i="20"/>
  <c r="B425" i="20"/>
  <c r="D424" i="20"/>
  <c r="C424" i="20"/>
  <c r="B424" i="20"/>
  <c r="D423" i="20"/>
  <c r="C423" i="20"/>
  <c r="B423" i="20"/>
  <c r="D422" i="20"/>
  <c r="C422" i="20"/>
  <c r="N395" i="20"/>
  <c r="K50" i="18"/>
  <c r="K51" i="18"/>
  <c r="K52" i="18"/>
  <c r="K53" i="18"/>
  <c r="K54" i="18"/>
  <c r="K55" i="18"/>
  <c r="K56" i="18"/>
  <c r="B58" i="18" s="1"/>
  <c r="K49" i="18"/>
  <c r="M396" i="20" l="1"/>
  <c r="F493" i="20"/>
  <c r="M493" i="20"/>
  <c r="E493" i="20"/>
  <c r="G493" i="20"/>
  <c r="L493" i="20"/>
  <c r="D493" i="20"/>
  <c r="K493" i="20"/>
  <c r="C493" i="20"/>
  <c r="H493" i="20"/>
  <c r="J493" i="20"/>
  <c r="B493" i="20"/>
  <c r="I493" i="20"/>
  <c r="K149" i="18"/>
  <c r="J58" i="18"/>
  <c r="B396" i="20"/>
  <c r="K396" i="20"/>
  <c r="I396" i="20"/>
  <c r="G396" i="20"/>
  <c r="E396" i="20"/>
  <c r="C396" i="20"/>
  <c r="L396" i="20"/>
  <c r="J396" i="20"/>
  <c r="H396" i="20"/>
  <c r="F396" i="20"/>
  <c r="D396" i="20"/>
  <c r="N493" i="20" l="1"/>
  <c r="C1773" i="7"/>
  <c r="D1773" i="7"/>
  <c r="E1773" i="7"/>
  <c r="F1773" i="7"/>
  <c r="G1773" i="7"/>
  <c r="H1773" i="7"/>
  <c r="I1773" i="7"/>
  <c r="J1773" i="7"/>
  <c r="C1774" i="7"/>
  <c r="D1774" i="7"/>
  <c r="E1774" i="7"/>
  <c r="F1774" i="7"/>
  <c r="G1774" i="7"/>
  <c r="H1774" i="7"/>
  <c r="I1774" i="7"/>
  <c r="J1774" i="7"/>
  <c r="B1773" i="7"/>
  <c r="B1774" i="7"/>
  <c r="C278" i="9"/>
  <c r="C279" i="9"/>
  <c r="C280" i="9"/>
  <c r="C281" i="9"/>
  <c r="C282" i="9"/>
  <c r="C283" i="9"/>
  <c r="C284" i="9"/>
  <c r="C285" i="9"/>
  <c r="C286" i="9"/>
  <c r="C287" i="9"/>
  <c r="C224" i="9"/>
  <c r="C225" i="9"/>
  <c r="C226" i="9"/>
  <c r="C227" i="9"/>
  <c r="C228" i="9"/>
  <c r="C229" i="9"/>
  <c r="C230" i="9"/>
  <c r="C231" i="9"/>
  <c r="C232" i="9"/>
  <c r="C233" i="9"/>
  <c r="C60" i="14" l="1"/>
  <c r="C19" i="14"/>
  <c r="B188" i="12"/>
  <c r="A188" i="12"/>
  <c r="A120" i="12"/>
  <c r="C83" i="12"/>
  <c r="D83" i="12"/>
  <c r="E83" i="12"/>
  <c r="F83" i="12"/>
  <c r="G83" i="12"/>
  <c r="H83" i="12"/>
  <c r="I83" i="12"/>
  <c r="J83" i="12"/>
  <c r="K83" i="12"/>
  <c r="C84" i="12"/>
  <c r="D84" i="12"/>
  <c r="E84" i="12"/>
  <c r="F84" i="12"/>
  <c r="G84" i="12"/>
  <c r="H84" i="12"/>
  <c r="I84" i="12"/>
  <c r="J84" i="12"/>
  <c r="K84" i="12"/>
  <c r="C85" i="12"/>
  <c r="D85" i="12"/>
  <c r="E85" i="12"/>
  <c r="F85" i="12"/>
  <c r="G85" i="12"/>
  <c r="H85" i="12"/>
  <c r="I85" i="12"/>
  <c r="J85" i="12"/>
  <c r="K85" i="12"/>
  <c r="C86" i="12"/>
  <c r="D86" i="12"/>
  <c r="E86" i="12"/>
  <c r="F86" i="12"/>
  <c r="G86" i="12"/>
  <c r="H86" i="12"/>
  <c r="I86" i="12"/>
  <c r="J86" i="12"/>
  <c r="K86" i="12"/>
  <c r="C87" i="12"/>
  <c r="D87" i="12"/>
  <c r="E87" i="12"/>
  <c r="F87" i="12"/>
  <c r="G87" i="12"/>
  <c r="H87" i="12"/>
  <c r="I87" i="12"/>
  <c r="J87" i="12"/>
  <c r="K87" i="12"/>
  <c r="C88" i="12"/>
  <c r="D88" i="12"/>
  <c r="E88" i="12"/>
  <c r="F88" i="12"/>
  <c r="G88" i="12"/>
  <c r="H88" i="12"/>
  <c r="I88" i="12"/>
  <c r="J88" i="12"/>
  <c r="K88" i="12"/>
  <c r="C89" i="12"/>
  <c r="D89" i="12"/>
  <c r="E89" i="12"/>
  <c r="F89" i="12"/>
  <c r="G89" i="12"/>
  <c r="H89" i="12"/>
  <c r="I89" i="12"/>
  <c r="J89" i="12"/>
  <c r="K89" i="12"/>
  <c r="C90" i="12"/>
  <c r="D90" i="12"/>
  <c r="E90" i="12"/>
  <c r="F90" i="12"/>
  <c r="G90" i="12"/>
  <c r="H90" i="12"/>
  <c r="I90" i="12"/>
  <c r="J90" i="12"/>
  <c r="K90" i="12"/>
  <c r="C91" i="12"/>
  <c r="D91" i="12"/>
  <c r="E91" i="12"/>
  <c r="F91" i="12"/>
  <c r="G91" i="12"/>
  <c r="H91" i="12"/>
  <c r="I91" i="12"/>
  <c r="J91" i="12"/>
  <c r="K91" i="12"/>
  <c r="C92" i="12"/>
  <c r="D92" i="12"/>
  <c r="E92" i="12"/>
  <c r="F92" i="12"/>
  <c r="G92" i="12"/>
  <c r="H92" i="12"/>
  <c r="I92" i="12"/>
  <c r="J92" i="12"/>
  <c r="K92" i="12"/>
  <c r="J46" i="12"/>
  <c r="J47" i="12"/>
  <c r="J48" i="12"/>
  <c r="J40" i="12"/>
  <c r="J41" i="12"/>
  <c r="J42" i="12"/>
  <c r="J43" i="12"/>
  <c r="J44" i="12"/>
  <c r="J45" i="12"/>
  <c r="I46" i="12"/>
  <c r="I47" i="12"/>
  <c r="I48" i="12"/>
  <c r="I40" i="12"/>
  <c r="I41" i="12"/>
  <c r="I42" i="12"/>
  <c r="I43" i="12"/>
  <c r="I44" i="12"/>
  <c r="I45" i="12"/>
  <c r="H46" i="12"/>
  <c r="H47" i="12"/>
  <c r="H48" i="12"/>
  <c r="H40" i="12"/>
  <c r="H41" i="12"/>
  <c r="H42" i="12"/>
  <c r="H43" i="12"/>
  <c r="H44" i="12"/>
  <c r="H45" i="12"/>
  <c r="G46" i="12"/>
  <c r="G47" i="12"/>
  <c r="G48" i="12"/>
  <c r="G40" i="12"/>
  <c r="G41" i="12"/>
  <c r="G42" i="12"/>
  <c r="G43" i="12"/>
  <c r="G44" i="12"/>
  <c r="G45" i="12"/>
  <c r="F46" i="12"/>
  <c r="F47" i="12"/>
  <c r="F48" i="12"/>
  <c r="F40" i="12"/>
  <c r="F41" i="12"/>
  <c r="F42" i="12"/>
  <c r="F43" i="12"/>
  <c r="F44" i="12"/>
  <c r="F45" i="12"/>
  <c r="D46" i="12"/>
  <c r="D47" i="12"/>
  <c r="D48" i="12"/>
  <c r="D40" i="12"/>
  <c r="D41" i="12"/>
  <c r="D42" i="12"/>
  <c r="D43" i="12"/>
  <c r="D44" i="12"/>
  <c r="D45" i="12"/>
  <c r="C58" i="12" l="1"/>
  <c r="D58" i="12"/>
  <c r="E14" i="11"/>
  <c r="C41" i="12" s="1"/>
  <c r="E15" i="11"/>
  <c r="C42" i="12" s="1"/>
  <c r="E16" i="11"/>
  <c r="E17" i="11"/>
  <c r="E18" i="11"/>
  <c r="E13" i="11"/>
  <c r="C40" i="12" s="1"/>
  <c r="C443" i="9"/>
  <c r="C444" i="9"/>
  <c r="C445" i="9"/>
  <c r="C446" i="9"/>
  <c r="C447" i="9"/>
  <c r="C448" i="9"/>
  <c r="C449" i="9"/>
  <c r="C450" i="9"/>
  <c r="C451" i="9"/>
  <c r="C452" i="9"/>
  <c r="C386" i="9"/>
  <c r="C387" i="9"/>
  <c r="C388" i="9"/>
  <c r="C389" i="9"/>
  <c r="C390" i="9"/>
  <c r="C391" i="9"/>
  <c r="C392" i="9"/>
  <c r="C393" i="9"/>
  <c r="C394" i="9"/>
  <c r="C395" i="9"/>
  <c r="C332" i="9"/>
  <c r="C333" i="9"/>
  <c r="C334" i="9"/>
  <c r="C335" i="9"/>
  <c r="C336" i="9"/>
  <c r="C337" i="9"/>
  <c r="C338" i="9"/>
  <c r="C339" i="9"/>
  <c r="C340" i="9"/>
  <c r="C341" i="9"/>
  <c r="C170" i="9"/>
  <c r="C171" i="9"/>
  <c r="C172" i="9"/>
  <c r="C173" i="9"/>
  <c r="C174" i="9"/>
  <c r="C175" i="9"/>
  <c r="C176" i="9"/>
  <c r="C177" i="9"/>
  <c r="C178" i="9"/>
  <c r="C179" i="9"/>
  <c r="C116" i="9"/>
  <c r="C117" i="9"/>
  <c r="C118" i="9"/>
  <c r="C119" i="9"/>
  <c r="C120" i="9"/>
  <c r="C121" i="9"/>
  <c r="C122" i="9"/>
  <c r="C123" i="9"/>
  <c r="C124" i="9"/>
  <c r="C125" i="9"/>
  <c r="C62" i="9"/>
  <c r="C63" i="9"/>
  <c r="C64" i="9"/>
  <c r="C65" i="9"/>
  <c r="C66" i="9"/>
  <c r="C67" i="9"/>
  <c r="C68" i="9"/>
  <c r="C69" i="9"/>
  <c r="C70" i="9"/>
  <c r="C71" i="9"/>
  <c r="C8" i="9"/>
  <c r="C9" i="9"/>
  <c r="C10" i="9"/>
  <c r="C11" i="9"/>
  <c r="C12" i="9"/>
  <c r="C13" i="9"/>
  <c r="C14" i="9"/>
  <c r="C15" i="9"/>
  <c r="C16" i="9"/>
  <c r="C17" i="9"/>
  <c r="C43" i="12" l="1"/>
  <c r="C46" i="12"/>
  <c r="C45" i="12"/>
  <c r="C48" i="12"/>
  <c r="C44" i="12"/>
  <c r="C47" i="12"/>
  <c r="E2752" i="7"/>
  <c r="E2751" i="7"/>
  <c r="E2750" i="7"/>
  <c r="E2749" i="7"/>
  <c r="E2748" i="7"/>
  <c r="E2747" i="7"/>
  <c r="E2746" i="7"/>
  <c r="E2745" i="7"/>
  <c r="E2744" i="7"/>
  <c r="C2744" i="7"/>
  <c r="C2745" i="7"/>
  <c r="C2746" i="7"/>
  <c r="C2747" i="7"/>
  <c r="C2748" i="7"/>
  <c r="C2749" i="7"/>
  <c r="C2750" i="7"/>
  <c r="C2751" i="7"/>
  <c r="C2752" i="7"/>
  <c r="E2726" i="7"/>
  <c r="E2725" i="7"/>
  <c r="E2724" i="7"/>
  <c r="E2723" i="7"/>
  <c r="E2722" i="7"/>
  <c r="E2721" i="7"/>
  <c r="E2720" i="7"/>
  <c r="E2719" i="7"/>
  <c r="E2718" i="7"/>
  <c r="C2718" i="7"/>
  <c r="C2719" i="7"/>
  <c r="C2720" i="7"/>
  <c r="C2721" i="7"/>
  <c r="C2722" i="7"/>
  <c r="C2723" i="7"/>
  <c r="C2724" i="7"/>
  <c r="C2725" i="7"/>
  <c r="C2726" i="7"/>
  <c r="E2677" i="7"/>
  <c r="E2676" i="7"/>
  <c r="E2675" i="7"/>
  <c r="E2674" i="7"/>
  <c r="E2673" i="7"/>
  <c r="E2672" i="7"/>
  <c r="E2671" i="7"/>
  <c r="E2670" i="7"/>
  <c r="E2669" i="7"/>
  <c r="C2669" i="7"/>
  <c r="C2670" i="7"/>
  <c r="C2671" i="7"/>
  <c r="C2672" i="7"/>
  <c r="C2673" i="7"/>
  <c r="C2674" i="7"/>
  <c r="C2675" i="7"/>
  <c r="C2676" i="7"/>
  <c r="C2677" i="7"/>
  <c r="E2651" i="7"/>
  <c r="E2650" i="7"/>
  <c r="E2649" i="7"/>
  <c r="E2648" i="7"/>
  <c r="E2647" i="7"/>
  <c r="E2646" i="7"/>
  <c r="E2645" i="7"/>
  <c r="E2644" i="7"/>
  <c r="E2643" i="7"/>
  <c r="C2643" i="7"/>
  <c r="C2644" i="7"/>
  <c r="C2645" i="7"/>
  <c r="C2646" i="7"/>
  <c r="C2647" i="7"/>
  <c r="C2648" i="7"/>
  <c r="C2649" i="7"/>
  <c r="C2650" i="7"/>
  <c r="C2651" i="7"/>
  <c r="E2600" i="7"/>
  <c r="E2599" i="7"/>
  <c r="E2598" i="7"/>
  <c r="E2597" i="7"/>
  <c r="E2596" i="7"/>
  <c r="E2595" i="7"/>
  <c r="E2594" i="7"/>
  <c r="E2593" i="7"/>
  <c r="E2592" i="7"/>
  <c r="C2592" i="7"/>
  <c r="C2593" i="7"/>
  <c r="C2594" i="7"/>
  <c r="C2595" i="7"/>
  <c r="C2596" i="7"/>
  <c r="C2597" i="7"/>
  <c r="C2598" i="7"/>
  <c r="C2599" i="7"/>
  <c r="C2600" i="7"/>
  <c r="E2574" i="7"/>
  <c r="E2573" i="7"/>
  <c r="E2572" i="7"/>
  <c r="E2571" i="7"/>
  <c r="E2570" i="7"/>
  <c r="E2569" i="7"/>
  <c r="E2568" i="7"/>
  <c r="E2567" i="7"/>
  <c r="E2566" i="7"/>
  <c r="C2566" i="7"/>
  <c r="C2567" i="7"/>
  <c r="C2568" i="7"/>
  <c r="C2569" i="7"/>
  <c r="C2570" i="7"/>
  <c r="C2571" i="7"/>
  <c r="C2572" i="7"/>
  <c r="C2573" i="7"/>
  <c r="C2574" i="7"/>
  <c r="E2523" i="7"/>
  <c r="E2522" i="7"/>
  <c r="E2521" i="7"/>
  <c r="E2520" i="7"/>
  <c r="E2519" i="7"/>
  <c r="E2518" i="7"/>
  <c r="E2517" i="7"/>
  <c r="E2516" i="7"/>
  <c r="E2515" i="7"/>
  <c r="C2515" i="7"/>
  <c r="C2516" i="7"/>
  <c r="C2517" i="7"/>
  <c r="C2518" i="7"/>
  <c r="C2519" i="7"/>
  <c r="C2520" i="7"/>
  <c r="C2521" i="7"/>
  <c r="C2522" i="7"/>
  <c r="C2523" i="7"/>
  <c r="E2497" i="7"/>
  <c r="E2496" i="7"/>
  <c r="E2495" i="7"/>
  <c r="E2494" i="7"/>
  <c r="E2493" i="7"/>
  <c r="E2492" i="7"/>
  <c r="E2491" i="7"/>
  <c r="E2490" i="7"/>
  <c r="C2489" i="7"/>
  <c r="C2490" i="7"/>
  <c r="C2491" i="7"/>
  <c r="C2492" i="7"/>
  <c r="C2493" i="7"/>
  <c r="C2494" i="7"/>
  <c r="C2495" i="7"/>
  <c r="C2496" i="7"/>
  <c r="C2497" i="7"/>
  <c r="D2438" i="7"/>
  <c r="F2438" i="7"/>
  <c r="H2438" i="7"/>
  <c r="D2439" i="7"/>
  <c r="F2439" i="7"/>
  <c r="H2439" i="7"/>
  <c r="D2440" i="7"/>
  <c r="F2440" i="7"/>
  <c r="H2440" i="7"/>
  <c r="D2441" i="7"/>
  <c r="F2441" i="7"/>
  <c r="H2441" i="7"/>
  <c r="D2442" i="7"/>
  <c r="F2442" i="7"/>
  <c r="H2442" i="7"/>
  <c r="D2443" i="7"/>
  <c r="F2443" i="7"/>
  <c r="H2443" i="7"/>
  <c r="D2444" i="7"/>
  <c r="F2444" i="7"/>
  <c r="H2444" i="7"/>
  <c r="D2445" i="7"/>
  <c r="F2445" i="7"/>
  <c r="H2445" i="7"/>
  <c r="H2437" i="7"/>
  <c r="F2437" i="7"/>
  <c r="D2437" i="7"/>
  <c r="B2437" i="7"/>
  <c r="B2438" i="7"/>
  <c r="B2439" i="7"/>
  <c r="B2440" i="7"/>
  <c r="B2441" i="7"/>
  <c r="B2442" i="7"/>
  <c r="B2443" i="7"/>
  <c r="B2444" i="7"/>
  <c r="B2445" i="7"/>
  <c r="D2411" i="7"/>
  <c r="F2411" i="7"/>
  <c r="H2411" i="7"/>
  <c r="D2412" i="7"/>
  <c r="F2412" i="7"/>
  <c r="H2412" i="7"/>
  <c r="D2413" i="7"/>
  <c r="F2413" i="7"/>
  <c r="H2413" i="7"/>
  <c r="D2414" i="7"/>
  <c r="F2414" i="7"/>
  <c r="H2414" i="7"/>
  <c r="D2415" i="7"/>
  <c r="F2415" i="7"/>
  <c r="H2415" i="7"/>
  <c r="D2416" i="7"/>
  <c r="F2416" i="7"/>
  <c r="H2416" i="7"/>
  <c r="D2417" i="7"/>
  <c r="F2417" i="7"/>
  <c r="H2417" i="7"/>
  <c r="D2418" i="7"/>
  <c r="F2418" i="7"/>
  <c r="H2418" i="7"/>
  <c r="H2410" i="7"/>
  <c r="F2410" i="7"/>
  <c r="D2410" i="7"/>
  <c r="B2410" i="7"/>
  <c r="B2411" i="7"/>
  <c r="B2412" i="7"/>
  <c r="B2413" i="7"/>
  <c r="B2414" i="7"/>
  <c r="B2415" i="7"/>
  <c r="B2416" i="7"/>
  <c r="B2417" i="7"/>
  <c r="B2418" i="7"/>
  <c r="E2371" i="7"/>
  <c r="E2370" i="7"/>
  <c r="E2369" i="7"/>
  <c r="E2368" i="7"/>
  <c r="E2367" i="7"/>
  <c r="E2366" i="7"/>
  <c r="E2365" i="7"/>
  <c r="E2364" i="7"/>
  <c r="E2363" i="7"/>
  <c r="C2363" i="7"/>
  <c r="C2364" i="7"/>
  <c r="C2365" i="7"/>
  <c r="C2366" i="7"/>
  <c r="C2367" i="7"/>
  <c r="C2368" i="7"/>
  <c r="C2369" i="7"/>
  <c r="C2370" i="7"/>
  <c r="C2371" i="7"/>
  <c r="E2337" i="7"/>
  <c r="E2338" i="7"/>
  <c r="E2339" i="7"/>
  <c r="E2340" i="7"/>
  <c r="E2341" i="7"/>
  <c r="E2342" i="7"/>
  <c r="E2343" i="7"/>
  <c r="E2344" i="7"/>
  <c r="E2345" i="7"/>
  <c r="C2337" i="7"/>
  <c r="C2338" i="7"/>
  <c r="C2339" i="7"/>
  <c r="C2340" i="7"/>
  <c r="C2341" i="7"/>
  <c r="C2342" i="7"/>
  <c r="C2343" i="7"/>
  <c r="C2344" i="7"/>
  <c r="C2345" i="7"/>
  <c r="E2311" i="7"/>
  <c r="E2310" i="7"/>
  <c r="E2309" i="7"/>
  <c r="C2309" i="7"/>
  <c r="C2310" i="7"/>
  <c r="C2311" i="7"/>
  <c r="E2293" i="7"/>
  <c r="E2292" i="7"/>
  <c r="E2291" i="7"/>
  <c r="C2291" i="7"/>
  <c r="C2292" i="7"/>
  <c r="C2293" i="7"/>
  <c r="E2282" i="7"/>
  <c r="E2281" i="7"/>
  <c r="E2280" i="7"/>
  <c r="E2279" i="7"/>
  <c r="E2278" i="7"/>
  <c r="E2277" i="7"/>
  <c r="E2276" i="7"/>
  <c r="E2275" i="7"/>
  <c r="E2274" i="7"/>
  <c r="C2274" i="7"/>
  <c r="C2275" i="7"/>
  <c r="C2276" i="7"/>
  <c r="C2277" i="7"/>
  <c r="C2278" i="7"/>
  <c r="C2279" i="7"/>
  <c r="C2280" i="7"/>
  <c r="C2281" i="7"/>
  <c r="C2282" i="7"/>
  <c r="E2267" i="7"/>
  <c r="E2266" i="7"/>
  <c r="E2265" i="7"/>
  <c r="E2264" i="7"/>
  <c r="E2263" i="7"/>
  <c r="E2262" i="7"/>
  <c r="E2261" i="7"/>
  <c r="E2260" i="7"/>
  <c r="E2259" i="7"/>
  <c r="C2259" i="7"/>
  <c r="C2260" i="7"/>
  <c r="C2261" i="7"/>
  <c r="C2262" i="7"/>
  <c r="C2263" i="7"/>
  <c r="C2264" i="7"/>
  <c r="C2265" i="7"/>
  <c r="C2266" i="7"/>
  <c r="C2267" i="7"/>
  <c r="E2239" i="7"/>
  <c r="E2237" i="7"/>
  <c r="E2236" i="7"/>
  <c r="E2230" i="7"/>
  <c r="C2239" i="7"/>
  <c r="C2237" i="7"/>
  <c r="C2236" i="7"/>
  <c r="C2230" i="7"/>
  <c r="C2215" i="7"/>
  <c r="C2216" i="7"/>
  <c r="C2219" i="7"/>
  <c r="E2224" i="7"/>
  <c r="E2222" i="7"/>
  <c r="E2221" i="7"/>
  <c r="E2219" i="7"/>
  <c r="E2216" i="7"/>
  <c r="E2215" i="7"/>
  <c r="C2224" i="7"/>
  <c r="C2222" i="7"/>
  <c r="C2221" i="7"/>
  <c r="E2208" i="7"/>
  <c r="E2207" i="7"/>
  <c r="E2206" i="7"/>
  <c r="E2205" i="7"/>
  <c r="E2204" i="7"/>
  <c r="E2203" i="7"/>
  <c r="E2202" i="7"/>
  <c r="E2201" i="7"/>
  <c r="E2200" i="7"/>
  <c r="C2200" i="7"/>
  <c r="C2201" i="7"/>
  <c r="C2202" i="7"/>
  <c r="C2203" i="7"/>
  <c r="C2204" i="7"/>
  <c r="C2205" i="7"/>
  <c r="C2206" i="7"/>
  <c r="C2207" i="7"/>
  <c r="C2208" i="7"/>
  <c r="E2193" i="7"/>
  <c r="E2192" i="7"/>
  <c r="E2191" i="7"/>
  <c r="E2190" i="7"/>
  <c r="E2189" i="7"/>
  <c r="E2188" i="7"/>
  <c r="E2187" i="7"/>
  <c r="E2186" i="7"/>
  <c r="E2185" i="7"/>
  <c r="C2185" i="7"/>
  <c r="C2186" i="7"/>
  <c r="C2187" i="7"/>
  <c r="C2188" i="7"/>
  <c r="C2189" i="7"/>
  <c r="C2190" i="7"/>
  <c r="C2191" i="7"/>
  <c r="C2192" i="7"/>
  <c r="C2193" i="7"/>
  <c r="E2141" i="7"/>
  <c r="E2140" i="7"/>
  <c r="E2139" i="7"/>
  <c r="E2138" i="7"/>
  <c r="E2137" i="7"/>
  <c r="E2136" i="7"/>
  <c r="E2135" i="7"/>
  <c r="E2134" i="7"/>
  <c r="E2133" i="7"/>
  <c r="C2133" i="7"/>
  <c r="C2134" i="7"/>
  <c r="C2135" i="7"/>
  <c r="C2136" i="7"/>
  <c r="C2137" i="7"/>
  <c r="C2138" i="7"/>
  <c r="C2139" i="7"/>
  <c r="C2140" i="7"/>
  <c r="C2141" i="7"/>
  <c r="E2115" i="7"/>
  <c r="E2114" i="7"/>
  <c r="E2113" i="7"/>
  <c r="E2112" i="7"/>
  <c r="E2111" i="7"/>
  <c r="E2110" i="7"/>
  <c r="E2109" i="7"/>
  <c r="E2108" i="7"/>
  <c r="E2107" i="7"/>
  <c r="C2107" i="7"/>
  <c r="C2108" i="7"/>
  <c r="C2109" i="7"/>
  <c r="C2110" i="7"/>
  <c r="C2111" i="7"/>
  <c r="C2112" i="7"/>
  <c r="C2113" i="7"/>
  <c r="C2114" i="7"/>
  <c r="C2115" i="7"/>
  <c r="B2056" i="7"/>
  <c r="B2055" i="7"/>
  <c r="B2054" i="7"/>
  <c r="B2053" i="7"/>
  <c r="B2052" i="7"/>
  <c r="B2051" i="7"/>
  <c r="B2050" i="7"/>
  <c r="B2049" i="7"/>
  <c r="B2048" i="7"/>
  <c r="B2047" i="7"/>
  <c r="B2046" i="7"/>
  <c r="B2045" i="7"/>
  <c r="B2044" i="7"/>
  <c r="B2043" i="7"/>
  <c r="B2042" i="7"/>
  <c r="B2041" i="7"/>
  <c r="B2040" i="7"/>
  <c r="B2039" i="7"/>
  <c r="B2038" i="7"/>
  <c r="B2037" i="7"/>
  <c r="B2036" i="7"/>
  <c r="B2035" i="7"/>
  <c r="B2034" i="7"/>
  <c r="B2033" i="7"/>
  <c r="B2086" i="7"/>
  <c r="B2085" i="7"/>
  <c r="B2084" i="7"/>
  <c r="B2083" i="7"/>
  <c r="B2082" i="7"/>
  <c r="B2081" i="7"/>
  <c r="B2080" i="7"/>
  <c r="B2079" i="7"/>
  <c r="B2078" i="7"/>
  <c r="B2077" i="7"/>
  <c r="B2076" i="7"/>
  <c r="B2075" i="7"/>
  <c r="B2074" i="7"/>
  <c r="B2073" i="7"/>
  <c r="B2072" i="7"/>
  <c r="B2071" i="7"/>
  <c r="B2070" i="7"/>
  <c r="B2069" i="7"/>
  <c r="B2068" i="7"/>
  <c r="B2067" i="7"/>
  <c r="B2066" i="7"/>
  <c r="B2065" i="7"/>
  <c r="B2064" i="7"/>
  <c r="B2063" i="7"/>
  <c r="G2750" i="7" l="1"/>
  <c r="G2746" i="7"/>
  <c r="G2224" i="7"/>
  <c r="E2194" i="7"/>
  <c r="G2187" i="7"/>
  <c r="G2189" i="7"/>
  <c r="G2191" i="7"/>
  <c r="G2193" i="7"/>
  <c r="G2309" i="7"/>
  <c r="G2491" i="7"/>
  <c r="G2495" i="7"/>
  <c r="G2515" i="7"/>
  <c r="G2519" i="7"/>
  <c r="G2523" i="7"/>
  <c r="G2572" i="7"/>
  <c r="G2596" i="7"/>
  <c r="G2600" i="7"/>
  <c r="E2678" i="7"/>
  <c r="G2720" i="7"/>
  <c r="G2722" i="7"/>
  <c r="G2724" i="7"/>
  <c r="G2726" i="7"/>
  <c r="E2753" i="7"/>
  <c r="G2748" i="7"/>
  <c r="G2752" i="7"/>
  <c r="G2744" i="7"/>
  <c r="G2725" i="7"/>
  <c r="G2721" i="7"/>
  <c r="E2727" i="7"/>
  <c r="G2671" i="7"/>
  <c r="G2673" i="7"/>
  <c r="G2675" i="7"/>
  <c r="G2677" i="7"/>
  <c r="G2643" i="7"/>
  <c r="G2647" i="7"/>
  <c r="G2651" i="7"/>
  <c r="G2599" i="7"/>
  <c r="E2601" i="7"/>
  <c r="G2522" i="7"/>
  <c r="J2443" i="7"/>
  <c r="E2524" i="7"/>
  <c r="C2727" i="7"/>
  <c r="G2185" i="7"/>
  <c r="E2652" i="7"/>
  <c r="G2592" i="7"/>
  <c r="G2521" i="7"/>
  <c r="G2517" i="7"/>
  <c r="G2574" i="7"/>
  <c r="G2570" i="7"/>
  <c r="G2568" i="7"/>
  <c r="G2566" i="7"/>
  <c r="E2575" i="7"/>
  <c r="G2598" i="7"/>
  <c r="G2594" i="7"/>
  <c r="G2516" i="7"/>
  <c r="G2518" i="7"/>
  <c r="G2520" i="7"/>
  <c r="C2601" i="7"/>
  <c r="J2410" i="7"/>
  <c r="F2419" i="7"/>
  <c r="J2439" i="7"/>
  <c r="J2437" i="7"/>
  <c r="G2497" i="7"/>
  <c r="G2493" i="7"/>
  <c r="G2489" i="7"/>
  <c r="C2524" i="7"/>
  <c r="G2593" i="7"/>
  <c r="G2595" i="7"/>
  <c r="G2597" i="7"/>
  <c r="G2649" i="7"/>
  <c r="G2645" i="7"/>
  <c r="C2652" i="7"/>
  <c r="G2644" i="7"/>
  <c r="G2646" i="7"/>
  <c r="G2648" i="7"/>
  <c r="G2650" i="7"/>
  <c r="J2445" i="7"/>
  <c r="J2441" i="7"/>
  <c r="H2446" i="7"/>
  <c r="C2753" i="7"/>
  <c r="G2718" i="7"/>
  <c r="G2669" i="7"/>
  <c r="G2291" i="7"/>
  <c r="C2575" i="7"/>
  <c r="C2678" i="7"/>
  <c r="G2719" i="7"/>
  <c r="G2723" i="7"/>
  <c r="G2751" i="7"/>
  <c r="G2749" i="7"/>
  <c r="G2747" i="7"/>
  <c r="G2745" i="7"/>
  <c r="G2676" i="7"/>
  <c r="G2674" i="7"/>
  <c r="G2672" i="7"/>
  <c r="G2670" i="7"/>
  <c r="G2573" i="7"/>
  <c r="G2571" i="7"/>
  <c r="G2569" i="7"/>
  <c r="G2567" i="7"/>
  <c r="G2496" i="7"/>
  <c r="G2494" i="7"/>
  <c r="G2492" i="7"/>
  <c r="G2490" i="7"/>
  <c r="J2444" i="7"/>
  <c r="J2442" i="7"/>
  <c r="J2440" i="7"/>
  <c r="J2438" i="7"/>
  <c r="G2310" i="7"/>
  <c r="G2292" i="7"/>
  <c r="G2192" i="7"/>
  <c r="G2190" i="7"/>
  <c r="G2188" i="7"/>
  <c r="G2186" i="7"/>
  <c r="B2087" i="7"/>
  <c r="B2057" i="7"/>
  <c r="A1989" i="7"/>
  <c r="A1990" i="7"/>
  <c r="A1991" i="7"/>
  <c r="A1992" i="7"/>
  <c r="A1993" i="7"/>
  <c r="A1994" i="7"/>
  <c r="A1995" i="7"/>
  <c r="A1996" i="7"/>
  <c r="A1988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B1939" i="7"/>
  <c r="C1939" i="7"/>
  <c r="D1939" i="7"/>
  <c r="E1939" i="7"/>
  <c r="F1939" i="7"/>
  <c r="G1939" i="7"/>
  <c r="H1939" i="7"/>
  <c r="I1939" i="7"/>
  <c r="J1939" i="7"/>
  <c r="J1937" i="7"/>
  <c r="I1937" i="7"/>
  <c r="H1937" i="7"/>
  <c r="G1937" i="7"/>
  <c r="F1937" i="7"/>
  <c r="E1937" i="7"/>
  <c r="D1937" i="7"/>
  <c r="C1937" i="7"/>
  <c r="B1937" i="7"/>
  <c r="J1936" i="7"/>
  <c r="I1936" i="7"/>
  <c r="H1936" i="7"/>
  <c r="G1936" i="7"/>
  <c r="F1936" i="7"/>
  <c r="E1936" i="7"/>
  <c r="D1936" i="7"/>
  <c r="C1936" i="7"/>
  <c r="B1936" i="7"/>
  <c r="B1933" i="7"/>
  <c r="C1933" i="7"/>
  <c r="D1933" i="7"/>
  <c r="E1933" i="7"/>
  <c r="F1933" i="7"/>
  <c r="G1933" i="7"/>
  <c r="H1933" i="7"/>
  <c r="I1933" i="7"/>
  <c r="J1933" i="7"/>
  <c r="B1934" i="7"/>
  <c r="C1934" i="7"/>
  <c r="D1934" i="7"/>
  <c r="E1934" i="7"/>
  <c r="F1934" i="7"/>
  <c r="G1934" i="7"/>
  <c r="H1934" i="7"/>
  <c r="I1934" i="7"/>
  <c r="J1934" i="7"/>
  <c r="I1912" i="7"/>
  <c r="H1912" i="7"/>
  <c r="G1912" i="7"/>
  <c r="F1912" i="7"/>
  <c r="E1912" i="7"/>
  <c r="C1912" i="7"/>
  <c r="B1912" i="7"/>
  <c r="I1911" i="7"/>
  <c r="H1911" i="7"/>
  <c r="G1911" i="7"/>
  <c r="F1911" i="7"/>
  <c r="E1911" i="7"/>
  <c r="C1911" i="7"/>
  <c r="B1911" i="7"/>
  <c r="B1908" i="7"/>
  <c r="C1908" i="7"/>
  <c r="E1908" i="7"/>
  <c r="F1908" i="7"/>
  <c r="G1908" i="7"/>
  <c r="H1908" i="7"/>
  <c r="I1908" i="7"/>
  <c r="B1909" i="7"/>
  <c r="C1909" i="7"/>
  <c r="E1909" i="7"/>
  <c r="F1909" i="7"/>
  <c r="G1909" i="7"/>
  <c r="H1909" i="7"/>
  <c r="I1909" i="7"/>
  <c r="B1856" i="7"/>
  <c r="C1856" i="7"/>
  <c r="D1856" i="7"/>
  <c r="E1856" i="7"/>
  <c r="F1856" i="7"/>
  <c r="G1856" i="7"/>
  <c r="H1856" i="7"/>
  <c r="I1856" i="7"/>
  <c r="J1856" i="7"/>
  <c r="J1854" i="7"/>
  <c r="I1854" i="7"/>
  <c r="H1854" i="7"/>
  <c r="G1854" i="7"/>
  <c r="F1854" i="7"/>
  <c r="E1854" i="7"/>
  <c r="D1854" i="7"/>
  <c r="C1854" i="7"/>
  <c r="B1854" i="7"/>
  <c r="J1853" i="7"/>
  <c r="I1853" i="7"/>
  <c r="H1853" i="7"/>
  <c r="G1853" i="7"/>
  <c r="F1853" i="7"/>
  <c r="E1853" i="7"/>
  <c r="D1853" i="7"/>
  <c r="C1853" i="7"/>
  <c r="B1853" i="7"/>
  <c r="B1850" i="7"/>
  <c r="C1850" i="7"/>
  <c r="D1850" i="7"/>
  <c r="E1850" i="7"/>
  <c r="F1850" i="7"/>
  <c r="G1850" i="7"/>
  <c r="H1850" i="7"/>
  <c r="I1850" i="7"/>
  <c r="J1850" i="7"/>
  <c r="B1851" i="7"/>
  <c r="C1851" i="7"/>
  <c r="D1851" i="7"/>
  <c r="E1851" i="7"/>
  <c r="F1851" i="7"/>
  <c r="G1851" i="7"/>
  <c r="H1851" i="7"/>
  <c r="I1851" i="7"/>
  <c r="J1851" i="7"/>
  <c r="B1832" i="7"/>
  <c r="C1832" i="7"/>
  <c r="D1832" i="7"/>
  <c r="E1832" i="7"/>
  <c r="F1832" i="7"/>
  <c r="G1832" i="7"/>
  <c r="H1832" i="7"/>
  <c r="I1832" i="7"/>
  <c r="J1832" i="7"/>
  <c r="K1832" i="7"/>
  <c r="L1832" i="7"/>
  <c r="M1832" i="7"/>
  <c r="M1830" i="7"/>
  <c r="L1830" i="7"/>
  <c r="K1830" i="7"/>
  <c r="J1830" i="7"/>
  <c r="I1830" i="7"/>
  <c r="H1830" i="7"/>
  <c r="G1830" i="7"/>
  <c r="F1830" i="7"/>
  <c r="E1830" i="7"/>
  <c r="D1830" i="7"/>
  <c r="C1830" i="7"/>
  <c r="B1830" i="7"/>
  <c r="M1829" i="7"/>
  <c r="L1829" i="7"/>
  <c r="K1829" i="7"/>
  <c r="J1829" i="7"/>
  <c r="I1829" i="7"/>
  <c r="H1829" i="7"/>
  <c r="G1829" i="7"/>
  <c r="F1829" i="7"/>
  <c r="E1829" i="7"/>
  <c r="D1829" i="7"/>
  <c r="C1829" i="7"/>
  <c r="C1831" i="7" s="1"/>
  <c r="B1829" i="7"/>
  <c r="B1826" i="7"/>
  <c r="C1826" i="7"/>
  <c r="D1826" i="7"/>
  <c r="E1826" i="7"/>
  <c r="F1826" i="7"/>
  <c r="G1826" i="7"/>
  <c r="H1826" i="7"/>
  <c r="I1826" i="7"/>
  <c r="J1826" i="7"/>
  <c r="K1826" i="7"/>
  <c r="L1826" i="7"/>
  <c r="M1826" i="7"/>
  <c r="B1827" i="7"/>
  <c r="C1827" i="7"/>
  <c r="D1827" i="7"/>
  <c r="E1827" i="7"/>
  <c r="F1827" i="7"/>
  <c r="G1827" i="7"/>
  <c r="H1827" i="7"/>
  <c r="I1827" i="7"/>
  <c r="J1827" i="7"/>
  <c r="K1827" i="7"/>
  <c r="L1827" i="7"/>
  <c r="M1827" i="7"/>
  <c r="C1816" i="7"/>
  <c r="C1815" i="7"/>
  <c r="C1812" i="7"/>
  <c r="C1813" i="7"/>
  <c r="C1818" i="7"/>
  <c r="N1832" i="7" s="1"/>
  <c r="K1856" i="7" s="1"/>
  <c r="C1779" i="7"/>
  <c r="D1779" i="7"/>
  <c r="E1779" i="7"/>
  <c r="F1779" i="7"/>
  <c r="G1779" i="7"/>
  <c r="H1779" i="7"/>
  <c r="I1779" i="7"/>
  <c r="J1779" i="7"/>
  <c r="B1779" i="7"/>
  <c r="J1777" i="7"/>
  <c r="I1777" i="7"/>
  <c r="H1777" i="7"/>
  <c r="G1777" i="7"/>
  <c r="F1777" i="7"/>
  <c r="E1777" i="7"/>
  <c r="D1777" i="7"/>
  <c r="C1777" i="7"/>
  <c r="B1777" i="7"/>
  <c r="J1776" i="7"/>
  <c r="I1776" i="7"/>
  <c r="H1776" i="7"/>
  <c r="G1776" i="7"/>
  <c r="F1776" i="7"/>
  <c r="E1776" i="7"/>
  <c r="D1776" i="7"/>
  <c r="C1776" i="7"/>
  <c r="B1776" i="7"/>
  <c r="B1755" i="7"/>
  <c r="C1755" i="7"/>
  <c r="D1755" i="7"/>
  <c r="E1755" i="7"/>
  <c r="F1755" i="7"/>
  <c r="G1755" i="7"/>
  <c r="H1755" i="7"/>
  <c r="I1755" i="7"/>
  <c r="J1755" i="7"/>
  <c r="K1755" i="7"/>
  <c r="L1755" i="7"/>
  <c r="M1755" i="7"/>
  <c r="M1753" i="7"/>
  <c r="L1753" i="7"/>
  <c r="K1753" i="7"/>
  <c r="J1753" i="7"/>
  <c r="I1753" i="7"/>
  <c r="H1753" i="7"/>
  <c r="G1753" i="7"/>
  <c r="F1753" i="7"/>
  <c r="E1753" i="7"/>
  <c r="D1753" i="7"/>
  <c r="C1753" i="7"/>
  <c r="B1753" i="7"/>
  <c r="M1752" i="7"/>
  <c r="L1752" i="7"/>
  <c r="K1752" i="7"/>
  <c r="J1752" i="7"/>
  <c r="I1752" i="7"/>
  <c r="H1752" i="7"/>
  <c r="G1752" i="7"/>
  <c r="G1754" i="7" s="1"/>
  <c r="F1752" i="7"/>
  <c r="E1752" i="7"/>
  <c r="D1752" i="7"/>
  <c r="C1752" i="7"/>
  <c r="B1752" i="7"/>
  <c r="B1749" i="7"/>
  <c r="C1749" i="7"/>
  <c r="D1749" i="7"/>
  <c r="E1749" i="7"/>
  <c r="F1749" i="7"/>
  <c r="G1749" i="7"/>
  <c r="H1749" i="7"/>
  <c r="I1749" i="7"/>
  <c r="J1749" i="7"/>
  <c r="K1749" i="7"/>
  <c r="L1749" i="7"/>
  <c r="M1749" i="7"/>
  <c r="B1750" i="7"/>
  <c r="C1750" i="7"/>
  <c r="D1750" i="7"/>
  <c r="E1750" i="7"/>
  <c r="F1750" i="7"/>
  <c r="G1750" i="7"/>
  <c r="H1750" i="7"/>
  <c r="I1750" i="7"/>
  <c r="J1750" i="7"/>
  <c r="K1750" i="7"/>
  <c r="L1750" i="7"/>
  <c r="M1750" i="7"/>
  <c r="C1741" i="7"/>
  <c r="N1755" i="7" s="1"/>
  <c r="K1779" i="7" s="1"/>
  <c r="C1739" i="7"/>
  <c r="C1738" i="7"/>
  <c r="C1735" i="7"/>
  <c r="C1736" i="7"/>
  <c r="B1703" i="7"/>
  <c r="C1703" i="7"/>
  <c r="D1703" i="7"/>
  <c r="E1703" i="7"/>
  <c r="F1703" i="7"/>
  <c r="G1703" i="7"/>
  <c r="H1703" i="7"/>
  <c r="I1703" i="7"/>
  <c r="J1703" i="7"/>
  <c r="J1701" i="7"/>
  <c r="I1701" i="7"/>
  <c r="H1701" i="7"/>
  <c r="G1701" i="7"/>
  <c r="F1701" i="7"/>
  <c r="E1701" i="7"/>
  <c r="D1701" i="7"/>
  <c r="C1701" i="7"/>
  <c r="B1701" i="7"/>
  <c r="J1700" i="7"/>
  <c r="I1700" i="7"/>
  <c r="H1700" i="7"/>
  <c r="G1700" i="7"/>
  <c r="F1700" i="7"/>
  <c r="E1700" i="7"/>
  <c r="D1700" i="7"/>
  <c r="C1700" i="7"/>
  <c r="B1700" i="7"/>
  <c r="B1697" i="7"/>
  <c r="C1697" i="7"/>
  <c r="D1697" i="7"/>
  <c r="E1697" i="7"/>
  <c r="F1697" i="7"/>
  <c r="G1697" i="7"/>
  <c r="H1697" i="7"/>
  <c r="I1697" i="7"/>
  <c r="J1697" i="7"/>
  <c r="B1698" i="7"/>
  <c r="C1698" i="7"/>
  <c r="D1698" i="7"/>
  <c r="E1698" i="7"/>
  <c r="F1698" i="7"/>
  <c r="G1698" i="7"/>
  <c r="H1698" i="7"/>
  <c r="I1698" i="7"/>
  <c r="J1698" i="7"/>
  <c r="B1679" i="7"/>
  <c r="C1679" i="7"/>
  <c r="D1679" i="7"/>
  <c r="E1679" i="7"/>
  <c r="F1679" i="7"/>
  <c r="G1679" i="7"/>
  <c r="H1679" i="7"/>
  <c r="I1679" i="7"/>
  <c r="J1679" i="7"/>
  <c r="K1679" i="7"/>
  <c r="L1679" i="7"/>
  <c r="M1679" i="7"/>
  <c r="M1677" i="7"/>
  <c r="L1677" i="7"/>
  <c r="K1677" i="7"/>
  <c r="J1677" i="7"/>
  <c r="I1677" i="7"/>
  <c r="H1677" i="7"/>
  <c r="G1677" i="7"/>
  <c r="F1677" i="7"/>
  <c r="E1677" i="7"/>
  <c r="D1677" i="7"/>
  <c r="C1677" i="7"/>
  <c r="B1677" i="7"/>
  <c r="M1676" i="7"/>
  <c r="L1676" i="7"/>
  <c r="K1676" i="7"/>
  <c r="J1676" i="7"/>
  <c r="I1676" i="7"/>
  <c r="H1676" i="7"/>
  <c r="G1676" i="7"/>
  <c r="F1676" i="7"/>
  <c r="E1676" i="7"/>
  <c r="D1676" i="7"/>
  <c r="C1676" i="7"/>
  <c r="B1676" i="7"/>
  <c r="B1673" i="7"/>
  <c r="C1673" i="7"/>
  <c r="D1673" i="7"/>
  <c r="E1673" i="7"/>
  <c r="F1673" i="7"/>
  <c r="G1673" i="7"/>
  <c r="H1673" i="7"/>
  <c r="I1673" i="7"/>
  <c r="J1673" i="7"/>
  <c r="K1673" i="7"/>
  <c r="L1673" i="7"/>
  <c r="M1673" i="7"/>
  <c r="B1674" i="7"/>
  <c r="C1674" i="7"/>
  <c r="D1674" i="7"/>
  <c r="E1674" i="7"/>
  <c r="F1674" i="7"/>
  <c r="G1674" i="7"/>
  <c r="H1674" i="7"/>
  <c r="I1674" i="7"/>
  <c r="J1674" i="7"/>
  <c r="K1674" i="7"/>
  <c r="L1674" i="7"/>
  <c r="M1674" i="7"/>
  <c r="C1665" i="7"/>
  <c r="N1679" i="7" s="1"/>
  <c r="K1703" i="7" s="1"/>
  <c r="C1663" i="7"/>
  <c r="C1662" i="7"/>
  <c r="C1659" i="7"/>
  <c r="C1660" i="7"/>
  <c r="B1627" i="7"/>
  <c r="C1627" i="7"/>
  <c r="D1627" i="7"/>
  <c r="E1627" i="7"/>
  <c r="F1627" i="7"/>
  <c r="G1627" i="7"/>
  <c r="H1627" i="7"/>
  <c r="I1627" i="7"/>
  <c r="J1627" i="7"/>
  <c r="J1625" i="7"/>
  <c r="I1625" i="7"/>
  <c r="H1625" i="7"/>
  <c r="G1625" i="7"/>
  <c r="F1625" i="7"/>
  <c r="E1625" i="7"/>
  <c r="D1625" i="7"/>
  <c r="C1625" i="7"/>
  <c r="B1625" i="7"/>
  <c r="J1624" i="7"/>
  <c r="I1624" i="7"/>
  <c r="H1624" i="7"/>
  <c r="G1624" i="7"/>
  <c r="F1624" i="7"/>
  <c r="E1624" i="7"/>
  <c r="D1624" i="7"/>
  <c r="C1624" i="7"/>
  <c r="B1624" i="7"/>
  <c r="B1621" i="7"/>
  <c r="C1621" i="7"/>
  <c r="D1621" i="7"/>
  <c r="E1621" i="7"/>
  <c r="F1621" i="7"/>
  <c r="G1621" i="7"/>
  <c r="H1621" i="7"/>
  <c r="I1621" i="7"/>
  <c r="J1621" i="7"/>
  <c r="B1622" i="7"/>
  <c r="C1622" i="7"/>
  <c r="D1622" i="7"/>
  <c r="E1622" i="7"/>
  <c r="F1622" i="7"/>
  <c r="G1622" i="7"/>
  <c r="H1622" i="7"/>
  <c r="I1622" i="7"/>
  <c r="J1622" i="7"/>
  <c r="B1603" i="7"/>
  <c r="C1603" i="7"/>
  <c r="D1603" i="7"/>
  <c r="E1603" i="7"/>
  <c r="F1603" i="7"/>
  <c r="G1603" i="7"/>
  <c r="H1603" i="7"/>
  <c r="I1603" i="7"/>
  <c r="J1603" i="7"/>
  <c r="K1603" i="7"/>
  <c r="L1603" i="7"/>
  <c r="M1603" i="7"/>
  <c r="M1601" i="7"/>
  <c r="L1601" i="7"/>
  <c r="K1601" i="7"/>
  <c r="J1601" i="7"/>
  <c r="I1601" i="7"/>
  <c r="H1601" i="7"/>
  <c r="G1601" i="7"/>
  <c r="F1601" i="7"/>
  <c r="E1601" i="7"/>
  <c r="D1601" i="7"/>
  <c r="C1601" i="7"/>
  <c r="B1601" i="7"/>
  <c r="M1600" i="7"/>
  <c r="L1600" i="7"/>
  <c r="K1600" i="7"/>
  <c r="J1600" i="7"/>
  <c r="I1600" i="7"/>
  <c r="H1600" i="7"/>
  <c r="G1600" i="7"/>
  <c r="F1600" i="7"/>
  <c r="E1600" i="7"/>
  <c r="D1600" i="7"/>
  <c r="C1600" i="7"/>
  <c r="B1600" i="7"/>
  <c r="B1597" i="7"/>
  <c r="C1597" i="7"/>
  <c r="D1597" i="7"/>
  <c r="E1597" i="7"/>
  <c r="F1597" i="7"/>
  <c r="G1597" i="7"/>
  <c r="H1597" i="7"/>
  <c r="I1597" i="7"/>
  <c r="J1597" i="7"/>
  <c r="K1597" i="7"/>
  <c r="L1597" i="7"/>
  <c r="M1597" i="7"/>
  <c r="B1598" i="7"/>
  <c r="C1598" i="7"/>
  <c r="D1598" i="7"/>
  <c r="E1598" i="7"/>
  <c r="F1598" i="7"/>
  <c r="G1598" i="7"/>
  <c r="H1598" i="7"/>
  <c r="I1598" i="7"/>
  <c r="J1598" i="7"/>
  <c r="K1598" i="7"/>
  <c r="L1598" i="7"/>
  <c r="M1598" i="7"/>
  <c r="C1589" i="7"/>
  <c r="N1603" i="7" s="1"/>
  <c r="K1627" i="7" s="1"/>
  <c r="C1587" i="7"/>
  <c r="C1586" i="7"/>
  <c r="C1583" i="7"/>
  <c r="C1584" i="7"/>
  <c r="B1551" i="7"/>
  <c r="C1551" i="7"/>
  <c r="D1551" i="7"/>
  <c r="E1551" i="7"/>
  <c r="F1551" i="7"/>
  <c r="G1551" i="7"/>
  <c r="H1551" i="7"/>
  <c r="I1551" i="7"/>
  <c r="J1551" i="7"/>
  <c r="J1549" i="7"/>
  <c r="I1549" i="7"/>
  <c r="H1549" i="7"/>
  <c r="G1549" i="7"/>
  <c r="F1549" i="7"/>
  <c r="E1549" i="7"/>
  <c r="D1549" i="7"/>
  <c r="C1549" i="7"/>
  <c r="B1549" i="7"/>
  <c r="J1548" i="7"/>
  <c r="I1548" i="7"/>
  <c r="H1548" i="7"/>
  <c r="G1548" i="7"/>
  <c r="F1548" i="7"/>
  <c r="E1548" i="7"/>
  <c r="D1548" i="7"/>
  <c r="C1548" i="7"/>
  <c r="B1548" i="7"/>
  <c r="B1545" i="7"/>
  <c r="C1545" i="7"/>
  <c r="D1545" i="7"/>
  <c r="E1545" i="7"/>
  <c r="F1545" i="7"/>
  <c r="G1545" i="7"/>
  <c r="H1545" i="7"/>
  <c r="I1545" i="7"/>
  <c r="J1545" i="7"/>
  <c r="B1546" i="7"/>
  <c r="C1546" i="7"/>
  <c r="D1546" i="7"/>
  <c r="E1546" i="7"/>
  <c r="F1546" i="7"/>
  <c r="G1546" i="7"/>
  <c r="H1546" i="7"/>
  <c r="I1546" i="7"/>
  <c r="J1546" i="7"/>
  <c r="B1527" i="7"/>
  <c r="C1527" i="7"/>
  <c r="D1527" i="7"/>
  <c r="E1527" i="7"/>
  <c r="F1527" i="7"/>
  <c r="G1527" i="7"/>
  <c r="H1527" i="7"/>
  <c r="I1527" i="7"/>
  <c r="J1527" i="7"/>
  <c r="K1527" i="7"/>
  <c r="L1527" i="7"/>
  <c r="M1527" i="7"/>
  <c r="M1525" i="7"/>
  <c r="L1525" i="7"/>
  <c r="K1525" i="7"/>
  <c r="J1525" i="7"/>
  <c r="I1525" i="7"/>
  <c r="H1525" i="7"/>
  <c r="G1525" i="7"/>
  <c r="F1525" i="7"/>
  <c r="E1525" i="7"/>
  <c r="D1525" i="7"/>
  <c r="C1525" i="7"/>
  <c r="B1525" i="7"/>
  <c r="M1524" i="7"/>
  <c r="L1524" i="7"/>
  <c r="K1524" i="7"/>
  <c r="J1524" i="7"/>
  <c r="I1524" i="7"/>
  <c r="H1524" i="7"/>
  <c r="G1524" i="7"/>
  <c r="F1524" i="7"/>
  <c r="E1524" i="7"/>
  <c r="D1524" i="7"/>
  <c r="C1524" i="7"/>
  <c r="B1524" i="7"/>
  <c r="B1521" i="7"/>
  <c r="C1521" i="7"/>
  <c r="D1521" i="7"/>
  <c r="E1521" i="7"/>
  <c r="F1521" i="7"/>
  <c r="G1521" i="7"/>
  <c r="H1521" i="7"/>
  <c r="I1521" i="7"/>
  <c r="J1521" i="7"/>
  <c r="K1521" i="7"/>
  <c r="L1521" i="7"/>
  <c r="M1521" i="7"/>
  <c r="B1522" i="7"/>
  <c r="C1522" i="7"/>
  <c r="D1522" i="7"/>
  <c r="E1522" i="7"/>
  <c r="F1522" i="7"/>
  <c r="G1522" i="7"/>
  <c r="H1522" i="7"/>
  <c r="I1522" i="7"/>
  <c r="J1522" i="7"/>
  <c r="K1522" i="7"/>
  <c r="L1522" i="7"/>
  <c r="M1522" i="7"/>
  <c r="C1513" i="7"/>
  <c r="N1527" i="7" s="1"/>
  <c r="K1551" i="7" s="1"/>
  <c r="C1511" i="7"/>
  <c r="C1510" i="7"/>
  <c r="C1507" i="7"/>
  <c r="C1508" i="7"/>
  <c r="B1474" i="7"/>
  <c r="C1474" i="7"/>
  <c r="D1474" i="7"/>
  <c r="E1474" i="7"/>
  <c r="F1474" i="7"/>
  <c r="G1474" i="7"/>
  <c r="H1474" i="7"/>
  <c r="I1474" i="7"/>
  <c r="J1474" i="7"/>
  <c r="J1472" i="7"/>
  <c r="I1472" i="7"/>
  <c r="H1472" i="7"/>
  <c r="G1472" i="7"/>
  <c r="F1472" i="7"/>
  <c r="E1472" i="7"/>
  <c r="D1472" i="7"/>
  <c r="C1472" i="7"/>
  <c r="B1472" i="7"/>
  <c r="J1471" i="7"/>
  <c r="I1471" i="7"/>
  <c r="H1471" i="7"/>
  <c r="G1471" i="7"/>
  <c r="F1471" i="7"/>
  <c r="E1471" i="7"/>
  <c r="D1471" i="7"/>
  <c r="C1471" i="7"/>
  <c r="B1471" i="7"/>
  <c r="B1468" i="7"/>
  <c r="C1468" i="7"/>
  <c r="D1468" i="7"/>
  <c r="E1468" i="7"/>
  <c r="F1468" i="7"/>
  <c r="G1468" i="7"/>
  <c r="H1468" i="7"/>
  <c r="I1468" i="7"/>
  <c r="J1468" i="7"/>
  <c r="B1469" i="7"/>
  <c r="C1469" i="7"/>
  <c r="D1469" i="7"/>
  <c r="E1469" i="7"/>
  <c r="F1469" i="7"/>
  <c r="G1469" i="7"/>
  <c r="H1469" i="7"/>
  <c r="I1469" i="7"/>
  <c r="J1469" i="7"/>
  <c r="B1450" i="7"/>
  <c r="C1450" i="7"/>
  <c r="D1450" i="7"/>
  <c r="E1450" i="7"/>
  <c r="F1450" i="7"/>
  <c r="G1450" i="7"/>
  <c r="H1450" i="7"/>
  <c r="I1450" i="7"/>
  <c r="J1450" i="7"/>
  <c r="K1450" i="7"/>
  <c r="L1450" i="7"/>
  <c r="M1450" i="7"/>
  <c r="M1448" i="7"/>
  <c r="L1448" i="7"/>
  <c r="K1448" i="7"/>
  <c r="J1448" i="7"/>
  <c r="I1448" i="7"/>
  <c r="H1448" i="7"/>
  <c r="G1448" i="7"/>
  <c r="F1448" i="7"/>
  <c r="E1448" i="7"/>
  <c r="D1448" i="7"/>
  <c r="C1448" i="7"/>
  <c r="B1448" i="7"/>
  <c r="M1447" i="7"/>
  <c r="L1447" i="7"/>
  <c r="K1447" i="7"/>
  <c r="J1447" i="7"/>
  <c r="I1447" i="7"/>
  <c r="H1447" i="7"/>
  <c r="G1447" i="7"/>
  <c r="F1447" i="7"/>
  <c r="E1447" i="7"/>
  <c r="D1447" i="7"/>
  <c r="C1447" i="7"/>
  <c r="B1447" i="7"/>
  <c r="B1444" i="7"/>
  <c r="C1444" i="7"/>
  <c r="D1444" i="7"/>
  <c r="E1444" i="7"/>
  <c r="F1444" i="7"/>
  <c r="G1444" i="7"/>
  <c r="H1444" i="7"/>
  <c r="I1444" i="7"/>
  <c r="J1444" i="7"/>
  <c r="K1444" i="7"/>
  <c r="L1444" i="7"/>
  <c r="M1444" i="7"/>
  <c r="B1445" i="7"/>
  <c r="C1445" i="7"/>
  <c r="D1445" i="7"/>
  <c r="E1445" i="7"/>
  <c r="F1445" i="7"/>
  <c r="G1445" i="7"/>
  <c r="H1445" i="7"/>
  <c r="I1445" i="7"/>
  <c r="J1445" i="7"/>
  <c r="K1445" i="7"/>
  <c r="L1445" i="7"/>
  <c r="M1445" i="7"/>
  <c r="C1436" i="7"/>
  <c r="N1450" i="7" s="1"/>
  <c r="K1474" i="7" s="1"/>
  <c r="C1434" i="7"/>
  <c r="C1433" i="7"/>
  <c r="C1430" i="7"/>
  <c r="C1431" i="7"/>
  <c r="B1398" i="7"/>
  <c r="C1398" i="7"/>
  <c r="D1398" i="7"/>
  <c r="E1398" i="7"/>
  <c r="F1398" i="7"/>
  <c r="G1398" i="7"/>
  <c r="H1398" i="7"/>
  <c r="I1398" i="7"/>
  <c r="J1398" i="7"/>
  <c r="J1396" i="7"/>
  <c r="I1396" i="7"/>
  <c r="H1396" i="7"/>
  <c r="G1396" i="7"/>
  <c r="F1396" i="7"/>
  <c r="E1396" i="7"/>
  <c r="D1396" i="7"/>
  <c r="C1396" i="7"/>
  <c r="B1396" i="7"/>
  <c r="J1395" i="7"/>
  <c r="I1395" i="7"/>
  <c r="H1395" i="7"/>
  <c r="G1395" i="7"/>
  <c r="F1395" i="7"/>
  <c r="E1395" i="7"/>
  <c r="D1395" i="7"/>
  <c r="C1395" i="7"/>
  <c r="B1395" i="7"/>
  <c r="B1392" i="7"/>
  <c r="C1392" i="7"/>
  <c r="D1392" i="7"/>
  <c r="E1392" i="7"/>
  <c r="F1392" i="7"/>
  <c r="G1392" i="7"/>
  <c r="H1392" i="7"/>
  <c r="I1392" i="7"/>
  <c r="J1392" i="7"/>
  <c r="B1393" i="7"/>
  <c r="C1393" i="7"/>
  <c r="D1393" i="7"/>
  <c r="E1393" i="7"/>
  <c r="F1393" i="7"/>
  <c r="G1393" i="7"/>
  <c r="H1393" i="7"/>
  <c r="I1393" i="7"/>
  <c r="J1393" i="7"/>
  <c r="B1374" i="7"/>
  <c r="C1374" i="7"/>
  <c r="D1374" i="7"/>
  <c r="E1374" i="7"/>
  <c r="F1374" i="7"/>
  <c r="G1374" i="7"/>
  <c r="H1374" i="7"/>
  <c r="I1374" i="7"/>
  <c r="J1374" i="7"/>
  <c r="K1374" i="7"/>
  <c r="L1374" i="7"/>
  <c r="M1374" i="7"/>
  <c r="M1372" i="7"/>
  <c r="L1372" i="7"/>
  <c r="K1372" i="7"/>
  <c r="J1372" i="7"/>
  <c r="I1372" i="7"/>
  <c r="H1372" i="7"/>
  <c r="G1372" i="7"/>
  <c r="F1372" i="7"/>
  <c r="E1372" i="7"/>
  <c r="D1372" i="7"/>
  <c r="C1372" i="7"/>
  <c r="B1372" i="7"/>
  <c r="M1371" i="7"/>
  <c r="L1371" i="7"/>
  <c r="K1371" i="7"/>
  <c r="J1371" i="7"/>
  <c r="I1371" i="7"/>
  <c r="H1371" i="7"/>
  <c r="G1371" i="7"/>
  <c r="F1371" i="7"/>
  <c r="E1371" i="7"/>
  <c r="D1371" i="7"/>
  <c r="C1371" i="7"/>
  <c r="B1371" i="7"/>
  <c r="B1368" i="7"/>
  <c r="C1368" i="7"/>
  <c r="D1368" i="7"/>
  <c r="E1368" i="7"/>
  <c r="F1368" i="7"/>
  <c r="G1368" i="7"/>
  <c r="H1368" i="7"/>
  <c r="I1368" i="7"/>
  <c r="J1368" i="7"/>
  <c r="K1368" i="7"/>
  <c r="L1368" i="7"/>
  <c r="M1368" i="7"/>
  <c r="B1369" i="7"/>
  <c r="C1369" i="7"/>
  <c r="D1369" i="7"/>
  <c r="E1369" i="7"/>
  <c r="F1369" i="7"/>
  <c r="G1369" i="7"/>
  <c r="H1369" i="7"/>
  <c r="I1369" i="7"/>
  <c r="J1369" i="7"/>
  <c r="K1369" i="7"/>
  <c r="L1369" i="7"/>
  <c r="M1369" i="7"/>
  <c r="G2575" i="7" l="1"/>
  <c r="D1831" i="7"/>
  <c r="F1754" i="7"/>
  <c r="B1831" i="7"/>
  <c r="E1754" i="7"/>
  <c r="B1754" i="7"/>
  <c r="C1754" i="7"/>
  <c r="G1831" i="7"/>
  <c r="F1831" i="7"/>
  <c r="E1831" i="7"/>
  <c r="D1754" i="7"/>
  <c r="G2601" i="7"/>
  <c r="G2678" i="7"/>
  <c r="G2753" i="7"/>
  <c r="G2727" i="7"/>
  <c r="G2652" i="7"/>
  <c r="G2524" i="7"/>
  <c r="J2446" i="7"/>
  <c r="C1623" i="7"/>
  <c r="G1623" i="7"/>
  <c r="K1624" i="7"/>
  <c r="D1626" i="7"/>
  <c r="H1626" i="7"/>
  <c r="C1910" i="7"/>
  <c r="C1913" i="7"/>
  <c r="B1828" i="7"/>
  <c r="C1916" i="7"/>
  <c r="C1915" i="7"/>
  <c r="F1828" i="7"/>
  <c r="E1751" i="7"/>
  <c r="N1752" i="7"/>
  <c r="G1751" i="7"/>
  <c r="G1756" i="7" s="1"/>
  <c r="C1751" i="7"/>
  <c r="D1828" i="7"/>
  <c r="D1833" i="7" s="1"/>
  <c r="N1750" i="7"/>
  <c r="F1751" i="7"/>
  <c r="D1751" i="7"/>
  <c r="N1749" i="7"/>
  <c r="G1828" i="7"/>
  <c r="E1828" i="7"/>
  <c r="C1828" i="7"/>
  <c r="C1833" i="7" s="1"/>
  <c r="J1623" i="7"/>
  <c r="H1623" i="7"/>
  <c r="F1623" i="7"/>
  <c r="D1623" i="7"/>
  <c r="B1623" i="7"/>
  <c r="I1623" i="7"/>
  <c r="E1623" i="7"/>
  <c r="B1626" i="7"/>
  <c r="F1626" i="7"/>
  <c r="J1626" i="7"/>
  <c r="K1625" i="7"/>
  <c r="E1626" i="7"/>
  <c r="G1626" i="7"/>
  <c r="I1626" i="7"/>
  <c r="K1621" i="7"/>
  <c r="K1622" i="7"/>
  <c r="B1751" i="7"/>
  <c r="B1756" i="7" s="1"/>
  <c r="C1626" i="7"/>
  <c r="I1628" i="7" l="1"/>
  <c r="E1756" i="7"/>
  <c r="C1756" i="7"/>
  <c r="B1833" i="7"/>
  <c r="G1833" i="7"/>
  <c r="F1756" i="7"/>
  <c r="E1833" i="7"/>
  <c r="F1833" i="7"/>
  <c r="D1756" i="7"/>
  <c r="F1628" i="7"/>
  <c r="G1628" i="7"/>
  <c r="H1628" i="7"/>
  <c r="C1628" i="7"/>
  <c r="D1628" i="7"/>
  <c r="N1751" i="7"/>
  <c r="C1914" i="7"/>
  <c r="K1626" i="7"/>
  <c r="E1628" i="7"/>
  <c r="B1628" i="7"/>
  <c r="J1628" i="7"/>
  <c r="K1623" i="7"/>
  <c r="K1628" i="7" l="1"/>
  <c r="E1358" i="7"/>
  <c r="E1357" i="7"/>
  <c r="E1355" i="7"/>
  <c r="E1354" i="7"/>
  <c r="E1360" i="7"/>
  <c r="G1360" i="7"/>
  <c r="N1374" i="7" s="1"/>
  <c r="K1398" i="7" s="1"/>
  <c r="C1360" i="7"/>
  <c r="C1358" i="7"/>
  <c r="C1357" i="7"/>
  <c r="C1354" i="7"/>
  <c r="C1355" i="7"/>
  <c r="E1310" i="7"/>
  <c r="E1308" i="7"/>
  <c r="E1307" i="7"/>
  <c r="E1304" i="7"/>
  <c r="E1305" i="7"/>
  <c r="E1280" i="7"/>
  <c r="E1278" i="7"/>
  <c r="E1277" i="7"/>
  <c r="E1274" i="7"/>
  <c r="E1275" i="7"/>
  <c r="E1234" i="7"/>
  <c r="E1232" i="7"/>
  <c r="E1231" i="7"/>
  <c r="E1228" i="7"/>
  <c r="E1229" i="7"/>
  <c r="E1204" i="7"/>
  <c r="E1202" i="7"/>
  <c r="E1201" i="7"/>
  <c r="E1198" i="7"/>
  <c r="E1199" i="7"/>
  <c r="E1158" i="7"/>
  <c r="E1156" i="7"/>
  <c r="E1155" i="7"/>
  <c r="E1152" i="7"/>
  <c r="E1153" i="7"/>
  <c r="E1128" i="7"/>
  <c r="E1126" i="7"/>
  <c r="E1125" i="7"/>
  <c r="E1122" i="7"/>
  <c r="E1123" i="7"/>
  <c r="E1082" i="7"/>
  <c r="E1080" i="7"/>
  <c r="E1079" i="7"/>
  <c r="E1076" i="7"/>
  <c r="E1077" i="7"/>
  <c r="E1052" i="7"/>
  <c r="E1050" i="7"/>
  <c r="E1049" i="7"/>
  <c r="E1046" i="7"/>
  <c r="E1047" i="7"/>
  <c r="E1006" i="7"/>
  <c r="E1004" i="7"/>
  <c r="E1003" i="7"/>
  <c r="E1000" i="7"/>
  <c r="E1001" i="7"/>
  <c r="E974" i="7"/>
  <c r="E973" i="7"/>
  <c r="E976" i="7"/>
  <c r="E970" i="7"/>
  <c r="E971" i="7"/>
  <c r="E932" i="7"/>
  <c r="E930" i="7"/>
  <c r="E929" i="7"/>
  <c r="E926" i="7"/>
  <c r="E927" i="7"/>
  <c r="E902" i="7"/>
  <c r="E896" i="7"/>
  <c r="C1356" i="7" l="1"/>
  <c r="G1354" i="7"/>
  <c r="E900" i="7"/>
  <c r="E899" i="7"/>
  <c r="E897" i="7"/>
  <c r="D822" i="7"/>
  <c r="D820" i="7"/>
  <c r="D819" i="7"/>
  <c r="D816" i="7"/>
  <c r="D817" i="7"/>
  <c r="D780" i="7"/>
  <c r="D778" i="7"/>
  <c r="D777" i="7"/>
  <c r="D774" i="7"/>
  <c r="D775" i="7"/>
  <c r="D746" i="7"/>
  <c r="D744" i="7"/>
  <c r="D743" i="7"/>
  <c r="D740" i="7"/>
  <c r="D741" i="7"/>
  <c r="D704" i="7"/>
  <c r="D698" i="7"/>
  <c r="D699" i="7"/>
  <c r="D670" i="7"/>
  <c r="D667" i="7"/>
  <c r="D668" i="7"/>
  <c r="D664" i="7"/>
  <c r="D665" i="7"/>
  <c r="E1313" i="7" l="1"/>
  <c r="E1312" i="7"/>
  <c r="E1309" i="7"/>
  <c r="E1306" i="7"/>
  <c r="E1283" i="7"/>
  <c r="E1282" i="7"/>
  <c r="E1279" i="7"/>
  <c r="E1276" i="7"/>
  <c r="E1237" i="7"/>
  <c r="E1236" i="7"/>
  <c r="E1233" i="7"/>
  <c r="E1230" i="7"/>
  <c r="E1207" i="7"/>
  <c r="E1206" i="7"/>
  <c r="E1203" i="7"/>
  <c r="E1200" i="7"/>
  <c r="E1161" i="7"/>
  <c r="E1160" i="7"/>
  <c r="E1157" i="7"/>
  <c r="E1154" i="7"/>
  <c r="E1131" i="7"/>
  <c r="E1130" i="7"/>
  <c r="E1127" i="7"/>
  <c r="E1124" i="7"/>
  <c r="E1085" i="7"/>
  <c r="E1084" i="7"/>
  <c r="E1081" i="7"/>
  <c r="E1078" i="7"/>
  <c r="E1055" i="7"/>
  <c r="E1054" i="7"/>
  <c r="E1051" i="7"/>
  <c r="E1048" i="7"/>
  <c r="E1009" i="7"/>
  <c r="E1008" i="7"/>
  <c r="E1005" i="7"/>
  <c r="E1002" i="7"/>
  <c r="E979" i="7"/>
  <c r="E978" i="7"/>
  <c r="E975" i="7"/>
  <c r="E972" i="7"/>
  <c r="E935" i="7"/>
  <c r="E934" i="7"/>
  <c r="E931" i="7"/>
  <c r="E928" i="7"/>
  <c r="N831" i="7"/>
  <c r="B829" i="7"/>
  <c r="C829" i="7"/>
  <c r="D829" i="7"/>
  <c r="E829" i="7"/>
  <c r="F829" i="7"/>
  <c r="G829" i="7"/>
  <c r="H829" i="7"/>
  <c r="I829" i="7"/>
  <c r="J829" i="7"/>
  <c r="K829" i="7"/>
  <c r="L829" i="7"/>
  <c r="M829" i="7"/>
  <c r="B830" i="7"/>
  <c r="C830" i="7"/>
  <c r="D830" i="7"/>
  <c r="E830" i="7"/>
  <c r="F830" i="7"/>
  <c r="G830" i="7"/>
  <c r="H830" i="7"/>
  <c r="I830" i="7"/>
  <c r="J830" i="7"/>
  <c r="K830" i="7"/>
  <c r="L830" i="7"/>
  <c r="M830" i="7"/>
  <c r="B831" i="7"/>
  <c r="C831" i="7"/>
  <c r="D831" i="7"/>
  <c r="E831" i="7"/>
  <c r="F831" i="7"/>
  <c r="G831" i="7"/>
  <c r="H831" i="7"/>
  <c r="I831" i="7"/>
  <c r="J831" i="7"/>
  <c r="K831" i="7"/>
  <c r="L831" i="7"/>
  <c r="M831" i="7"/>
  <c r="B832" i="7"/>
  <c r="C832" i="7"/>
  <c r="D832" i="7"/>
  <c r="E832" i="7"/>
  <c r="F832" i="7"/>
  <c r="G832" i="7"/>
  <c r="H832" i="7"/>
  <c r="I832" i="7"/>
  <c r="J832" i="7"/>
  <c r="K832" i="7"/>
  <c r="L832" i="7"/>
  <c r="M832" i="7"/>
  <c r="N789" i="7"/>
  <c r="B787" i="7"/>
  <c r="C787" i="7"/>
  <c r="D787" i="7"/>
  <c r="E787" i="7"/>
  <c r="F787" i="7"/>
  <c r="G787" i="7"/>
  <c r="H787" i="7"/>
  <c r="I787" i="7"/>
  <c r="J787" i="7"/>
  <c r="K787" i="7"/>
  <c r="L787" i="7"/>
  <c r="M787" i="7"/>
  <c r="B788" i="7"/>
  <c r="C788" i="7"/>
  <c r="D788" i="7"/>
  <c r="E788" i="7"/>
  <c r="F788" i="7"/>
  <c r="G788" i="7"/>
  <c r="H788" i="7"/>
  <c r="I788" i="7"/>
  <c r="J788" i="7"/>
  <c r="K788" i="7"/>
  <c r="L788" i="7"/>
  <c r="M788" i="7"/>
  <c r="B789" i="7"/>
  <c r="C789" i="7"/>
  <c r="D789" i="7"/>
  <c r="E789" i="7"/>
  <c r="F789" i="7"/>
  <c r="G789" i="7"/>
  <c r="H789" i="7"/>
  <c r="I789" i="7"/>
  <c r="J789" i="7"/>
  <c r="K789" i="7"/>
  <c r="L789" i="7"/>
  <c r="M789" i="7"/>
  <c r="B790" i="7"/>
  <c r="C790" i="7"/>
  <c r="D790" i="7"/>
  <c r="E790" i="7"/>
  <c r="F790" i="7"/>
  <c r="G790" i="7"/>
  <c r="H790" i="7"/>
  <c r="I790" i="7"/>
  <c r="J790" i="7"/>
  <c r="K790" i="7"/>
  <c r="L790" i="7"/>
  <c r="M790" i="7"/>
  <c r="N755" i="7"/>
  <c r="B753" i="7"/>
  <c r="C753" i="7"/>
  <c r="D753" i="7"/>
  <c r="E753" i="7"/>
  <c r="F753" i="7"/>
  <c r="G753" i="7"/>
  <c r="H753" i="7"/>
  <c r="I753" i="7"/>
  <c r="J753" i="7"/>
  <c r="K753" i="7"/>
  <c r="L753" i="7"/>
  <c r="M753" i="7"/>
  <c r="B754" i="7"/>
  <c r="C754" i="7"/>
  <c r="D754" i="7"/>
  <c r="E754" i="7"/>
  <c r="F754" i="7"/>
  <c r="G754" i="7"/>
  <c r="H754" i="7"/>
  <c r="I754" i="7"/>
  <c r="J754" i="7"/>
  <c r="K754" i="7"/>
  <c r="L754" i="7"/>
  <c r="M754" i="7"/>
  <c r="B755" i="7"/>
  <c r="C755" i="7"/>
  <c r="D755" i="7"/>
  <c r="E755" i="7"/>
  <c r="F755" i="7"/>
  <c r="G755" i="7"/>
  <c r="H755" i="7"/>
  <c r="I755" i="7"/>
  <c r="J755" i="7"/>
  <c r="K755" i="7"/>
  <c r="L755" i="7"/>
  <c r="M755" i="7"/>
  <c r="B756" i="7"/>
  <c r="C756" i="7"/>
  <c r="D756" i="7"/>
  <c r="E756" i="7"/>
  <c r="F756" i="7"/>
  <c r="G756" i="7"/>
  <c r="H756" i="7"/>
  <c r="I756" i="7"/>
  <c r="J756" i="7"/>
  <c r="K756" i="7"/>
  <c r="L756" i="7"/>
  <c r="M756" i="7"/>
  <c r="N713" i="7"/>
  <c r="B711" i="7"/>
  <c r="C711" i="7"/>
  <c r="D711" i="7"/>
  <c r="E711" i="7"/>
  <c r="F711" i="7"/>
  <c r="G711" i="7"/>
  <c r="H711" i="7"/>
  <c r="I711" i="7"/>
  <c r="J711" i="7"/>
  <c r="K711" i="7"/>
  <c r="L711" i="7"/>
  <c r="M711" i="7"/>
  <c r="B712" i="7"/>
  <c r="C712" i="7"/>
  <c r="D712" i="7"/>
  <c r="E712" i="7"/>
  <c r="F712" i="7"/>
  <c r="G712" i="7"/>
  <c r="H712" i="7"/>
  <c r="I712" i="7"/>
  <c r="J712" i="7"/>
  <c r="K712" i="7"/>
  <c r="L712" i="7"/>
  <c r="M712" i="7"/>
  <c r="B713" i="7"/>
  <c r="C713" i="7"/>
  <c r="D713" i="7"/>
  <c r="E713" i="7"/>
  <c r="F713" i="7"/>
  <c r="G713" i="7"/>
  <c r="H713" i="7"/>
  <c r="I713" i="7"/>
  <c r="J713" i="7"/>
  <c r="K713" i="7"/>
  <c r="L713" i="7"/>
  <c r="M713" i="7"/>
  <c r="B714" i="7"/>
  <c r="C714" i="7"/>
  <c r="D714" i="7"/>
  <c r="E714" i="7"/>
  <c r="F714" i="7"/>
  <c r="G714" i="7"/>
  <c r="H714" i="7"/>
  <c r="I714" i="7"/>
  <c r="J714" i="7"/>
  <c r="K714" i="7"/>
  <c r="L714" i="7"/>
  <c r="M714" i="7"/>
  <c r="N679" i="7"/>
  <c r="B677" i="7"/>
  <c r="C677" i="7"/>
  <c r="D677" i="7"/>
  <c r="E677" i="7"/>
  <c r="F677" i="7"/>
  <c r="G677" i="7"/>
  <c r="H677" i="7"/>
  <c r="I677" i="7"/>
  <c r="J677" i="7"/>
  <c r="K677" i="7"/>
  <c r="L677" i="7"/>
  <c r="M677" i="7"/>
  <c r="B678" i="7"/>
  <c r="C678" i="7"/>
  <c r="D678" i="7"/>
  <c r="E678" i="7"/>
  <c r="F678" i="7"/>
  <c r="G678" i="7"/>
  <c r="H678" i="7"/>
  <c r="I678" i="7"/>
  <c r="J678" i="7"/>
  <c r="K678" i="7"/>
  <c r="L678" i="7"/>
  <c r="M678" i="7"/>
  <c r="B679" i="7"/>
  <c r="C679" i="7"/>
  <c r="D679" i="7"/>
  <c r="E679" i="7"/>
  <c r="F679" i="7"/>
  <c r="G679" i="7"/>
  <c r="H679" i="7"/>
  <c r="I679" i="7"/>
  <c r="J679" i="7"/>
  <c r="K679" i="7"/>
  <c r="L679" i="7"/>
  <c r="M679" i="7"/>
  <c r="B680" i="7"/>
  <c r="C680" i="7"/>
  <c r="D680" i="7"/>
  <c r="E680" i="7"/>
  <c r="F680" i="7"/>
  <c r="G680" i="7"/>
  <c r="H680" i="7"/>
  <c r="I680" i="7"/>
  <c r="J680" i="7"/>
  <c r="K680" i="7"/>
  <c r="L680" i="7"/>
  <c r="M680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D628" i="7"/>
  <c r="N637" i="7" s="1"/>
  <c r="D625" i="7"/>
  <c r="D626" i="7"/>
  <c r="D622" i="7"/>
  <c r="D623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B603" i="7"/>
  <c r="C603" i="7"/>
  <c r="D603" i="7"/>
  <c r="E603" i="7"/>
  <c r="F603" i="7"/>
  <c r="G603" i="7"/>
  <c r="H603" i="7"/>
  <c r="I603" i="7"/>
  <c r="J603" i="7"/>
  <c r="K603" i="7"/>
  <c r="L603" i="7"/>
  <c r="M603" i="7"/>
  <c r="B604" i="7"/>
  <c r="C604" i="7"/>
  <c r="D604" i="7"/>
  <c r="E604" i="7"/>
  <c r="F604" i="7"/>
  <c r="G604" i="7"/>
  <c r="H604" i="7"/>
  <c r="I604" i="7"/>
  <c r="J604" i="7"/>
  <c r="K604" i="7"/>
  <c r="L604" i="7"/>
  <c r="M604" i="7"/>
  <c r="D594" i="7"/>
  <c r="N603" i="7" s="1"/>
  <c r="D591" i="7"/>
  <c r="D592" i="7"/>
  <c r="D588" i="7"/>
  <c r="D589" i="7"/>
  <c r="B562" i="7"/>
  <c r="C562" i="7"/>
  <c r="D562" i="7"/>
  <c r="E562" i="7"/>
  <c r="F562" i="7"/>
  <c r="G562" i="7"/>
  <c r="H562" i="7"/>
  <c r="I562" i="7"/>
  <c r="J562" i="7"/>
  <c r="K562" i="7"/>
  <c r="L562" i="7"/>
  <c r="M562" i="7"/>
  <c r="B563" i="7"/>
  <c r="C563" i="7"/>
  <c r="D563" i="7"/>
  <c r="E563" i="7"/>
  <c r="F563" i="7"/>
  <c r="G563" i="7"/>
  <c r="H563" i="7"/>
  <c r="I563" i="7"/>
  <c r="J563" i="7"/>
  <c r="K563" i="7"/>
  <c r="L563" i="7"/>
  <c r="M563" i="7"/>
  <c r="B564" i="7"/>
  <c r="C564" i="7"/>
  <c r="D564" i="7"/>
  <c r="E564" i="7"/>
  <c r="F564" i="7"/>
  <c r="G564" i="7"/>
  <c r="H564" i="7"/>
  <c r="I564" i="7"/>
  <c r="J564" i="7"/>
  <c r="K564" i="7"/>
  <c r="L564" i="7"/>
  <c r="M564" i="7"/>
  <c r="B565" i="7"/>
  <c r="C565" i="7"/>
  <c r="D565" i="7"/>
  <c r="E565" i="7"/>
  <c r="F565" i="7"/>
  <c r="G565" i="7"/>
  <c r="H565" i="7"/>
  <c r="I565" i="7"/>
  <c r="J565" i="7"/>
  <c r="K565" i="7"/>
  <c r="L565" i="7"/>
  <c r="M565" i="7"/>
  <c r="D555" i="7"/>
  <c r="N564" i="7" s="1"/>
  <c r="D552" i="7"/>
  <c r="D553" i="7"/>
  <c r="D549" i="7"/>
  <c r="D550" i="7"/>
  <c r="D673" i="7"/>
  <c r="D672" i="7"/>
  <c r="D669" i="7"/>
  <c r="D666" i="7"/>
  <c r="D707" i="7"/>
  <c r="D706" i="7"/>
  <c r="D703" i="7"/>
  <c r="D700" i="7"/>
  <c r="D749" i="7"/>
  <c r="D748" i="7"/>
  <c r="D745" i="7"/>
  <c r="D742" i="7"/>
  <c r="D779" i="7"/>
  <c r="D776" i="7"/>
  <c r="D821" i="7"/>
  <c r="D818" i="7"/>
  <c r="E905" i="7"/>
  <c r="E904" i="7"/>
  <c r="E901" i="7"/>
  <c r="E898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B531" i="7"/>
  <c r="C531" i="7"/>
  <c r="D531" i="7"/>
  <c r="E531" i="7"/>
  <c r="F531" i="7"/>
  <c r="G531" i="7"/>
  <c r="H531" i="7"/>
  <c r="I531" i="7"/>
  <c r="J531" i="7"/>
  <c r="K531" i="7"/>
  <c r="L531" i="7"/>
  <c r="M531" i="7"/>
  <c r="D521" i="7"/>
  <c r="N530" i="7" s="1"/>
  <c r="D518" i="7"/>
  <c r="D519" i="7"/>
  <c r="D515" i="7"/>
  <c r="D516" i="7"/>
  <c r="C14" i="8"/>
  <c r="D523" i="7" l="1"/>
  <c r="D597" i="7"/>
  <c r="K1939" i="7"/>
  <c r="L89" i="12"/>
  <c r="D631" i="7"/>
  <c r="I448" i="7"/>
  <c r="E1311" i="7"/>
  <c r="D596" i="7"/>
  <c r="D627" i="7"/>
  <c r="D520" i="7"/>
  <c r="D593" i="7"/>
  <c r="D630" i="7"/>
  <c r="D517" i="7"/>
  <c r="D551" i="7"/>
  <c r="D554" i="7"/>
  <c r="D624" i="7"/>
  <c r="D747" i="7"/>
  <c r="D705" i="7"/>
  <c r="D671" i="7"/>
  <c r="D590" i="7"/>
  <c r="E977" i="7"/>
  <c r="E1007" i="7"/>
  <c r="E1053" i="7"/>
  <c r="E1083" i="7"/>
  <c r="E1129" i="7"/>
  <c r="E1205" i="7"/>
  <c r="E1235" i="7"/>
  <c r="E1281" i="7"/>
  <c r="E1159" i="7"/>
  <c r="E933" i="7"/>
  <c r="E903" i="7"/>
  <c r="D823" i="7"/>
  <c r="D781" i="7"/>
  <c r="D629" i="7" l="1"/>
  <c r="D595" i="7"/>
  <c r="D556" i="7"/>
  <c r="D522" i="7"/>
  <c r="D545" i="15"/>
  <c r="D544" i="15"/>
  <c r="D543" i="15"/>
  <c r="D542" i="15"/>
  <c r="D541" i="15"/>
  <c r="D540" i="15"/>
  <c r="D539" i="15"/>
  <c r="D538" i="15"/>
  <c r="D537" i="15"/>
  <c r="D536" i="15"/>
  <c r="D510" i="15"/>
  <c r="D509" i="15"/>
  <c r="D508" i="15"/>
  <c r="D507" i="15"/>
  <c r="D506" i="15"/>
  <c r="D505" i="15"/>
  <c r="D504" i="15"/>
  <c r="D503" i="15"/>
  <c r="D502" i="15"/>
  <c r="D501" i="15"/>
  <c r="D471" i="15"/>
  <c r="D470" i="15"/>
  <c r="D469" i="15"/>
  <c r="D468" i="15"/>
  <c r="D467" i="15"/>
  <c r="D466" i="15"/>
  <c r="D465" i="15"/>
  <c r="D464" i="15"/>
  <c r="D463" i="15"/>
  <c r="D462" i="15"/>
  <c r="D436" i="15"/>
  <c r="D435" i="15"/>
  <c r="D434" i="15"/>
  <c r="D433" i="15"/>
  <c r="D432" i="15"/>
  <c r="D431" i="15"/>
  <c r="D430" i="15"/>
  <c r="D429" i="15"/>
  <c r="D428" i="15"/>
  <c r="D427" i="15"/>
  <c r="C82" i="22" l="1"/>
  <c r="C81" i="22"/>
  <c r="C80" i="22"/>
  <c r="C79" i="22"/>
  <c r="C78" i="22"/>
  <c r="C77" i="22"/>
  <c r="C76" i="22"/>
  <c r="C75" i="22"/>
  <c r="C74" i="22"/>
  <c r="G23" i="22"/>
  <c r="G24" i="22" s="1"/>
  <c r="E23" i="22"/>
  <c r="C23" i="22"/>
  <c r="C24" i="22" s="1"/>
  <c r="K14" i="22"/>
  <c r="I14" i="22"/>
  <c r="G14" i="22"/>
  <c r="E14" i="22"/>
  <c r="C14" i="22"/>
  <c r="G18" i="21"/>
  <c r="B18" i="21"/>
  <c r="B17" i="21"/>
  <c r="D11" i="21"/>
  <c r="D365" i="20"/>
  <c r="C365" i="20"/>
  <c r="B365" i="20"/>
  <c r="D364" i="20"/>
  <c r="C364" i="20"/>
  <c r="B364" i="20"/>
  <c r="D363" i="20"/>
  <c r="C363" i="20"/>
  <c r="B363" i="20"/>
  <c r="D362" i="20"/>
  <c r="C362" i="20"/>
  <c r="B362" i="20"/>
  <c r="D361" i="20"/>
  <c r="C361" i="20"/>
  <c r="B361" i="20"/>
  <c r="D360" i="20"/>
  <c r="C360" i="20"/>
  <c r="B360" i="20"/>
  <c r="D359" i="20"/>
  <c r="C359" i="20"/>
  <c r="B359" i="20"/>
  <c r="D358" i="20"/>
  <c r="C358" i="20"/>
  <c r="B358" i="20"/>
  <c r="D353" i="20"/>
  <c r="C353" i="20"/>
  <c r="B353" i="20"/>
  <c r="D352" i="20"/>
  <c r="C352" i="20"/>
  <c r="B352" i="20"/>
  <c r="D351" i="20"/>
  <c r="C351" i="20"/>
  <c r="B351" i="20"/>
  <c r="D350" i="20"/>
  <c r="C350" i="20"/>
  <c r="B350" i="20"/>
  <c r="D349" i="20"/>
  <c r="C349" i="20"/>
  <c r="B349" i="20"/>
  <c r="D348" i="20"/>
  <c r="C348" i="20"/>
  <c r="B348" i="20"/>
  <c r="D347" i="20"/>
  <c r="C347" i="20"/>
  <c r="B347" i="20"/>
  <c r="D346" i="20"/>
  <c r="C346" i="20"/>
  <c r="B346" i="20"/>
  <c r="D341" i="20"/>
  <c r="C341" i="20"/>
  <c r="B341" i="20"/>
  <c r="D340" i="20"/>
  <c r="C340" i="20"/>
  <c r="B340" i="20"/>
  <c r="D339" i="20"/>
  <c r="C339" i="20"/>
  <c r="B339" i="20"/>
  <c r="D338" i="20"/>
  <c r="C338" i="20"/>
  <c r="B338" i="20"/>
  <c r="D337" i="20"/>
  <c r="C337" i="20"/>
  <c r="B337" i="20"/>
  <c r="D336" i="20"/>
  <c r="C336" i="20"/>
  <c r="B336" i="20"/>
  <c r="D335" i="20"/>
  <c r="C335" i="20"/>
  <c r="B335" i="20"/>
  <c r="D334" i="20"/>
  <c r="C334" i="20"/>
  <c r="B334" i="20"/>
  <c r="D329" i="20"/>
  <c r="C329" i="20"/>
  <c r="B329" i="20"/>
  <c r="D328" i="20"/>
  <c r="C328" i="20"/>
  <c r="B328" i="20"/>
  <c r="D327" i="20"/>
  <c r="C327" i="20"/>
  <c r="B327" i="20"/>
  <c r="D326" i="20"/>
  <c r="C326" i="20"/>
  <c r="B326" i="20"/>
  <c r="D325" i="20"/>
  <c r="C325" i="20"/>
  <c r="B325" i="20"/>
  <c r="D324" i="20"/>
  <c r="C324" i="20"/>
  <c r="B324" i="20"/>
  <c r="D323" i="20"/>
  <c r="C323" i="20"/>
  <c r="B323" i="20"/>
  <c r="D322" i="20"/>
  <c r="C322" i="20"/>
  <c r="B322" i="20"/>
  <c r="N295" i="20"/>
  <c r="D264" i="20"/>
  <c r="C264" i="20"/>
  <c r="B264" i="20"/>
  <c r="D263" i="20"/>
  <c r="C263" i="20"/>
  <c r="B263" i="20"/>
  <c r="D262" i="20"/>
  <c r="C262" i="20"/>
  <c r="B262" i="20"/>
  <c r="D261" i="20"/>
  <c r="C261" i="20"/>
  <c r="B261" i="20"/>
  <c r="D260" i="20"/>
  <c r="C260" i="20"/>
  <c r="B260" i="20"/>
  <c r="D259" i="20"/>
  <c r="C259" i="20"/>
  <c r="B259" i="20"/>
  <c r="D258" i="20"/>
  <c r="C258" i="20"/>
  <c r="B258" i="20"/>
  <c r="D257" i="20"/>
  <c r="C257" i="20"/>
  <c r="B257" i="20"/>
  <c r="D252" i="20"/>
  <c r="C252" i="20"/>
  <c r="B252" i="20"/>
  <c r="D251" i="20"/>
  <c r="C251" i="20"/>
  <c r="B251" i="20"/>
  <c r="D250" i="20"/>
  <c r="C250" i="20"/>
  <c r="B250" i="20"/>
  <c r="D249" i="20"/>
  <c r="C249" i="20"/>
  <c r="B249" i="20"/>
  <c r="D248" i="20"/>
  <c r="C248" i="20"/>
  <c r="B248" i="20"/>
  <c r="D247" i="20"/>
  <c r="C247" i="20"/>
  <c r="B247" i="20"/>
  <c r="D246" i="20"/>
  <c r="C246" i="20"/>
  <c r="B246" i="20"/>
  <c r="D245" i="20"/>
  <c r="C245" i="20"/>
  <c r="B245" i="20"/>
  <c r="D240" i="20"/>
  <c r="C240" i="20"/>
  <c r="B240" i="20"/>
  <c r="D239" i="20"/>
  <c r="C239" i="20"/>
  <c r="B239" i="20"/>
  <c r="D238" i="20"/>
  <c r="C238" i="20"/>
  <c r="B238" i="20"/>
  <c r="D237" i="20"/>
  <c r="C237" i="20"/>
  <c r="B237" i="20"/>
  <c r="D236" i="20"/>
  <c r="C236" i="20"/>
  <c r="B236" i="20"/>
  <c r="D235" i="20"/>
  <c r="C235" i="20"/>
  <c r="B235" i="20"/>
  <c r="D234" i="20"/>
  <c r="C234" i="20"/>
  <c r="B234" i="20"/>
  <c r="D233" i="20"/>
  <c r="C233" i="20"/>
  <c r="B233" i="20"/>
  <c r="D228" i="20"/>
  <c r="C228" i="20"/>
  <c r="B228" i="20"/>
  <c r="D227" i="20"/>
  <c r="C227" i="20"/>
  <c r="B227" i="20"/>
  <c r="D226" i="20"/>
  <c r="C226" i="20"/>
  <c r="B226" i="20"/>
  <c r="D225" i="20"/>
  <c r="C225" i="20"/>
  <c r="B225" i="20"/>
  <c r="D224" i="20"/>
  <c r="C224" i="20"/>
  <c r="B224" i="20"/>
  <c r="D223" i="20"/>
  <c r="C223" i="20"/>
  <c r="B223" i="20"/>
  <c r="D222" i="20"/>
  <c r="C222" i="20"/>
  <c r="B222" i="20"/>
  <c r="D221" i="20"/>
  <c r="C221" i="20"/>
  <c r="B221" i="20"/>
  <c r="K195" i="20"/>
  <c r="D163" i="20"/>
  <c r="C163" i="20"/>
  <c r="B163" i="20"/>
  <c r="D162" i="20"/>
  <c r="C162" i="20"/>
  <c r="B162" i="20"/>
  <c r="D161" i="20"/>
  <c r="C161" i="20"/>
  <c r="B161" i="20"/>
  <c r="D160" i="20"/>
  <c r="C160" i="20"/>
  <c r="B160" i="20"/>
  <c r="D159" i="20"/>
  <c r="C159" i="20"/>
  <c r="B159" i="20"/>
  <c r="D158" i="20"/>
  <c r="C158" i="20"/>
  <c r="B158" i="20"/>
  <c r="D157" i="20"/>
  <c r="C157" i="20"/>
  <c r="B157" i="20"/>
  <c r="D156" i="20"/>
  <c r="C156" i="20"/>
  <c r="B156" i="20"/>
  <c r="D151" i="20"/>
  <c r="C151" i="20"/>
  <c r="B151" i="20"/>
  <c r="D150" i="20"/>
  <c r="C150" i="20"/>
  <c r="B150" i="20"/>
  <c r="D149" i="20"/>
  <c r="C149" i="20"/>
  <c r="B149" i="20"/>
  <c r="D148" i="20"/>
  <c r="C148" i="20"/>
  <c r="B148" i="20"/>
  <c r="D147" i="20"/>
  <c r="C147" i="20"/>
  <c r="B147" i="20"/>
  <c r="D146" i="20"/>
  <c r="C146" i="20"/>
  <c r="B146" i="20"/>
  <c r="D145" i="20"/>
  <c r="C145" i="20"/>
  <c r="B145" i="20"/>
  <c r="D144" i="20"/>
  <c r="C144" i="20"/>
  <c r="B144" i="20"/>
  <c r="D139" i="20"/>
  <c r="C139" i="20"/>
  <c r="B139" i="20"/>
  <c r="D138" i="20"/>
  <c r="C138" i="20"/>
  <c r="B138" i="20"/>
  <c r="D137" i="20"/>
  <c r="C137" i="20"/>
  <c r="B137" i="20"/>
  <c r="D136" i="20"/>
  <c r="C136" i="20"/>
  <c r="B136" i="20"/>
  <c r="D135" i="20"/>
  <c r="C135" i="20"/>
  <c r="B135" i="20"/>
  <c r="D134" i="20"/>
  <c r="C134" i="20"/>
  <c r="B134" i="20"/>
  <c r="D133" i="20"/>
  <c r="C133" i="20"/>
  <c r="B133" i="20"/>
  <c r="D132" i="20"/>
  <c r="C132" i="20"/>
  <c r="B132" i="20"/>
  <c r="D127" i="20"/>
  <c r="C127" i="20"/>
  <c r="B127" i="20"/>
  <c r="D126" i="20"/>
  <c r="C126" i="20"/>
  <c r="B126" i="20"/>
  <c r="D125" i="20"/>
  <c r="C125" i="20"/>
  <c r="B125" i="20"/>
  <c r="D124" i="20"/>
  <c r="C124" i="20"/>
  <c r="B124" i="20"/>
  <c r="D123" i="20"/>
  <c r="C123" i="20"/>
  <c r="B123" i="20"/>
  <c r="D122" i="20"/>
  <c r="C122" i="20"/>
  <c r="B122" i="20"/>
  <c r="D121" i="20"/>
  <c r="C121" i="20"/>
  <c r="B121" i="20"/>
  <c r="D120" i="20"/>
  <c r="C120" i="20"/>
  <c r="B120" i="20"/>
  <c r="N93" i="20"/>
  <c r="M85" i="19"/>
  <c r="L85" i="19"/>
  <c r="K85" i="19"/>
  <c r="J85" i="19"/>
  <c r="I85" i="19"/>
  <c r="H85" i="19"/>
  <c r="G85" i="19"/>
  <c r="F85" i="19"/>
  <c r="E85" i="19"/>
  <c r="D85" i="19"/>
  <c r="C85" i="19"/>
  <c r="B85" i="19"/>
  <c r="M84" i="19"/>
  <c r="M3060" i="7" s="1"/>
  <c r="L84" i="19"/>
  <c r="L3060" i="7" s="1"/>
  <c r="K84" i="19"/>
  <c r="K3060" i="7" s="1"/>
  <c r="J84" i="19"/>
  <c r="J3060" i="7" s="1"/>
  <c r="I84" i="19"/>
  <c r="I3060" i="7" s="1"/>
  <c r="H84" i="19"/>
  <c r="H3060" i="7" s="1"/>
  <c r="G84" i="19"/>
  <c r="G3060" i="7" s="1"/>
  <c r="F84" i="19"/>
  <c r="F3060" i="7" s="1"/>
  <c r="E84" i="19"/>
  <c r="E3060" i="7" s="1"/>
  <c r="D84" i="19"/>
  <c r="D3060" i="7" s="1"/>
  <c r="C84" i="19"/>
  <c r="C3060" i="7" s="1"/>
  <c r="B84" i="19"/>
  <c r="B3060" i="7" s="1"/>
  <c r="M83" i="19"/>
  <c r="M3059" i="7" s="1"/>
  <c r="L83" i="19"/>
  <c r="L3059" i="7" s="1"/>
  <c r="K83" i="19"/>
  <c r="K3059" i="7" s="1"/>
  <c r="J83" i="19"/>
  <c r="J3059" i="7" s="1"/>
  <c r="I83" i="19"/>
  <c r="I3059" i="7" s="1"/>
  <c r="H83" i="19"/>
  <c r="H3059" i="7" s="1"/>
  <c r="G83" i="19"/>
  <c r="G3059" i="7" s="1"/>
  <c r="F83" i="19"/>
  <c r="F3059" i="7" s="1"/>
  <c r="E83" i="19"/>
  <c r="E3059" i="7" s="1"/>
  <c r="D83" i="19"/>
  <c r="D3059" i="7" s="1"/>
  <c r="C83" i="19"/>
  <c r="C3059" i="7" s="1"/>
  <c r="B83" i="19"/>
  <c r="B3059" i="7" s="1"/>
  <c r="M82" i="19"/>
  <c r="M3058" i="7" s="1"/>
  <c r="L82" i="19"/>
  <c r="L3058" i="7" s="1"/>
  <c r="K82" i="19"/>
  <c r="K3058" i="7" s="1"/>
  <c r="J82" i="19"/>
  <c r="J3058" i="7" s="1"/>
  <c r="I82" i="19"/>
  <c r="I3058" i="7" s="1"/>
  <c r="H82" i="19"/>
  <c r="H3058" i="7" s="1"/>
  <c r="G82" i="19"/>
  <c r="G3058" i="7" s="1"/>
  <c r="F82" i="19"/>
  <c r="F3058" i="7" s="1"/>
  <c r="E82" i="19"/>
  <c r="E3058" i="7" s="1"/>
  <c r="D82" i="19"/>
  <c r="D3058" i="7" s="1"/>
  <c r="C82" i="19"/>
  <c r="C3058" i="7" s="1"/>
  <c r="B82" i="19"/>
  <c r="B3058" i="7" s="1"/>
  <c r="M81" i="19"/>
  <c r="M3057" i="7" s="1"/>
  <c r="L81" i="19"/>
  <c r="L3057" i="7" s="1"/>
  <c r="K81" i="19"/>
  <c r="K3057" i="7" s="1"/>
  <c r="J81" i="19"/>
  <c r="J3057" i="7" s="1"/>
  <c r="I81" i="19"/>
  <c r="I3057" i="7" s="1"/>
  <c r="H81" i="19"/>
  <c r="H3057" i="7" s="1"/>
  <c r="G81" i="19"/>
  <c r="G3057" i="7" s="1"/>
  <c r="F81" i="19"/>
  <c r="F3057" i="7" s="1"/>
  <c r="E81" i="19"/>
  <c r="E3057" i="7" s="1"/>
  <c r="D81" i="19"/>
  <c r="D3057" i="7" s="1"/>
  <c r="C81" i="19"/>
  <c r="C3057" i="7" s="1"/>
  <c r="B81" i="19"/>
  <c r="B3057" i="7" s="1"/>
  <c r="M80" i="19"/>
  <c r="M3056" i="7" s="1"/>
  <c r="L80" i="19"/>
  <c r="L3056" i="7" s="1"/>
  <c r="K80" i="19"/>
  <c r="K3056" i="7" s="1"/>
  <c r="J80" i="19"/>
  <c r="J3056" i="7" s="1"/>
  <c r="I80" i="19"/>
  <c r="I3056" i="7" s="1"/>
  <c r="H80" i="19"/>
  <c r="H3056" i="7" s="1"/>
  <c r="G80" i="19"/>
  <c r="G3056" i="7" s="1"/>
  <c r="F80" i="19"/>
  <c r="F3056" i="7" s="1"/>
  <c r="E80" i="19"/>
  <c r="E3056" i="7" s="1"/>
  <c r="D80" i="19"/>
  <c r="D3056" i="7" s="1"/>
  <c r="C80" i="19"/>
  <c r="C3056" i="7" s="1"/>
  <c r="B80" i="19"/>
  <c r="B3056" i="7" s="1"/>
  <c r="M79" i="19"/>
  <c r="M3055" i="7" s="1"/>
  <c r="L79" i="19"/>
  <c r="L3055" i="7" s="1"/>
  <c r="K79" i="19"/>
  <c r="K3055" i="7" s="1"/>
  <c r="J79" i="19"/>
  <c r="J3055" i="7" s="1"/>
  <c r="I79" i="19"/>
  <c r="I3055" i="7" s="1"/>
  <c r="H79" i="19"/>
  <c r="H3055" i="7" s="1"/>
  <c r="G79" i="19"/>
  <c r="G3055" i="7" s="1"/>
  <c r="F79" i="19"/>
  <c r="F3055" i="7" s="1"/>
  <c r="E79" i="19"/>
  <c r="E3055" i="7" s="1"/>
  <c r="D79" i="19"/>
  <c r="D3055" i="7" s="1"/>
  <c r="C79" i="19"/>
  <c r="C3055" i="7" s="1"/>
  <c r="B79" i="19"/>
  <c r="B3055" i="7" s="1"/>
  <c r="M78" i="19"/>
  <c r="L78" i="19"/>
  <c r="K78" i="19"/>
  <c r="K3054" i="7" s="1"/>
  <c r="J78" i="19"/>
  <c r="I78" i="19"/>
  <c r="H78" i="19"/>
  <c r="H3054" i="7" s="1"/>
  <c r="G78" i="19"/>
  <c r="F78" i="19"/>
  <c r="F3054" i="7" s="1"/>
  <c r="E78" i="19"/>
  <c r="D78" i="19"/>
  <c r="D3054" i="7" s="1"/>
  <c r="C78" i="19"/>
  <c r="B3054" i="7"/>
  <c r="I58" i="18"/>
  <c r="H58" i="18"/>
  <c r="G58" i="18"/>
  <c r="F58" i="18"/>
  <c r="E58" i="18"/>
  <c r="D58" i="18"/>
  <c r="C58" i="18"/>
  <c r="D61" i="16"/>
  <c r="E60" i="16"/>
  <c r="D60" i="16"/>
  <c r="E59" i="16"/>
  <c r="D59" i="16"/>
  <c r="E58" i="16"/>
  <c r="D58" i="16"/>
  <c r="E57" i="16"/>
  <c r="D57" i="16"/>
  <c r="E56" i="16"/>
  <c r="D56" i="16"/>
  <c r="E55" i="16"/>
  <c r="D55" i="16"/>
  <c r="E54" i="16"/>
  <c r="D54" i="16"/>
  <c r="E53" i="16"/>
  <c r="D53" i="16"/>
  <c r="E52" i="16"/>
  <c r="D52" i="16"/>
  <c r="D19" i="16"/>
  <c r="D18" i="16"/>
  <c r="D17" i="16"/>
  <c r="D16" i="16"/>
  <c r="D15" i="16"/>
  <c r="D14" i="16"/>
  <c r="D13" i="16"/>
  <c r="D12" i="16"/>
  <c r="D11" i="16"/>
  <c r="D10" i="16"/>
  <c r="D396" i="15"/>
  <c r="D395" i="15"/>
  <c r="D394" i="15"/>
  <c r="D393" i="15"/>
  <c r="D392" i="15"/>
  <c r="D391" i="15"/>
  <c r="D390" i="15"/>
  <c r="D389" i="15"/>
  <c r="D388" i="15"/>
  <c r="D387" i="15"/>
  <c r="D361" i="15"/>
  <c r="D360" i="15"/>
  <c r="D359" i="15"/>
  <c r="D358" i="15"/>
  <c r="D357" i="15"/>
  <c r="D356" i="15"/>
  <c r="D355" i="15"/>
  <c r="D354" i="15"/>
  <c r="D353" i="15"/>
  <c r="D352" i="15"/>
  <c r="F317" i="15"/>
  <c r="F316" i="15"/>
  <c r="F315" i="15"/>
  <c r="F314" i="15"/>
  <c r="F313" i="15"/>
  <c r="F312" i="15"/>
  <c r="F311" i="15"/>
  <c r="F310" i="15"/>
  <c r="F309" i="15"/>
  <c r="F282" i="15"/>
  <c r="F281" i="15"/>
  <c r="F280" i="15"/>
  <c r="F279" i="15"/>
  <c r="F278" i="15"/>
  <c r="F277" i="15"/>
  <c r="F276" i="15"/>
  <c r="F275" i="15"/>
  <c r="D247" i="15"/>
  <c r="D246" i="15"/>
  <c r="D245" i="15"/>
  <c r="D244" i="15"/>
  <c r="D243" i="15"/>
  <c r="D242" i="15"/>
  <c r="D241" i="15"/>
  <c r="D240" i="15"/>
  <c r="D239" i="15"/>
  <c r="D238" i="15"/>
  <c r="D212" i="15"/>
  <c r="D211" i="15"/>
  <c r="D210" i="15"/>
  <c r="D209" i="15"/>
  <c r="D208" i="15"/>
  <c r="D207" i="15"/>
  <c r="D206" i="15"/>
  <c r="D205" i="15"/>
  <c r="D204" i="15"/>
  <c r="D203" i="15"/>
  <c r="C179" i="15"/>
  <c r="E177" i="15" s="1"/>
  <c r="D177" i="15"/>
  <c r="D176" i="15"/>
  <c r="D157" i="15"/>
  <c r="E156" i="15"/>
  <c r="E155" i="15"/>
  <c r="D155" i="15"/>
  <c r="E154" i="15"/>
  <c r="D154" i="15"/>
  <c r="D135" i="15"/>
  <c r="E134" i="15"/>
  <c r="D134" i="15"/>
  <c r="E133" i="15"/>
  <c r="D133" i="15"/>
  <c r="E132" i="15"/>
  <c r="D132" i="15"/>
  <c r="E131" i="15"/>
  <c r="D131" i="15"/>
  <c r="E130" i="15"/>
  <c r="D130" i="15"/>
  <c r="E129" i="15"/>
  <c r="D129" i="15"/>
  <c r="E128" i="15"/>
  <c r="D128" i="15"/>
  <c r="E127" i="15"/>
  <c r="D127" i="15"/>
  <c r="E126" i="15"/>
  <c r="D126" i="15"/>
  <c r="D113" i="15"/>
  <c r="E112" i="15"/>
  <c r="D112" i="15"/>
  <c r="E111" i="15"/>
  <c r="D111" i="15"/>
  <c r="E110" i="15"/>
  <c r="D110" i="15"/>
  <c r="E109" i="15"/>
  <c r="D109" i="15"/>
  <c r="E108" i="15"/>
  <c r="D108" i="15"/>
  <c r="E107" i="15"/>
  <c r="D107" i="15"/>
  <c r="E106" i="15"/>
  <c r="D106" i="15"/>
  <c r="E105" i="15"/>
  <c r="D105" i="15"/>
  <c r="E104" i="15"/>
  <c r="D104" i="15"/>
  <c r="D88" i="15"/>
  <c r="D87" i="15"/>
  <c r="D86" i="15"/>
  <c r="D85" i="15"/>
  <c r="C2234" i="7"/>
  <c r="E2233" i="7"/>
  <c r="C2233" i="7"/>
  <c r="C2232" i="7"/>
  <c r="E2231" i="7"/>
  <c r="D79" i="15"/>
  <c r="D66" i="15"/>
  <c r="D65" i="15"/>
  <c r="D64" i="15"/>
  <c r="D63" i="15"/>
  <c r="D61" i="15"/>
  <c r="E2218" i="7"/>
  <c r="C2218" i="7"/>
  <c r="E2217" i="7"/>
  <c r="C2217" i="7"/>
  <c r="D58" i="15"/>
  <c r="D57" i="15"/>
  <c r="E45" i="15"/>
  <c r="D45" i="15"/>
  <c r="E44" i="15"/>
  <c r="D44" i="15"/>
  <c r="E43" i="15"/>
  <c r="D43" i="15"/>
  <c r="E42" i="15"/>
  <c r="D42" i="15"/>
  <c r="E41" i="15"/>
  <c r="D41" i="15"/>
  <c r="E40" i="15"/>
  <c r="D40" i="15"/>
  <c r="E39" i="15"/>
  <c r="D39" i="15"/>
  <c r="E38" i="15"/>
  <c r="D38" i="15"/>
  <c r="E37" i="15"/>
  <c r="D37" i="15"/>
  <c r="E36" i="15"/>
  <c r="D36" i="15"/>
  <c r="D23" i="15"/>
  <c r="E22" i="15"/>
  <c r="D22" i="15"/>
  <c r="E21" i="15"/>
  <c r="D21" i="15"/>
  <c r="E20" i="15"/>
  <c r="D20" i="15"/>
  <c r="E19" i="15"/>
  <c r="D19" i="15"/>
  <c r="E18" i="15"/>
  <c r="D18" i="15"/>
  <c r="E17" i="15"/>
  <c r="D17" i="15"/>
  <c r="E16" i="15"/>
  <c r="D16" i="15"/>
  <c r="E15" i="15"/>
  <c r="D15" i="15"/>
  <c r="E14" i="15"/>
  <c r="D60" i="14"/>
  <c r="D59" i="14"/>
  <c r="D58" i="14"/>
  <c r="D57" i="14"/>
  <c r="D56" i="14"/>
  <c r="D55" i="14"/>
  <c r="D54" i="14"/>
  <c r="D53" i="14"/>
  <c r="D52" i="14"/>
  <c r="D51" i="14"/>
  <c r="D19" i="14"/>
  <c r="D18" i="14"/>
  <c r="D17" i="14"/>
  <c r="D16" i="14"/>
  <c r="D15" i="14"/>
  <c r="D14" i="14"/>
  <c r="D13" i="14"/>
  <c r="D12" i="14"/>
  <c r="D11" i="14"/>
  <c r="D10" i="14"/>
  <c r="C1996" i="7"/>
  <c r="C1995" i="7"/>
  <c r="C1994" i="7"/>
  <c r="C1993" i="7"/>
  <c r="C1992" i="7"/>
  <c r="C1991" i="7"/>
  <c r="C1990" i="7"/>
  <c r="C1989" i="7"/>
  <c r="C1988" i="7"/>
  <c r="C1981" i="7"/>
  <c r="C1980" i="7"/>
  <c r="C1979" i="7"/>
  <c r="C1978" i="7"/>
  <c r="C1977" i="7"/>
  <c r="C1976" i="7"/>
  <c r="C1975" i="7"/>
  <c r="C1974" i="7"/>
  <c r="C1973" i="7"/>
  <c r="C1972" i="7"/>
  <c r="C1971" i="7"/>
  <c r="C1970" i="7"/>
  <c r="C1969" i="7"/>
  <c r="C1968" i="7"/>
  <c r="C1967" i="7"/>
  <c r="C1966" i="7"/>
  <c r="C1965" i="7"/>
  <c r="C1964" i="7"/>
  <c r="C1963" i="7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L88" i="12"/>
  <c r="L87" i="12"/>
  <c r="L86" i="12"/>
  <c r="L85" i="12"/>
  <c r="L84" i="12"/>
  <c r="L83" i="12"/>
  <c r="D57" i="12"/>
  <c r="C57" i="12"/>
  <c r="D56" i="12"/>
  <c r="C56" i="12"/>
  <c r="D55" i="12"/>
  <c r="C55" i="12"/>
  <c r="D54" i="12"/>
  <c r="C54" i="12"/>
  <c r="E45" i="12"/>
  <c r="D1912" i="7" s="1"/>
  <c r="E44" i="12"/>
  <c r="E43" i="12"/>
  <c r="E42" i="12"/>
  <c r="E41" i="12"/>
  <c r="E40" i="12"/>
  <c r="K40" i="12" s="1"/>
  <c r="O572" i="11"/>
  <c r="N578" i="11" s="1"/>
  <c r="O569" i="11"/>
  <c r="M577" i="11" s="1"/>
  <c r="O487" i="11"/>
  <c r="O484" i="11"/>
  <c r="J492" i="11" s="1"/>
  <c r="O402" i="11"/>
  <c r="O399" i="11"/>
  <c r="M407" i="11" s="1"/>
  <c r="O317" i="11"/>
  <c r="O314" i="11"/>
  <c r="M322" i="11" s="1"/>
  <c r="L270" i="11"/>
  <c r="K276" i="11" s="1"/>
  <c r="K275" i="11"/>
  <c r="O230" i="11"/>
  <c r="H236" i="11" s="1"/>
  <c r="O227" i="11"/>
  <c r="M235" i="11" s="1"/>
  <c r="O139" i="11"/>
  <c r="L145" i="11" s="1"/>
  <c r="O136" i="11"/>
  <c r="M144" i="11" s="1"/>
  <c r="O50" i="11"/>
  <c r="H56" i="11" s="1"/>
  <c r="O47" i="11"/>
  <c r="M55" i="11" s="1"/>
  <c r="D216" i="10"/>
  <c r="D215" i="10"/>
  <c r="D214" i="10"/>
  <c r="D213" i="10"/>
  <c r="D212" i="10"/>
  <c r="D211" i="10"/>
  <c r="D210" i="10"/>
  <c r="D209" i="10"/>
  <c r="D208" i="10"/>
  <c r="D207" i="10"/>
  <c r="D198" i="10"/>
  <c r="D197" i="10"/>
  <c r="D196" i="10"/>
  <c r="D195" i="10"/>
  <c r="D194" i="10"/>
  <c r="D193" i="10"/>
  <c r="D192" i="10"/>
  <c r="D191" i="10"/>
  <c r="D190" i="10"/>
  <c r="D189" i="10"/>
  <c r="D180" i="10"/>
  <c r="D179" i="10"/>
  <c r="D178" i="10"/>
  <c r="D177" i="10"/>
  <c r="D176" i="10"/>
  <c r="D175" i="10"/>
  <c r="D174" i="10"/>
  <c r="D173" i="10"/>
  <c r="D172" i="10"/>
  <c r="D171" i="10"/>
  <c r="D162" i="10"/>
  <c r="D161" i="10"/>
  <c r="D160" i="10"/>
  <c r="D159" i="10"/>
  <c r="D158" i="10"/>
  <c r="D157" i="10"/>
  <c r="D156" i="10"/>
  <c r="D155" i="10"/>
  <c r="D154" i="10"/>
  <c r="D153" i="10"/>
  <c r="D144" i="10"/>
  <c r="D143" i="10"/>
  <c r="D142" i="10"/>
  <c r="D141" i="10"/>
  <c r="D140" i="10"/>
  <c r="D139" i="10"/>
  <c r="D138" i="10"/>
  <c r="D137" i="10"/>
  <c r="D136" i="10"/>
  <c r="D135" i="10"/>
  <c r="D126" i="10"/>
  <c r="D125" i="10"/>
  <c r="D124" i="10"/>
  <c r="D123" i="10"/>
  <c r="D122" i="10"/>
  <c r="D121" i="10"/>
  <c r="D120" i="10"/>
  <c r="D119" i="10"/>
  <c r="D118" i="10"/>
  <c r="D117" i="10"/>
  <c r="D108" i="10"/>
  <c r="D107" i="10"/>
  <c r="D106" i="10"/>
  <c r="D105" i="10"/>
  <c r="D104" i="10"/>
  <c r="D103" i="10"/>
  <c r="D102" i="10"/>
  <c r="D101" i="10"/>
  <c r="D100" i="10"/>
  <c r="D99" i="10"/>
  <c r="D90" i="10"/>
  <c r="D89" i="10"/>
  <c r="D88" i="10"/>
  <c r="D87" i="10"/>
  <c r="D86" i="10"/>
  <c r="D85" i="10"/>
  <c r="D84" i="10"/>
  <c r="D83" i="10"/>
  <c r="D82" i="10"/>
  <c r="D81" i="10"/>
  <c r="D72" i="10"/>
  <c r="D71" i="10"/>
  <c r="D70" i="10"/>
  <c r="D69" i="10"/>
  <c r="D68" i="10"/>
  <c r="D67" i="10"/>
  <c r="D66" i="10"/>
  <c r="D65" i="10"/>
  <c r="D64" i="10"/>
  <c r="D63" i="10"/>
  <c r="D54" i="10"/>
  <c r="D53" i="10"/>
  <c r="D52" i="10"/>
  <c r="D51" i="10"/>
  <c r="D50" i="10"/>
  <c r="D49" i="10"/>
  <c r="D48" i="10"/>
  <c r="D47" i="10"/>
  <c r="D46" i="10"/>
  <c r="D45" i="10"/>
  <c r="D36" i="10"/>
  <c r="D35" i="10"/>
  <c r="D34" i="10"/>
  <c r="D33" i="10"/>
  <c r="D32" i="10"/>
  <c r="D31" i="10"/>
  <c r="D30" i="10"/>
  <c r="D29" i="10"/>
  <c r="D28" i="10"/>
  <c r="D27" i="10"/>
  <c r="D18" i="10"/>
  <c r="C18" i="10"/>
  <c r="D17" i="10"/>
  <c r="C17" i="10"/>
  <c r="D16" i="10"/>
  <c r="C16" i="10"/>
  <c r="D15" i="10"/>
  <c r="C15" i="10"/>
  <c r="M902" i="7" s="1"/>
  <c r="C14" i="10"/>
  <c r="M900" i="7" s="1"/>
  <c r="C13" i="10"/>
  <c r="M899" i="7" s="1"/>
  <c r="C12" i="10"/>
  <c r="C11" i="10"/>
  <c r="M897" i="7" s="1"/>
  <c r="C10" i="10"/>
  <c r="M896" i="7" s="1"/>
  <c r="C462" i="9"/>
  <c r="C461" i="9"/>
  <c r="C460" i="9"/>
  <c r="C459" i="9"/>
  <c r="C458" i="9"/>
  <c r="C457" i="9"/>
  <c r="C408" i="9"/>
  <c r="C407" i="9"/>
  <c r="C406" i="9"/>
  <c r="C405" i="9"/>
  <c r="C404" i="9"/>
  <c r="C403" i="9"/>
  <c r="C351" i="9"/>
  <c r="C350" i="9"/>
  <c r="C349" i="9"/>
  <c r="C348" i="9"/>
  <c r="C347" i="9"/>
  <c r="C346" i="9"/>
  <c r="C297" i="9"/>
  <c r="C296" i="9"/>
  <c r="C295" i="9"/>
  <c r="C294" i="9"/>
  <c r="C293" i="9"/>
  <c r="C292" i="9"/>
  <c r="C243" i="9"/>
  <c r="C242" i="9"/>
  <c r="C241" i="9"/>
  <c r="C240" i="9"/>
  <c r="C239" i="9"/>
  <c r="C238" i="9"/>
  <c r="C189" i="9"/>
  <c r="C188" i="9"/>
  <c r="C187" i="9"/>
  <c r="C186" i="9"/>
  <c r="C185" i="9"/>
  <c r="C184" i="9"/>
  <c r="C135" i="9"/>
  <c r="C134" i="9"/>
  <c r="C133" i="9"/>
  <c r="C132" i="9"/>
  <c r="C131" i="9"/>
  <c r="C130" i="9"/>
  <c r="C81" i="9"/>
  <c r="C80" i="9"/>
  <c r="C79" i="9"/>
  <c r="C78" i="9"/>
  <c r="C77" i="9"/>
  <c r="C76" i="9"/>
  <c r="C29" i="9"/>
  <c r="C28" i="9"/>
  <c r="C27" i="9"/>
  <c r="C26" i="9"/>
  <c r="C25" i="9"/>
  <c r="C10" i="8"/>
  <c r="H443" i="7" s="1"/>
  <c r="C9" i="8"/>
  <c r="H442" i="7" s="1"/>
  <c r="C8" i="8"/>
  <c r="K19" i="8" s="1"/>
  <c r="F318" i="15" l="1"/>
  <c r="M94" i="20"/>
  <c r="B94" i="20"/>
  <c r="M3054" i="7"/>
  <c r="M3061" i="7" s="1"/>
  <c r="L3054" i="7"/>
  <c r="L3061" i="7" s="1"/>
  <c r="J3054" i="7"/>
  <c r="J3061" i="7" s="1"/>
  <c r="I3054" i="7"/>
  <c r="G3054" i="7"/>
  <c r="G3061" i="7" s="1"/>
  <c r="E3054" i="7"/>
  <c r="E3061" i="7" s="1"/>
  <c r="C3054" i="7"/>
  <c r="C3061" i="7" s="1"/>
  <c r="C2004" i="7"/>
  <c r="K3061" i="7"/>
  <c r="H3061" i="7"/>
  <c r="E61" i="16"/>
  <c r="E113" i="15"/>
  <c r="H19" i="8"/>
  <c r="F3061" i="7"/>
  <c r="D3061" i="7"/>
  <c r="B3061" i="7"/>
  <c r="N3055" i="7"/>
  <c r="N3056" i="7"/>
  <c r="N3057" i="7"/>
  <c r="N3058" i="7"/>
  <c r="N3059" i="7"/>
  <c r="N3060" i="7"/>
  <c r="N85" i="19"/>
  <c r="F86" i="19" s="1"/>
  <c r="E178" i="15"/>
  <c r="E157" i="15"/>
  <c r="E135" i="15"/>
  <c r="E23" i="15"/>
  <c r="C53" i="12"/>
  <c r="L90" i="12"/>
  <c r="D19" i="8"/>
  <c r="L92" i="12"/>
  <c r="D12" i="21"/>
  <c r="G19" i="20"/>
  <c r="K58" i="18"/>
  <c r="F275" i="11"/>
  <c r="J275" i="11"/>
  <c r="D1909" i="7"/>
  <c r="D53" i="12"/>
  <c r="F19" i="8"/>
  <c r="J19" i="8"/>
  <c r="I15" i="22"/>
  <c r="K24" i="22"/>
  <c r="K15" i="22"/>
  <c r="G15" i="22"/>
  <c r="E15" i="22"/>
  <c r="C15" i="22"/>
  <c r="F283" i="15"/>
  <c r="B284" i="15" s="1"/>
  <c r="E176" i="15"/>
  <c r="E179" i="15" s="1"/>
  <c r="D179" i="15"/>
  <c r="I577" i="11"/>
  <c r="L236" i="11"/>
  <c r="D236" i="11"/>
  <c r="F144" i="11"/>
  <c r="N144" i="11"/>
  <c r="J144" i="11"/>
  <c r="L56" i="11"/>
  <c r="D56" i="11"/>
  <c r="C2231" i="7"/>
  <c r="G195" i="20"/>
  <c r="L30" i="8"/>
  <c r="C16" i="8" s="1"/>
  <c r="I450" i="7" s="1"/>
  <c r="C12" i="8"/>
  <c r="H445" i="7" s="1"/>
  <c r="M1304" i="7"/>
  <c r="M1046" i="7"/>
  <c r="M970" i="7"/>
  <c r="M1274" i="7"/>
  <c r="M926" i="7"/>
  <c r="M1076" i="7"/>
  <c r="M1228" i="7"/>
  <c r="M1198" i="7"/>
  <c r="M1122" i="7"/>
  <c r="M1000" i="7"/>
  <c r="M1152" i="7"/>
  <c r="M898" i="7"/>
  <c r="M1275" i="7"/>
  <c r="M927" i="7"/>
  <c r="M1077" i="7"/>
  <c r="M1229" i="7"/>
  <c r="M1047" i="7"/>
  <c r="M1199" i="7"/>
  <c r="M1001" i="7"/>
  <c r="M1153" i="7"/>
  <c r="M1305" i="7"/>
  <c r="M971" i="7"/>
  <c r="M1123" i="7"/>
  <c r="M1307" i="7"/>
  <c r="M1049" i="7"/>
  <c r="M1201" i="7"/>
  <c r="M1003" i="7"/>
  <c r="M1155" i="7"/>
  <c r="M901" i="7"/>
  <c r="M973" i="7"/>
  <c r="M1125" i="7"/>
  <c r="M1277" i="7"/>
  <c r="M929" i="7"/>
  <c r="M1079" i="7"/>
  <c r="M1231" i="7"/>
  <c r="M904" i="7"/>
  <c r="M1278" i="7"/>
  <c r="M1004" i="7"/>
  <c r="M1156" i="7"/>
  <c r="M1308" i="7"/>
  <c r="M974" i="7"/>
  <c r="M1126" i="7"/>
  <c r="M905" i="7"/>
  <c r="M930" i="7"/>
  <c r="M1080" i="7"/>
  <c r="M1232" i="7"/>
  <c r="M1050" i="7"/>
  <c r="M1202" i="7"/>
  <c r="M1310" i="7"/>
  <c r="M976" i="7"/>
  <c r="M1128" i="7"/>
  <c r="M1280" i="7"/>
  <c r="M932" i="7"/>
  <c r="M1082" i="7"/>
  <c r="M1234" i="7"/>
  <c r="M1052" i="7"/>
  <c r="M1204" i="7"/>
  <c r="M1006" i="7"/>
  <c r="M1158" i="7"/>
  <c r="D55" i="11"/>
  <c r="H55" i="11"/>
  <c r="L55" i="11"/>
  <c r="H145" i="11"/>
  <c r="D235" i="11"/>
  <c r="H235" i="11"/>
  <c r="L235" i="11"/>
  <c r="G276" i="11"/>
  <c r="D322" i="11"/>
  <c r="H322" i="11"/>
  <c r="L322" i="11"/>
  <c r="D407" i="11"/>
  <c r="H407" i="11"/>
  <c r="L407" i="11"/>
  <c r="D492" i="11"/>
  <c r="H492" i="11"/>
  <c r="M492" i="11"/>
  <c r="C578" i="11"/>
  <c r="G578" i="11"/>
  <c r="K578" i="11"/>
  <c r="C19" i="8"/>
  <c r="E19" i="8"/>
  <c r="G19" i="8"/>
  <c r="I19" i="8"/>
  <c r="H444" i="7"/>
  <c r="L29" i="8"/>
  <c r="C15" i="8" s="1"/>
  <c r="I449" i="7" s="1"/>
  <c r="C11" i="8"/>
  <c r="L31" i="8"/>
  <c r="C17" i="8" s="1"/>
  <c r="I451" i="7" s="1"/>
  <c r="C13" i="8"/>
  <c r="H446" i="7" s="1"/>
  <c r="F55" i="11"/>
  <c r="J55" i="11"/>
  <c r="N55" i="11"/>
  <c r="D144" i="11"/>
  <c r="H144" i="11"/>
  <c r="L144" i="11"/>
  <c r="D145" i="11"/>
  <c r="F235" i="11"/>
  <c r="J235" i="11"/>
  <c r="N235" i="11"/>
  <c r="D275" i="11"/>
  <c r="H275" i="11"/>
  <c r="C276" i="11"/>
  <c r="F322" i="11"/>
  <c r="J322" i="11"/>
  <c r="N322" i="11"/>
  <c r="F407" i="11"/>
  <c r="J407" i="11"/>
  <c r="N407" i="11"/>
  <c r="F492" i="11"/>
  <c r="E577" i="11"/>
  <c r="E578" i="11"/>
  <c r="I578" i="11"/>
  <c r="M578" i="11"/>
  <c r="D81" i="15"/>
  <c r="E2232" i="7"/>
  <c r="D83" i="15"/>
  <c r="E2234" i="7"/>
  <c r="C195" i="20"/>
  <c r="L91" i="12"/>
  <c r="K44" i="12"/>
  <c r="B12" i="12" s="1"/>
  <c r="D1911" i="7"/>
  <c r="K41" i="12"/>
  <c r="B11" i="12" s="1"/>
  <c r="D1908" i="7"/>
  <c r="J1908" i="7" s="1"/>
  <c r="D82" i="15"/>
  <c r="B319" i="15"/>
  <c r="D30" i="9"/>
  <c r="F30" i="9"/>
  <c r="H30" i="9"/>
  <c r="C207" i="10"/>
  <c r="C189" i="10"/>
  <c r="C171" i="10"/>
  <c r="C153" i="10"/>
  <c r="C208" i="10"/>
  <c r="C190" i="10"/>
  <c r="C172" i="10"/>
  <c r="C154" i="10"/>
  <c r="C209" i="10"/>
  <c r="C191" i="10"/>
  <c r="C173" i="10"/>
  <c r="C155" i="10"/>
  <c r="C137" i="10"/>
  <c r="C210" i="10"/>
  <c r="C192" i="10"/>
  <c r="C174" i="10"/>
  <c r="C156" i="10"/>
  <c r="C138" i="10"/>
  <c r="C211" i="10"/>
  <c r="C193" i="10"/>
  <c r="C175" i="10"/>
  <c r="C157" i="10"/>
  <c r="C139" i="10"/>
  <c r="C212" i="10"/>
  <c r="C194" i="10"/>
  <c r="C176" i="10"/>
  <c r="C158" i="10"/>
  <c r="C140" i="10"/>
  <c r="C213" i="10"/>
  <c r="C195" i="10"/>
  <c r="C177" i="10"/>
  <c r="C159" i="10"/>
  <c r="C141" i="10"/>
  <c r="C214" i="10"/>
  <c r="C196" i="10"/>
  <c r="C178" i="10"/>
  <c r="C160" i="10"/>
  <c r="C142" i="10"/>
  <c r="C215" i="10"/>
  <c r="C197" i="10"/>
  <c r="C179" i="10"/>
  <c r="C161" i="10"/>
  <c r="C143" i="10"/>
  <c r="C216" i="10"/>
  <c r="C198" i="10"/>
  <c r="C180" i="10"/>
  <c r="C162" i="10"/>
  <c r="C144" i="10"/>
  <c r="C27" i="10"/>
  <c r="C28" i="10"/>
  <c r="C29" i="10"/>
  <c r="C30" i="10"/>
  <c r="C31" i="10"/>
  <c r="C32" i="10"/>
  <c r="C33" i="10"/>
  <c r="C34" i="10"/>
  <c r="C35" i="10"/>
  <c r="C36" i="10"/>
  <c r="C45" i="10"/>
  <c r="C46" i="10"/>
  <c r="C47" i="10"/>
  <c r="C48" i="10"/>
  <c r="C49" i="10"/>
  <c r="C50" i="10"/>
  <c r="C51" i="10"/>
  <c r="C52" i="10"/>
  <c r="C53" i="10"/>
  <c r="C54" i="10"/>
  <c r="C63" i="10"/>
  <c r="C64" i="10"/>
  <c r="C65" i="10"/>
  <c r="C66" i="10"/>
  <c r="C67" i="10"/>
  <c r="C68" i="10"/>
  <c r="C69" i="10"/>
  <c r="C70" i="10"/>
  <c r="C71" i="10"/>
  <c r="C72" i="10"/>
  <c r="C81" i="10"/>
  <c r="C82" i="10"/>
  <c r="C83" i="10"/>
  <c r="C84" i="10"/>
  <c r="C85" i="10"/>
  <c r="C86" i="10"/>
  <c r="C87" i="10"/>
  <c r="C88" i="10"/>
  <c r="C89" i="10"/>
  <c r="C90" i="10"/>
  <c r="C99" i="10"/>
  <c r="C100" i="10"/>
  <c r="C101" i="10"/>
  <c r="C102" i="10"/>
  <c r="C103" i="10"/>
  <c r="C104" i="10"/>
  <c r="C105" i="10"/>
  <c r="C106" i="10"/>
  <c r="C107" i="10"/>
  <c r="C108" i="10"/>
  <c r="C117" i="10"/>
  <c r="C118" i="10"/>
  <c r="C119" i="10"/>
  <c r="C120" i="10"/>
  <c r="C121" i="10"/>
  <c r="C122" i="10"/>
  <c r="C123" i="10"/>
  <c r="C124" i="10"/>
  <c r="C125" i="10"/>
  <c r="C126" i="10"/>
  <c r="C135" i="10"/>
  <c r="C136" i="10"/>
  <c r="M323" i="11"/>
  <c r="K323" i="11"/>
  <c r="I323" i="11"/>
  <c r="G323" i="11"/>
  <c r="E323" i="11"/>
  <c r="C323" i="11"/>
  <c r="F323" i="11"/>
  <c r="J323" i="11"/>
  <c r="N323" i="11"/>
  <c r="M408" i="11"/>
  <c r="K408" i="11"/>
  <c r="I408" i="11"/>
  <c r="G408" i="11"/>
  <c r="E408" i="11"/>
  <c r="C408" i="11"/>
  <c r="F408" i="11"/>
  <c r="J408" i="11"/>
  <c r="N408" i="11"/>
  <c r="N493" i="11"/>
  <c r="L493" i="11"/>
  <c r="J493" i="11"/>
  <c r="H493" i="11"/>
  <c r="F493" i="11"/>
  <c r="D493" i="11"/>
  <c r="K493" i="11"/>
  <c r="G493" i="11"/>
  <c r="C493" i="11"/>
  <c r="E493" i="11"/>
  <c r="M493" i="11"/>
  <c r="K43" i="12"/>
  <c r="K46" i="12" s="1"/>
  <c r="D13" i="12" s="1"/>
  <c r="E46" i="12"/>
  <c r="K45" i="12"/>
  <c r="C12" i="12" s="1"/>
  <c r="E48" i="12"/>
  <c r="D80" i="15"/>
  <c r="L94" i="20"/>
  <c r="J94" i="20"/>
  <c r="H94" i="20"/>
  <c r="F94" i="20"/>
  <c r="D94" i="20"/>
  <c r="K94" i="20"/>
  <c r="G94" i="20"/>
  <c r="C94" i="20"/>
  <c r="I94" i="20"/>
  <c r="L296" i="20"/>
  <c r="J296" i="20"/>
  <c r="H296" i="20"/>
  <c r="F296" i="20"/>
  <c r="D296" i="20"/>
  <c r="B296" i="20"/>
  <c r="K296" i="20"/>
  <c r="G296" i="20"/>
  <c r="C296" i="20"/>
  <c r="I296" i="20"/>
  <c r="E30" i="9"/>
  <c r="G30" i="9"/>
  <c r="I30" i="9"/>
  <c r="M56" i="11"/>
  <c r="K56" i="11"/>
  <c r="I56" i="11"/>
  <c r="G56" i="11"/>
  <c r="E56" i="11"/>
  <c r="C56" i="11"/>
  <c r="F56" i="11"/>
  <c r="J56" i="11"/>
  <c r="N56" i="11"/>
  <c r="M145" i="11"/>
  <c r="K145" i="11"/>
  <c r="I145" i="11"/>
  <c r="G145" i="11"/>
  <c r="E145" i="11"/>
  <c r="C145" i="11"/>
  <c r="F145" i="11"/>
  <c r="J145" i="11"/>
  <c r="N145" i="11"/>
  <c r="M236" i="11"/>
  <c r="K236" i="11"/>
  <c r="I236" i="11"/>
  <c r="G236" i="11"/>
  <c r="E236" i="11"/>
  <c r="C236" i="11"/>
  <c r="F236" i="11"/>
  <c r="J236" i="11"/>
  <c r="N236" i="11"/>
  <c r="J276" i="11"/>
  <c r="H276" i="11"/>
  <c r="F276" i="11"/>
  <c r="D276" i="11"/>
  <c r="E276" i="11"/>
  <c r="I276" i="11"/>
  <c r="D323" i="11"/>
  <c r="H323" i="11"/>
  <c r="L323" i="11"/>
  <c r="D408" i="11"/>
  <c r="H408" i="11"/>
  <c r="L408" i="11"/>
  <c r="I493" i="11"/>
  <c r="E47" i="12"/>
  <c r="D60" i="15"/>
  <c r="E94" i="20"/>
  <c r="E296" i="20"/>
  <c r="M296" i="20"/>
  <c r="C55" i="11"/>
  <c r="E55" i="11"/>
  <c r="G55" i="11"/>
  <c r="I55" i="11"/>
  <c r="K55" i="11"/>
  <c r="C144" i="11"/>
  <c r="E144" i="11"/>
  <c r="G144" i="11"/>
  <c r="I144" i="11"/>
  <c r="K144" i="11"/>
  <c r="C235" i="11"/>
  <c r="E235" i="11"/>
  <c r="G235" i="11"/>
  <c r="I235" i="11"/>
  <c r="K235" i="11"/>
  <c r="C275" i="11"/>
  <c r="E275" i="11"/>
  <c r="G275" i="11"/>
  <c r="I275" i="11"/>
  <c r="C322" i="11"/>
  <c r="E322" i="11"/>
  <c r="G322" i="11"/>
  <c r="I322" i="11"/>
  <c r="K322" i="11"/>
  <c r="C407" i="11"/>
  <c r="E407" i="11"/>
  <c r="G407" i="11"/>
  <c r="I407" i="11"/>
  <c r="K407" i="11"/>
  <c r="N492" i="11"/>
  <c r="L492" i="11"/>
  <c r="C492" i="11"/>
  <c r="E492" i="11"/>
  <c r="G492" i="11"/>
  <c r="I492" i="11"/>
  <c r="K492" i="11"/>
  <c r="N577" i="11"/>
  <c r="L577" i="11"/>
  <c r="J577" i="11"/>
  <c r="H577" i="11"/>
  <c r="F577" i="11"/>
  <c r="D577" i="11"/>
  <c r="C577" i="11"/>
  <c r="G577" i="11"/>
  <c r="K577" i="11"/>
  <c r="K42" i="12"/>
  <c r="C11" i="12" s="1"/>
  <c r="D62" i="15"/>
  <c r="D59" i="15"/>
  <c r="C84" i="15"/>
  <c r="D84" i="15" s="1"/>
  <c r="L195" i="20"/>
  <c r="J195" i="20"/>
  <c r="H195" i="20"/>
  <c r="F195" i="20"/>
  <c r="D195" i="20"/>
  <c r="B195" i="20"/>
  <c r="E195" i="20"/>
  <c r="I195" i="20"/>
  <c r="M195" i="20"/>
  <c r="E24" i="22"/>
  <c r="I24" i="22"/>
  <c r="D578" i="11"/>
  <c r="F578" i="11"/>
  <c r="H578" i="11"/>
  <c r="J578" i="11"/>
  <c r="L578" i="11"/>
  <c r="N3054" i="7" l="1"/>
  <c r="N3061" i="7" s="1"/>
  <c r="I3061" i="7"/>
  <c r="C319" i="15"/>
  <c r="D284" i="15"/>
  <c r="C284" i="15"/>
  <c r="L19" i="8"/>
  <c r="M1283" i="7"/>
  <c r="E319" i="15"/>
  <c r="M1055" i="7"/>
  <c r="M1237" i="7"/>
  <c r="M1085" i="7"/>
  <c r="M1207" i="7"/>
  <c r="M935" i="7"/>
  <c r="N396" i="20"/>
  <c r="E86" i="19"/>
  <c r="M86" i="19"/>
  <c r="D86" i="19"/>
  <c r="I86" i="19"/>
  <c r="J86" i="19"/>
  <c r="L86" i="19"/>
  <c r="K86" i="19"/>
  <c r="G86" i="19"/>
  <c r="C86" i="19"/>
  <c r="B86" i="19"/>
  <c r="H86" i="19"/>
  <c r="E1891" i="7"/>
  <c r="E1892" i="7"/>
  <c r="D319" i="15"/>
  <c r="E284" i="15"/>
  <c r="C1891" i="7"/>
  <c r="D11" i="12"/>
  <c r="D18" i="12" s="1"/>
  <c r="C1892" i="7"/>
  <c r="D12" i="12"/>
  <c r="I18" i="12" s="1"/>
  <c r="M979" i="7"/>
  <c r="M1161" i="7"/>
  <c r="M903" i="7"/>
  <c r="M1154" i="7"/>
  <c r="M1230" i="7"/>
  <c r="M928" i="7"/>
  <c r="M972" i="7"/>
  <c r="M1233" i="7"/>
  <c r="M1236" i="7"/>
  <c r="M934" i="7"/>
  <c r="M931" i="7"/>
  <c r="M1127" i="7"/>
  <c r="M1130" i="7"/>
  <c r="M1005" i="7"/>
  <c r="M1008" i="7"/>
  <c r="M1054" i="7"/>
  <c r="M1051" i="7"/>
  <c r="M1124" i="7"/>
  <c r="M1306" i="7"/>
  <c r="M1131" i="7"/>
  <c r="M1313" i="7"/>
  <c r="M1009" i="7"/>
  <c r="M1081" i="7"/>
  <c r="M1084" i="7"/>
  <c r="M1279" i="7"/>
  <c r="M1282" i="7"/>
  <c r="M975" i="7"/>
  <c r="M978" i="7"/>
  <c r="M1157" i="7"/>
  <c r="M1160" i="7"/>
  <c r="M1203" i="7"/>
  <c r="M1206" i="7"/>
  <c r="M1312" i="7"/>
  <c r="M1309" i="7"/>
  <c r="M1002" i="7"/>
  <c r="M1200" i="7"/>
  <c r="M1078" i="7"/>
  <c r="M1276" i="7"/>
  <c r="M1048" i="7"/>
  <c r="H447" i="7"/>
  <c r="K47" i="12"/>
  <c r="B13" i="12" s="1"/>
  <c r="N195" i="20"/>
  <c r="K48" i="12"/>
  <c r="C13" i="12" s="1"/>
  <c r="N296" i="20"/>
  <c r="N94" i="20"/>
  <c r="C1982" i="7"/>
  <c r="F319" i="15" l="1"/>
  <c r="M977" i="7"/>
  <c r="M1129" i="7"/>
  <c r="N86" i="19"/>
  <c r="E1893" i="7"/>
  <c r="C18" i="12"/>
  <c r="C59" i="12" s="1"/>
  <c r="L93" i="12" s="1"/>
  <c r="G1891" i="7"/>
  <c r="H18" i="12"/>
  <c r="M1235" i="7"/>
  <c r="F284" i="15"/>
  <c r="D59" i="12"/>
  <c r="L94" i="12" s="1"/>
  <c r="M1205" i="7"/>
  <c r="M1159" i="7"/>
  <c r="M933" i="7"/>
  <c r="M1281" i="7"/>
  <c r="M1083" i="7"/>
  <c r="M1053" i="7"/>
  <c r="M1311" i="7"/>
  <c r="M1007" i="7"/>
  <c r="G2281" i="7"/>
  <c r="C2283" i="7"/>
  <c r="G2201" i="7"/>
  <c r="G2202" i="7"/>
  <c r="G2203" i="7"/>
  <c r="G2204" i="7"/>
  <c r="G2205" i="7"/>
  <c r="G2206" i="7"/>
  <c r="G2207" i="7"/>
  <c r="G2208" i="7"/>
  <c r="G2200" i="7"/>
  <c r="C2209" i="7"/>
  <c r="C2194" i="7"/>
  <c r="G2194" i="7" s="1"/>
  <c r="C1941" i="7" l="1"/>
  <c r="D1941" i="7"/>
  <c r="E1941" i="7"/>
  <c r="F1941" i="7"/>
  <c r="G1941" i="7"/>
  <c r="H1941" i="7"/>
  <c r="I1941" i="7"/>
  <c r="J1941" i="7"/>
  <c r="C1942" i="7"/>
  <c r="D1942" i="7"/>
  <c r="E1942" i="7"/>
  <c r="F1942" i="7"/>
  <c r="G1942" i="7"/>
  <c r="H1942" i="7"/>
  <c r="I1942" i="7"/>
  <c r="J1942" i="7"/>
  <c r="B1942" i="7"/>
  <c r="B1941" i="7"/>
  <c r="I1916" i="7"/>
  <c r="I1915" i="7"/>
  <c r="H1916" i="7"/>
  <c r="H1915" i="7"/>
  <c r="G1916" i="7"/>
  <c r="G1915" i="7"/>
  <c r="F1916" i="7"/>
  <c r="F1915" i="7"/>
  <c r="E1916" i="7"/>
  <c r="E1915" i="7"/>
  <c r="B1916" i="7"/>
  <c r="B1915" i="7"/>
  <c r="I1910" i="7"/>
  <c r="I1913" i="7"/>
  <c r="H1913" i="7"/>
  <c r="G1913" i="7"/>
  <c r="F1913" i="7"/>
  <c r="E1913" i="7"/>
  <c r="B1913" i="7"/>
  <c r="J1912" i="7"/>
  <c r="H1910" i="7"/>
  <c r="F1910" i="7"/>
  <c r="E1910" i="7"/>
  <c r="G1910" i="7"/>
  <c r="B1910" i="7"/>
  <c r="C1893" i="7"/>
  <c r="J1909" i="7"/>
  <c r="J1938" i="7"/>
  <c r="I1938" i="7"/>
  <c r="H1938" i="7"/>
  <c r="G1938" i="7"/>
  <c r="F1938" i="7"/>
  <c r="E1938" i="7"/>
  <c r="D1938" i="7"/>
  <c r="C1938" i="7"/>
  <c r="B1938" i="7"/>
  <c r="K1937" i="7"/>
  <c r="K1936" i="7"/>
  <c r="J1935" i="7"/>
  <c r="I1935" i="7"/>
  <c r="H1935" i="7"/>
  <c r="G1935" i="7"/>
  <c r="F1935" i="7"/>
  <c r="E1935" i="7"/>
  <c r="D1935" i="7"/>
  <c r="C1935" i="7"/>
  <c r="B1935" i="7"/>
  <c r="B1943" i="7" s="1"/>
  <c r="K1934" i="7"/>
  <c r="K1933" i="7"/>
  <c r="G1892" i="7"/>
  <c r="K1935" i="7" l="1"/>
  <c r="D1913" i="7"/>
  <c r="I1914" i="7"/>
  <c r="B1940" i="7"/>
  <c r="G1893" i="7"/>
  <c r="K1942" i="7"/>
  <c r="E1940" i="7"/>
  <c r="I1940" i="7"/>
  <c r="J1911" i="7"/>
  <c r="J1913" i="7" s="1"/>
  <c r="F1914" i="7"/>
  <c r="G1914" i="7"/>
  <c r="F1940" i="7"/>
  <c r="J1940" i="7"/>
  <c r="C1940" i="7"/>
  <c r="G1940" i="7"/>
  <c r="D1910" i="7"/>
  <c r="E1914" i="7"/>
  <c r="B1914" i="7"/>
  <c r="H1914" i="7"/>
  <c r="K1941" i="7"/>
  <c r="D1940" i="7"/>
  <c r="H1940" i="7"/>
  <c r="J1916" i="7"/>
  <c r="D1916" i="7"/>
  <c r="J1910" i="7"/>
  <c r="D1915" i="7"/>
  <c r="K1938" i="7"/>
  <c r="J1914" i="7" l="1"/>
  <c r="J1915" i="7"/>
  <c r="D1914" i="7"/>
  <c r="K1940" i="7"/>
  <c r="C1814" i="7"/>
  <c r="J1855" i="7" l="1"/>
  <c r="I1855" i="7"/>
  <c r="H1855" i="7"/>
  <c r="G1855" i="7"/>
  <c r="F1855" i="7"/>
  <c r="E1855" i="7"/>
  <c r="D1855" i="7"/>
  <c r="C1855" i="7"/>
  <c r="B1855" i="7"/>
  <c r="K1854" i="7"/>
  <c r="K1853" i="7"/>
  <c r="J1852" i="7"/>
  <c r="I1852" i="7"/>
  <c r="H1852" i="7"/>
  <c r="G1852" i="7"/>
  <c r="F1852" i="7"/>
  <c r="E1852" i="7"/>
  <c r="D1852" i="7"/>
  <c r="C1852" i="7"/>
  <c r="B1852" i="7"/>
  <c r="K1851" i="7"/>
  <c r="K1850" i="7"/>
  <c r="M1831" i="7"/>
  <c r="L1831" i="7"/>
  <c r="K1831" i="7"/>
  <c r="J1831" i="7"/>
  <c r="I1831" i="7"/>
  <c r="H1831" i="7"/>
  <c r="N1830" i="7"/>
  <c r="N1829" i="7"/>
  <c r="M1828" i="7"/>
  <c r="L1828" i="7"/>
  <c r="K1828" i="7"/>
  <c r="J1828" i="7"/>
  <c r="I1828" i="7"/>
  <c r="I1833" i="7" s="1"/>
  <c r="H1828" i="7"/>
  <c r="N1827" i="7"/>
  <c r="N1826" i="7"/>
  <c r="C1821" i="7"/>
  <c r="C1820" i="7"/>
  <c r="C1817" i="7"/>
  <c r="J1778" i="7"/>
  <c r="I1778" i="7"/>
  <c r="H1778" i="7"/>
  <c r="G1778" i="7"/>
  <c r="F1778" i="7"/>
  <c r="E1778" i="7"/>
  <c r="D1778" i="7"/>
  <c r="C1778" i="7"/>
  <c r="B1778" i="7"/>
  <c r="K1777" i="7"/>
  <c r="K1776" i="7"/>
  <c r="J1775" i="7"/>
  <c r="I1775" i="7"/>
  <c r="H1775" i="7"/>
  <c r="G1775" i="7"/>
  <c r="F1775" i="7"/>
  <c r="E1775" i="7"/>
  <c r="D1775" i="7"/>
  <c r="C1775" i="7"/>
  <c r="B1775" i="7"/>
  <c r="K1774" i="7"/>
  <c r="K1773" i="7"/>
  <c r="M1754" i="7"/>
  <c r="L1754" i="7"/>
  <c r="K1754" i="7"/>
  <c r="J1754" i="7"/>
  <c r="I1754" i="7"/>
  <c r="H1754" i="7"/>
  <c r="N1753" i="7"/>
  <c r="M1751" i="7"/>
  <c r="L1751" i="7"/>
  <c r="K1751" i="7"/>
  <c r="J1751" i="7"/>
  <c r="I1751" i="7"/>
  <c r="H1751" i="7"/>
  <c r="C1744" i="7"/>
  <c r="C1743" i="7"/>
  <c r="C1740" i="7"/>
  <c r="C1737" i="7"/>
  <c r="C1668" i="7"/>
  <c r="C1667" i="7"/>
  <c r="C1592" i="7"/>
  <c r="C1591" i="7"/>
  <c r="C1516" i="7"/>
  <c r="C1515" i="7"/>
  <c r="C1439" i="7"/>
  <c r="C1438" i="7"/>
  <c r="E1363" i="7"/>
  <c r="C1363" i="7"/>
  <c r="E1362" i="7"/>
  <c r="C1362" i="7"/>
  <c r="N563" i="7"/>
  <c r="N562" i="7"/>
  <c r="D825" i="7"/>
  <c r="D824" i="7"/>
  <c r="D783" i="7"/>
  <c r="D782" i="7"/>
  <c r="D558" i="7"/>
  <c r="D557" i="7"/>
  <c r="D524" i="7"/>
  <c r="K1833" i="7" l="1"/>
  <c r="K1852" i="7"/>
  <c r="M1833" i="7"/>
  <c r="K1775" i="7"/>
  <c r="I1756" i="7"/>
  <c r="K1756" i="7"/>
  <c r="M1756" i="7"/>
  <c r="K1855" i="7"/>
  <c r="J1857" i="7"/>
  <c r="H1857" i="7"/>
  <c r="F1857" i="7"/>
  <c r="D1857" i="7"/>
  <c r="B1857" i="7"/>
  <c r="N565" i="7"/>
  <c r="C1819" i="7"/>
  <c r="N1828" i="7"/>
  <c r="H1833" i="7"/>
  <c r="J1833" i="7"/>
  <c r="L1833" i="7"/>
  <c r="C1857" i="7"/>
  <c r="E1857" i="7"/>
  <c r="G1857" i="7"/>
  <c r="I1857" i="7"/>
  <c r="N1831" i="7"/>
  <c r="B1780" i="7"/>
  <c r="D1780" i="7"/>
  <c r="F1780" i="7"/>
  <c r="C1742" i="7"/>
  <c r="H1780" i="7"/>
  <c r="J1780" i="7"/>
  <c r="K1778" i="7"/>
  <c r="C1780" i="7"/>
  <c r="E1780" i="7"/>
  <c r="G1780" i="7"/>
  <c r="I1780" i="7"/>
  <c r="H1756" i="7"/>
  <c r="J1756" i="7"/>
  <c r="L1756" i="7"/>
  <c r="N1754" i="7"/>
  <c r="N1756" i="7" s="1"/>
  <c r="K1857" i="7" l="1"/>
  <c r="N1833" i="7"/>
  <c r="K1780" i="7"/>
  <c r="E2498" i="7" l="1"/>
  <c r="C2498" i="7"/>
  <c r="G2498" i="7" l="1"/>
  <c r="J2411" i="7"/>
  <c r="J2412" i="7"/>
  <c r="J2413" i="7"/>
  <c r="G2337" i="7" l="1"/>
  <c r="B1449" i="7" l="1"/>
  <c r="C1449" i="7"/>
  <c r="J1473" i="7" l="1"/>
  <c r="I1473" i="7"/>
  <c r="H1473" i="7"/>
  <c r="G1473" i="7"/>
  <c r="F1473" i="7"/>
  <c r="E1473" i="7"/>
  <c r="D1473" i="7"/>
  <c r="C1473" i="7"/>
  <c r="B1473" i="7"/>
  <c r="K1472" i="7"/>
  <c r="K1471" i="7"/>
  <c r="J1470" i="7"/>
  <c r="I1470" i="7"/>
  <c r="H1470" i="7"/>
  <c r="G1470" i="7"/>
  <c r="F1470" i="7"/>
  <c r="E1470" i="7"/>
  <c r="D1470" i="7"/>
  <c r="C1470" i="7"/>
  <c r="B1470" i="7"/>
  <c r="K1469" i="7"/>
  <c r="K1468" i="7"/>
  <c r="M1449" i="7"/>
  <c r="L1449" i="7"/>
  <c r="K1449" i="7"/>
  <c r="J1449" i="7"/>
  <c r="I1449" i="7"/>
  <c r="H1449" i="7"/>
  <c r="G1449" i="7"/>
  <c r="F1449" i="7"/>
  <c r="E1449" i="7"/>
  <c r="D1449" i="7"/>
  <c r="N1448" i="7"/>
  <c r="N1447" i="7"/>
  <c r="M1446" i="7"/>
  <c r="L1446" i="7"/>
  <c r="K1446" i="7"/>
  <c r="J1446" i="7"/>
  <c r="I1446" i="7"/>
  <c r="H1446" i="7"/>
  <c r="G1446" i="7"/>
  <c r="F1446" i="7"/>
  <c r="E1446" i="7"/>
  <c r="D1446" i="7"/>
  <c r="C1446" i="7"/>
  <c r="C1451" i="7" s="1"/>
  <c r="B1446" i="7"/>
  <c r="N1445" i="7"/>
  <c r="N1444" i="7"/>
  <c r="J1702" i="7"/>
  <c r="I1702" i="7"/>
  <c r="H1702" i="7"/>
  <c r="G1702" i="7"/>
  <c r="F1702" i="7"/>
  <c r="E1702" i="7"/>
  <c r="D1702" i="7"/>
  <c r="C1702" i="7"/>
  <c r="B1702" i="7"/>
  <c r="K1701" i="7"/>
  <c r="K1700" i="7"/>
  <c r="J1699" i="7"/>
  <c r="I1699" i="7"/>
  <c r="H1699" i="7"/>
  <c r="G1699" i="7"/>
  <c r="F1699" i="7"/>
  <c r="E1699" i="7"/>
  <c r="D1699" i="7"/>
  <c r="C1699" i="7"/>
  <c r="B1699" i="7"/>
  <c r="K1698" i="7"/>
  <c r="K1697" i="7"/>
  <c r="M1678" i="7"/>
  <c r="L1678" i="7"/>
  <c r="K1678" i="7"/>
  <c r="J1678" i="7"/>
  <c r="I1678" i="7"/>
  <c r="H1678" i="7"/>
  <c r="G1678" i="7"/>
  <c r="F1678" i="7"/>
  <c r="E1678" i="7"/>
  <c r="D1678" i="7"/>
  <c r="C1678" i="7"/>
  <c r="B1678" i="7"/>
  <c r="N1677" i="7"/>
  <c r="N1676" i="7"/>
  <c r="M1675" i="7"/>
  <c r="L1675" i="7"/>
  <c r="K1675" i="7"/>
  <c r="J1675" i="7"/>
  <c r="I1675" i="7"/>
  <c r="H1675" i="7"/>
  <c r="G1675" i="7"/>
  <c r="F1675" i="7"/>
  <c r="E1675" i="7"/>
  <c r="D1675" i="7"/>
  <c r="C1675" i="7"/>
  <c r="B1675" i="7"/>
  <c r="N1674" i="7"/>
  <c r="N1673" i="7"/>
  <c r="C1664" i="7"/>
  <c r="C1661" i="7"/>
  <c r="B1547" i="7"/>
  <c r="C1547" i="7"/>
  <c r="B1550" i="7"/>
  <c r="C1550" i="7"/>
  <c r="E1680" i="7" l="1"/>
  <c r="E1451" i="7"/>
  <c r="N1449" i="7"/>
  <c r="K1473" i="7"/>
  <c r="B1451" i="7"/>
  <c r="N1446" i="7"/>
  <c r="K1470" i="7"/>
  <c r="B1552" i="7"/>
  <c r="C1552" i="7"/>
  <c r="C1666" i="7"/>
  <c r="C1680" i="7"/>
  <c r="G1680" i="7"/>
  <c r="I1680" i="7"/>
  <c r="K1680" i="7"/>
  <c r="M1680" i="7"/>
  <c r="B1704" i="7"/>
  <c r="D1704" i="7"/>
  <c r="F1704" i="7"/>
  <c r="H1704" i="7"/>
  <c r="J1704" i="7"/>
  <c r="G1451" i="7"/>
  <c r="I1451" i="7"/>
  <c r="K1451" i="7"/>
  <c r="M1451" i="7"/>
  <c r="B1475" i="7"/>
  <c r="D1475" i="7"/>
  <c r="F1475" i="7"/>
  <c r="H1475" i="7"/>
  <c r="J1475" i="7"/>
  <c r="B1680" i="7"/>
  <c r="D1680" i="7"/>
  <c r="H1680" i="7"/>
  <c r="J1680" i="7"/>
  <c r="L1680" i="7"/>
  <c r="C1704" i="7"/>
  <c r="E1704" i="7"/>
  <c r="G1704" i="7"/>
  <c r="I1704" i="7"/>
  <c r="D1451" i="7"/>
  <c r="F1451" i="7"/>
  <c r="H1451" i="7"/>
  <c r="J1451" i="7"/>
  <c r="L1451" i="7"/>
  <c r="C1475" i="7"/>
  <c r="E1475" i="7"/>
  <c r="G1475" i="7"/>
  <c r="I1475" i="7"/>
  <c r="N1678" i="7"/>
  <c r="K1702" i="7"/>
  <c r="N1675" i="7"/>
  <c r="K1699" i="7"/>
  <c r="B1397" i="7"/>
  <c r="C1397" i="7"/>
  <c r="D1397" i="7"/>
  <c r="E1397" i="7"/>
  <c r="F1397" i="7"/>
  <c r="G1397" i="7"/>
  <c r="H1397" i="7"/>
  <c r="I1397" i="7"/>
  <c r="J1397" i="7"/>
  <c r="N1451" i="7" l="1"/>
  <c r="K1475" i="7"/>
  <c r="K1397" i="7"/>
  <c r="K1704" i="7"/>
  <c r="N1680" i="7"/>
  <c r="N830" i="7"/>
  <c r="N829" i="7"/>
  <c r="N832" i="7" l="1"/>
  <c r="C2346" i="7"/>
  <c r="C2312" i="7"/>
  <c r="C2294" i="7"/>
  <c r="C2268" i="7"/>
  <c r="C2238" i="7"/>
  <c r="C2235" i="7"/>
  <c r="C2223" i="7"/>
  <c r="C2220" i="7"/>
  <c r="F2446" i="7" l="1"/>
  <c r="D2446" i="7"/>
  <c r="B2446" i="7"/>
  <c r="H2419" i="7"/>
  <c r="D2419" i="7"/>
  <c r="B2419" i="7"/>
  <c r="J2418" i="7"/>
  <c r="J2417" i="7"/>
  <c r="J2416" i="7"/>
  <c r="J2415" i="7"/>
  <c r="J2414" i="7"/>
  <c r="E2372" i="7"/>
  <c r="E2346" i="7"/>
  <c r="G2346" i="7" s="1"/>
  <c r="G2345" i="7"/>
  <c r="G2344" i="7"/>
  <c r="G2343" i="7"/>
  <c r="G2342" i="7"/>
  <c r="G2341" i="7"/>
  <c r="G2340" i="7"/>
  <c r="G2339" i="7"/>
  <c r="G2338" i="7"/>
  <c r="E2312" i="7"/>
  <c r="E2294" i="7"/>
  <c r="E2283" i="7"/>
  <c r="G2283" i="7" s="1"/>
  <c r="G2282" i="7"/>
  <c r="G2280" i="7"/>
  <c r="G2279" i="7"/>
  <c r="G2278" i="7"/>
  <c r="G2277" i="7"/>
  <c r="G2276" i="7"/>
  <c r="G2275" i="7"/>
  <c r="G2274" i="7"/>
  <c r="E2268" i="7"/>
  <c r="G2268" i="7" s="1"/>
  <c r="G2267" i="7"/>
  <c r="G2266" i="7"/>
  <c r="G2265" i="7"/>
  <c r="G2264" i="7"/>
  <c r="G2263" i="7"/>
  <c r="G2262" i="7"/>
  <c r="G2261" i="7"/>
  <c r="G2260" i="7"/>
  <c r="G2259" i="7"/>
  <c r="G2239" i="7"/>
  <c r="E2238" i="7"/>
  <c r="G2238" i="7" s="1"/>
  <c r="G2237" i="7"/>
  <c r="G2236" i="7"/>
  <c r="E2235" i="7"/>
  <c r="G2235" i="7" s="1"/>
  <c r="G2234" i="7"/>
  <c r="G2233" i="7"/>
  <c r="G2232" i="7"/>
  <c r="G2231" i="7"/>
  <c r="G2230" i="7"/>
  <c r="E2223" i="7"/>
  <c r="G2223" i="7" s="1"/>
  <c r="G2222" i="7"/>
  <c r="G2221" i="7"/>
  <c r="E2220" i="7"/>
  <c r="G2220" i="7" s="1"/>
  <c r="G2219" i="7"/>
  <c r="G2218" i="7"/>
  <c r="G2217" i="7"/>
  <c r="G2216" i="7"/>
  <c r="G2215" i="7"/>
  <c r="E2209" i="7"/>
  <c r="G2209" i="7" s="1"/>
  <c r="E2142" i="7"/>
  <c r="C2142" i="7"/>
  <c r="G2141" i="7"/>
  <c r="G2140" i="7"/>
  <c r="G2139" i="7"/>
  <c r="G2138" i="7"/>
  <c r="G2137" i="7"/>
  <c r="G2136" i="7"/>
  <c r="G2135" i="7"/>
  <c r="G2134" i="7"/>
  <c r="G2133" i="7"/>
  <c r="E2116" i="7"/>
  <c r="C2116" i="7"/>
  <c r="G2115" i="7"/>
  <c r="G2114" i="7"/>
  <c r="G2113" i="7"/>
  <c r="G2112" i="7"/>
  <c r="G2111" i="7"/>
  <c r="G2110" i="7"/>
  <c r="G2109" i="7"/>
  <c r="G2108" i="7"/>
  <c r="G2107" i="7"/>
  <c r="M1602" i="7"/>
  <c r="L1602" i="7"/>
  <c r="K1602" i="7"/>
  <c r="J1602" i="7"/>
  <c r="I1602" i="7"/>
  <c r="H1602" i="7"/>
  <c r="G1602" i="7"/>
  <c r="F1602" i="7"/>
  <c r="E1602" i="7"/>
  <c r="D1602" i="7"/>
  <c r="C1602" i="7"/>
  <c r="B1602" i="7"/>
  <c r="N1601" i="7"/>
  <c r="N1600" i="7"/>
  <c r="M1599" i="7"/>
  <c r="L1599" i="7"/>
  <c r="K1599" i="7"/>
  <c r="J1599" i="7"/>
  <c r="I1599" i="7"/>
  <c r="H1599" i="7"/>
  <c r="G1599" i="7"/>
  <c r="F1599" i="7"/>
  <c r="E1599" i="7"/>
  <c r="D1599" i="7"/>
  <c r="C1599" i="7"/>
  <c r="B1599" i="7"/>
  <c r="N1598" i="7"/>
  <c r="N1597" i="7"/>
  <c r="C1588" i="7"/>
  <c r="C1585" i="7"/>
  <c r="J1550" i="7"/>
  <c r="I1550" i="7"/>
  <c r="H1550" i="7"/>
  <c r="G1550" i="7"/>
  <c r="F1550" i="7"/>
  <c r="E1550" i="7"/>
  <c r="D1550" i="7"/>
  <c r="K1549" i="7"/>
  <c r="K1548" i="7"/>
  <c r="J1547" i="7"/>
  <c r="I1547" i="7"/>
  <c r="H1547" i="7"/>
  <c r="G1547" i="7"/>
  <c r="F1547" i="7"/>
  <c r="E1547" i="7"/>
  <c r="D1547" i="7"/>
  <c r="K1546" i="7"/>
  <c r="K1545" i="7"/>
  <c r="M1526" i="7"/>
  <c r="L1526" i="7"/>
  <c r="K1526" i="7"/>
  <c r="J1526" i="7"/>
  <c r="I1526" i="7"/>
  <c r="H1526" i="7"/>
  <c r="G1526" i="7"/>
  <c r="F1526" i="7"/>
  <c r="E1526" i="7"/>
  <c r="D1526" i="7"/>
  <c r="C1526" i="7"/>
  <c r="B1526" i="7"/>
  <c r="N1525" i="7"/>
  <c r="N1524" i="7"/>
  <c r="M1523" i="7"/>
  <c r="L1523" i="7"/>
  <c r="K1523" i="7"/>
  <c r="J1523" i="7"/>
  <c r="I1523" i="7"/>
  <c r="H1523" i="7"/>
  <c r="G1523" i="7"/>
  <c r="F1523" i="7"/>
  <c r="E1523" i="7"/>
  <c r="D1523" i="7"/>
  <c r="C1523" i="7"/>
  <c r="B1523" i="7"/>
  <c r="N1522" i="7"/>
  <c r="N1521" i="7"/>
  <c r="C1512" i="7"/>
  <c r="C1509" i="7"/>
  <c r="C1435" i="7"/>
  <c r="C1432" i="7"/>
  <c r="K1396" i="7"/>
  <c r="K1395" i="7"/>
  <c r="J1394" i="7"/>
  <c r="J1399" i="7" s="1"/>
  <c r="I1394" i="7"/>
  <c r="I1399" i="7" s="1"/>
  <c r="H1394" i="7"/>
  <c r="H1399" i="7" s="1"/>
  <c r="G1394" i="7"/>
  <c r="G1399" i="7" s="1"/>
  <c r="F1394" i="7"/>
  <c r="F1399" i="7" s="1"/>
  <c r="E1394" i="7"/>
  <c r="E1399" i="7" s="1"/>
  <c r="D1394" i="7"/>
  <c r="D1399" i="7" s="1"/>
  <c r="C1394" i="7"/>
  <c r="C1399" i="7" s="1"/>
  <c r="B1394" i="7"/>
  <c r="K1393" i="7"/>
  <c r="K1392" i="7"/>
  <c r="M1373" i="7"/>
  <c r="L1373" i="7"/>
  <c r="K1373" i="7"/>
  <c r="J1373" i="7"/>
  <c r="I1373" i="7"/>
  <c r="H1373" i="7"/>
  <c r="G1373" i="7"/>
  <c r="F1373" i="7"/>
  <c r="E1373" i="7"/>
  <c r="D1373" i="7"/>
  <c r="C1373" i="7"/>
  <c r="B1373" i="7"/>
  <c r="N1372" i="7"/>
  <c r="N1371" i="7"/>
  <c r="M1370" i="7"/>
  <c r="L1370" i="7"/>
  <c r="K1370" i="7"/>
  <c r="J1370" i="7"/>
  <c r="I1370" i="7"/>
  <c r="H1370" i="7"/>
  <c r="G1370" i="7"/>
  <c r="F1370" i="7"/>
  <c r="E1370" i="7"/>
  <c r="D1370" i="7"/>
  <c r="C1370" i="7"/>
  <c r="B1370" i="7"/>
  <c r="N1369" i="7"/>
  <c r="N1368" i="7"/>
  <c r="E1359" i="7"/>
  <c r="C1359" i="7"/>
  <c r="G1358" i="7"/>
  <c r="G1357" i="7"/>
  <c r="E1356" i="7"/>
  <c r="G1355" i="7"/>
  <c r="N788" i="7"/>
  <c r="N787" i="7"/>
  <c r="N754" i="7"/>
  <c r="N753" i="7"/>
  <c r="N712" i="7"/>
  <c r="N711" i="7"/>
  <c r="N678" i="7"/>
  <c r="N677" i="7"/>
  <c r="N636" i="7"/>
  <c r="N635" i="7"/>
  <c r="N602" i="7"/>
  <c r="N601" i="7"/>
  <c r="N529" i="7"/>
  <c r="N528" i="7"/>
  <c r="E1528" i="7" l="1"/>
  <c r="E1604" i="7"/>
  <c r="E1375" i="7"/>
  <c r="J2419" i="7"/>
  <c r="I2311" i="7"/>
  <c r="I2309" i="7"/>
  <c r="I2310" i="7"/>
  <c r="I2312" i="7"/>
  <c r="G2312" i="7"/>
  <c r="I2292" i="7"/>
  <c r="I2294" i="7"/>
  <c r="G2294" i="7"/>
  <c r="I2293" i="7"/>
  <c r="I2291" i="7"/>
  <c r="N1370" i="7"/>
  <c r="N1373" i="7"/>
  <c r="K1394" i="7"/>
  <c r="N1523" i="7"/>
  <c r="N1526" i="7"/>
  <c r="B1399" i="7"/>
  <c r="C1437" i="7"/>
  <c r="C1514" i="7"/>
  <c r="C1590" i="7"/>
  <c r="C1361" i="7"/>
  <c r="B1375" i="7"/>
  <c r="D1375" i="7"/>
  <c r="F1375" i="7"/>
  <c r="H1375" i="7"/>
  <c r="J1375" i="7"/>
  <c r="L1375" i="7"/>
  <c r="C1528" i="7"/>
  <c r="G1528" i="7"/>
  <c r="I1528" i="7"/>
  <c r="K1528" i="7"/>
  <c r="M1528" i="7"/>
  <c r="D1552" i="7"/>
  <c r="F1552" i="7"/>
  <c r="H1552" i="7"/>
  <c r="J1552" i="7"/>
  <c r="C1604" i="7"/>
  <c r="G1604" i="7"/>
  <c r="I1604" i="7"/>
  <c r="K1604" i="7"/>
  <c r="M1604" i="7"/>
  <c r="E1361" i="7"/>
  <c r="C1375" i="7"/>
  <c r="G1375" i="7"/>
  <c r="I1375" i="7"/>
  <c r="K1375" i="7"/>
  <c r="M1375" i="7"/>
  <c r="B1528" i="7"/>
  <c r="D1528" i="7"/>
  <c r="F1528" i="7"/>
  <c r="H1528" i="7"/>
  <c r="J1528" i="7"/>
  <c r="L1528" i="7"/>
  <c r="E1552" i="7"/>
  <c r="G1552" i="7"/>
  <c r="I1552" i="7"/>
  <c r="B1604" i="7"/>
  <c r="D1604" i="7"/>
  <c r="F1604" i="7"/>
  <c r="H1604" i="7"/>
  <c r="J1604" i="7"/>
  <c r="L1604" i="7"/>
  <c r="G1363" i="7"/>
  <c r="G1362" i="7"/>
  <c r="N531" i="7"/>
  <c r="N604" i="7"/>
  <c r="N638" i="7"/>
  <c r="N680" i="7"/>
  <c r="N714" i="7"/>
  <c r="N756" i="7"/>
  <c r="N790" i="7"/>
  <c r="G1356" i="7"/>
  <c r="K1547" i="7"/>
  <c r="G2142" i="7"/>
  <c r="G2116" i="7"/>
  <c r="N1602" i="7"/>
  <c r="N1599" i="7"/>
  <c r="K1550" i="7"/>
  <c r="G1359" i="7"/>
  <c r="K1552" i="7" l="1"/>
  <c r="K1399" i="7"/>
  <c r="N1528" i="7"/>
  <c r="N1604" i="7"/>
  <c r="N1375" i="7"/>
  <c r="G1361" i="7"/>
  <c r="C2372" i="7"/>
  <c r="G2372" i="7" s="1"/>
  <c r="G2370" i="7"/>
  <c r="G2368" i="7"/>
  <c r="G2366" i="7"/>
  <c r="G2364" i="7"/>
  <c r="G2371" i="7"/>
  <c r="G2369" i="7"/>
  <c r="G2367" i="7"/>
  <c r="G2365" i="7"/>
  <c r="G2363" i="7"/>
</calcChain>
</file>

<file path=xl/sharedStrings.xml><?xml version="1.0" encoding="utf-8"?>
<sst xmlns="http://schemas.openxmlformats.org/spreadsheetml/2006/main" count="4182" uniqueCount="654">
  <si>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</si>
  <si>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</si>
  <si>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</si>
  <si>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</si>
  <si>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</si>
  <si>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</si>
  <si>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</si>
  <si>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PALENCIA</t>
  </si>
  <si>
    <t>SALAMANCA</t>
  </si>
  <si>
    <t>SEGOVIA</t>
  </si>
  <si>
    <t>SORIA</t>
  </si>
  <si>
    <t>VALLADOLID</t>
  </si>
  <si>
    <t>ZAMORA</t>
  </si>
  <si>
    <t>TOTAL</t>
  </si>
  <si>
    <t>HOTELES Y HOSTALES</t>
  </si>
  <si>
    <t>PENSIONES</t>
  </si>
  <si>
    <t>HOTELES</t>
  </si>
  <si>
    <t>HOSTALES</t>
  </si>
  <si>
    <t>LEÓN</t>
  </si>
  <si>
    <t>ESTABLECIMIENTOS</t>
  </si>
  <si>
    <t>1ª CATEGORIA</t>
  </si>
  <si>
    <t>2ª CATEGORIA</t>
  </si>
  <si>
    <t>LUJO</t>
  </si>
  <si>
    <t>C.R.A.C.</t>
  </si>
  <si>
    <t>TELÉFONO DE INFORMACIÓN TURÍSTICA DE CASTILLA Y LEÓN 902/ 20 30 30</t>
  </si>
  <si>
    <t>http:// www.turismocastillayleon.com</t>
  </si>
  <si>
    <t>DEFINICIONES EMPLEADAS</t>
  </si>
  <si>
    <t>Boletín de Coyuntura Turística</t>
  </si>
  <si>
    <t>de Castilla y León</t>
  </si>
  <si>
    <t>VIAJEROS ESPAÑOLES</t>
  </si>
  <si>
    <t>VIAJEROS EXTRANJEROS</t>
  </si>
  <si>
    <t>VARIACIÓN</t>
  </si>
  <si>
    <t>POSADAS</t>
  </si>
  <si>
    <t>PERNOCTACIONES ESPAÑOLES</t>
  </si>
  <si>
    <t>PERNOCTACIONES EXTRANJEROS</t>
  </si>
  <si>
    <t>PERNOCT. ESPAÑOLES</t>
  </si>
  <si>
    <t>PERNOCT. EXTRANJEROS</t>
  </si>
  <si>
    <t>Nº DE PERNOCTAC.</t>
  </si>
  <si>
    <t>INDICE</t>
  </si>
  <si>
    <t>I.- MOVIMIENTO DE VIAJEROS</t>
  </si>
  <si>
    <t xml:space="preserve">PAGINA: 2 </t>
  </si>
  <si>
    <t xml:space="preserve">PAGINA: 3 </t>
  </si>
  <si>
    <t xml:space="preserve">PAGINA: 4 </t>
  </si>
  <si>
    <t xml:space="preserve">PAGINA: 5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</si>
  <si>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</si>
  <si>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</si>
  <si>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</si>
  <si>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</si>
  <si>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</si>
  <si>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</si>
  <si>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</si>
  <si>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</si>
  <si>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</si>
  <si>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</si>
  <si>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</si>
  <si>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</si>
  <si>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II.- OFERTA DE ALOJAMIENTOS Y RESTAURANTES</t>
  </si>
  <si>
    <t>AÑO 2016</t>
  </si>
  <si>
    <t>ESTANCIA MEDIA ESPAÑOLES</t>
  </si>
  <si>
    <t>ESTANCIA MEDIA EXTRANJEROS</t>
  </si>
  <si>
    <t xml:space="preserve">AGOSTO </t>
  </si>
  <si>
    <t>SEPTIEM</t>
  </si>
  <si>
    <t>NOVIEMB</t>
  </si>
  <si>
    <t>TOTAL  PERNOCTACIONES</t>
  </si>
  <si>
    <t>MEDIA ANUAL</t>
  </si>
  <si>
    <t>GRADO DE OCUPACIÓN</t>
  </si>
  <si>
    <t>EVOLUCIÓN MENSUAL</t>
  </si>
  <si>
    <t xml:space="preserve">TOTAL PERNOCTAC. </t>
  </si>
  <si>
    <t>DISTRIBUCIÓN PROVINCIAL</t>
  </si>
  <si>
    <t xml:space="preserve">LEÓN </t>
  </si>
  <si>
    <t>PERNOCT. EXTRANJER.</t>
  </si>
  <si>
    <t>TOTAL PERNOCTAC.</t>
  </si>
  <si>
    <t>Nº DE VIAJEROS</t>
  </si>
  <si>
    <t>GRADO OCUPACIÓN</t>
  </si>
  <si>
    <t>CASTILLA Y LEÓN</t>
  </si>
  <si>
    <t>AÑOS</t>
  </si>
  <si>
    <t>AÑO 1997</t>
  </si>
  <si>
    <t>AÑO 1998</t>
  </si>
  <si>
    <t>AÑO 1999</t>
  </si>
  <si>
    <t>AÑO 2000</t>
  </si>
  <si>
    <t>AÑO 2001</t>
  </si>
  <si>
    <t>AÑO 2002</t>
  </si>
  <si>
    <t>AÑO 2003</t>
  </si>
  <si>
    <t>AÑO 2004</t>
  </si>
  <si>
    <t>AÑO 2005</t>
  </si>
  <si>
    <t>AÑO 2006</t>
  </si>
  <si>
    <t>AÑO 2007</t>
  </si>
  <si>
    <t>AÑO 2008</t>
  </si>
  <si>
    <t>AÑO 2009</t>
  </si>
  <si>
    <t>AÑO 2010</t>
  </si>
  <si>
    <t>AÑO 2011</t>
  </si>
  <si>
    <t>AÑO 2012</t>
  </si>
  <si>
    <t>AÑO 2013</t>
  </si>
  <si>
    <t>AÑO 2014</t>
  </si>
  <si>
    <t>AÑO 2015</t>
  </si>
  <si>
    <t>Nº PLAZAS</t>
  </si>
  <si>
    <t>EVOLUCIÓN DEL NÚMERO DE ESTABLECIMIENTOS</t>
  </si>
  <si>
    <t>PROVINCIA</t>
  </si>
  <si>
    <t>EVOLUCIÓN DEL NÚMERO DE PLAZAS</t>
  </si>
  <si>
    <t>ESTABLECIMIENTOS POR GRUPOS Y CATEGORÍAS</t>
  </si>
  <si>
    <t>HOTELES DE 5*</t>
  </si>
  <si>
    <t>HOTELES DE 4*</t>
  </si>
  <si>
    <t>HOTELES DE 3*</t>
  </si>
  <si>
    <t>HOTELES DE 2*</t>
  </si>
  <si>
    <t>HOTELES DE 1*</t>
  </si>
  <si>
    <t>TOTAL HOTELES</t>
  </si>
  <si>
    <t>HOSTALES DE 2*</t>
  </si>
  <si>
    <t>HOSTALES DE 1*</t>
  </si>
  <si>
    <t>TOTAL HOSTALES</t>
  </si>
  <si>
    <t>TOTAL PENSIONES</t>
  </si>
  <si>
    <t>PLAZAS POR GRUPOS Y CATEGORIAS</t>
  </si>
  <si>
    <t>DISTRIBUCIÓN PROPORCIONAL POR CATEGORIAS</t>
  </si>
  <si>
    <t>CATEGORIA</t>
  </si>
  <si>
    <t>NUMERO DE ESTABLECIMIENTOS Y PLAZAS</t>
  </si>
  <si>
    <t>C.R.A.</t>
  </si>
  <si>
    <t>H.R.</t>
  </si>
  <si>
    <t>NÚMERO DE ESTABLECIMIENTO Y PLAZAS POR MODALIDADES</t>
  </si>
  <si>
    <t>El Decreto 75/2013, de 28 de noviembre de la Junta de Castilla y León, por el que se regulan los establecimientos de alojamiento de turismo rural en la Comunidad de Castilla y León clasifica estos alojamientos en la siguientes modalidades:</t>
  </si>
  <si>
    <t>AÑO 2017</t>
  </si>
  <si>
    <t>GRADO OCUPACION</t>
  </si>
  <si>
    <t>NÚMERO DE ESTABLECIMIENTOS</t>
  </si>
  <si>
    <t>GRADDO OCUPACIÓN</t>
  </si>
  <si>
    <t>ESTANCIA MED. ESPAÑOLES</t>
  </si>
  <si>
    <t>ESTANCIA MED. EXTRANJEROS</t>
  </si>
  <si>
    <t>ALBERGUES</t>
  </si>
  <si>
    <t xml:space="preserve"> * De acuerdo con lo establecido en la D.T. 1ª, las Casa Rurales de Alquiler (C.R.A.), las Casas Rurales de Alojamiento Compartido (C.R.A.C.) y las Posadas existentes a la entrada en vigor del Decreto 75/2013, podrán seguir manteniendo dicha consideración siempre que cumplan determinadas condiciones.</t>
  </si>
  <si>
    <t>AÑO 2018</t>
  </si>
  <si>
    <t>ESPAÑOLES</t>
  </si>
  <si>
    <t>EXTRANJEROS</t>
  </si>
  <si>
    <t>NÚMERO DE VIAJEROS</t>
  </si>
  <si>
    <t>NÚMERO DE PERNOCTACIONES</t>
  </si>
  <si>
    <t>VIAJEROS EXTRANJER.</t>
  </si>
  <si>
    <t>ESTANC. MED.  ESPAÑ.</t>
  </si>
  <si>
    <t>ESTANC. MED.  EXTR.</t>
  </si>
  <si>
    <t>ESTANC. MED.  ESPAÑOL.</t>
  </si>
  <si>
    <t>ESTANC. MED.  EXTRANJ.</t>
  </si>
  <si>
    <t>T. RURAL</t>
  </si>
  <si>
    <t>APAR. TUR.</t>
  </si>
  <si>
    <t>ALOJ. HOTELEROS</t>
  </si>
  <si>
    <t>VIAJEROS  EXTRANJEROS</t>
  </si>
  <si>
    <t>Nº ESTABLECIMIENTOS</t>
  </si>
  <si>
    <t>DISTRIBUC</t>
  </si>
  <si>
    <t xml:space="preserve">PAGINA: 6 </t>
  </si>
  <si>
    <t xml:space="preserve">PAGINA: 7 </t>
  </si>
  <si>
    <t xml:space="preserve">PAGINA: 8 </t>
  </si>
  <si>
    <t xml:space="preserve">PAGINA: 9 </t>
  </si>
  <si>
    <t xml:space="preserve">PAGINA: 10 </t>
  </si>
  <si>
    <t xml:space="preserve">PAGINA: 11 </t>
  </si>
  <si>
    <t xml:space="preserve">PAGINA: 12 </t>
  </si>
  <si>
    <t xml:space="preserve">PAGINA: 1 </t>
  </si>
  <si>
    <t xml:space="preserve">PAGINA: 2 - 6 </t>
  </si>
  <si>
    <t xml:space="preserve">PAGINA: 7 - 12 </t>
  </si>
  <si>
    <t xml:space="preserve">PAGINA: 13 </t>
  </si>
  <si>
    <t xml:space="preserve">PAGINA: 14 </t>
  </si>
  <si>
    <t xml:space="preserve">PAGINA: 15 </t>
  </si>
  <si>
    <t xml:space="preserve">PAGINA: 16 </t>
  </si>
  <si>
    <t xml:space="preserve">PAGINA: 17 </t>
  </si>
  <si>
    <t xml:space="preserve">PAGINA: 13 - 19 </t>
  </si>
  <si>
    <t xml:space="preserve">PAGINA: 18 </t>
  </si>
  <si>
    <t xml:space="preserve">PAGINA: 19 </t>
  </si>
  <si>
    <t>PAGINA: 20 - 21</t>
  </si>
  <si>
    <t xml:space="preserve">PAGINA: 20 </t>
  </si>
  <si>
    <t xml:space="preserve">PAGINA: 21 </t>
  </si>
  <si>
    <t xml:space="preserve">PAGINA: 22 </t>
  </si>
  <si>
    <t xml:space="preserve">PAGINA: 23 </t>
  </si>
  <si>
    <t xml:space="preserve">PAGINA: 24 - 30 </t>
  </si>
  <si>
    <t xml:space="preserve">PAGINA: 24 </t>
  </si>
  <si>
    <t xml:space="preserve">PAGINA: 25 </t>
  </si>
  <si>
    <t xml:space="preserve">PAGINA: 26-27 </t>
  </si>
  <si>
    <t xml:space="preserve">PAGINA 28 </t>
  </si>
  <si>
    <t xml:space="preserve">PAGINA 29 </t>
  </si>
  <si>
    <t xml:space="preserve">PAGINA 30 </t>
  </si>
  <si>
    <t xml:space="preserve">PAGINA: 31 </t>
  </si>
  <si>
    <t xml:space="preserve">PAGINA: 32 </t>
  </si>
  <si>
    <t>DIRECCION WEB: BOLETINES DE COYUNTURA TURISTICA</t>
  </si>
  <si>
    <t>FICHA TÉCNICA: ENCUESTA A LA DEMANDA</t>
  </si>
  <si>
    <t>BOLETIN DE COYUNTURA TURÍSTICA.-</t>
  </si>
  <si>
    <t>A. MOVIMIENTO DE VIAJEROS EN CASTILLA Y LEÓN.-</t>
  </si>
  <si>
    <t>AÑO 2019</t>
  </si>
  <si>
    <t xml:space="preserve">     VIAJEROS ESPAÑOLES</t>
  </si>
  <si>
    <t xml:space="preserve">     VIAJEROS EXTRANJEROS</t>
  </si>
  <si>
    <t xml:space="preserve">     PERNOCTACIONES ESPAÑOLES</t>
  </si>
  <si>
    <t xml:space="preserve">     PERNOCTACIONES EXTRANJEROS</t>
  </si>
  <si>
    <t xml:space="preserve">     ESTANCIA MEDIA ESPAÑOLES</t>
  </si>
  <si>
    <t xml:space="preserve">     ESTANCIA MEDIA EXTRANJEROS</t>
  </si>
  <si>
    <t>NO INCLUIR ESTA TABLA</t>
  </si>
  <si>
    <t>ÁVILA</t>
  </si>
  <si>
    <t>VIAJEROS</t>
  </si>
  <si>
    <t>PERNOCTACIONES</t>
  </si>
  <si>
    <t>B. MOVIMIENTO DE VIAJEROS POR PROVINCIAS</t>
  </si>
  <si>
    <t>CAMPAMENTOS</t>
  </si>
  <si>
    <t>TURISMO RURAL</t>
  </si>
  <si>
    <t>VIVIENDAS</t>
  </si>
  <si>
    <t>APARTAMENTOS</t>
  </si>
  <si>
    <t>DISTRIBUCIÓN</t>
  </si>
  <si>
    <t>Nº PERNOCTACIONES</t>
  </si>
  <si>
    <t>C. MOVIMIENTO DE VIAJEROS Y PERNOCTACIONES POR MESES</t>
  </si>
  <si>
    <t>NO INCLUIR ESTA COLUMNA</t>
  </si>
  <si>
    <t xml:space="preserve">     V. ESPAÑOLES</t>
  </si>
  <si>
    <t xml:space="preserve">     V. EXTRANJEROS</t>
  </si>
  <si>
    <t>TOTAL PERNOCT.</t>
  </si>
  <si>
    <t xml:space="preserve">     P. ESPAÑOLES</t>
  </si>
  <si>
    <t xml:space="preserve">     P. EXTRANJEROS</t>
  </si>
  <si>
    <t>D. MOVIMIENTO DE VIAJEROS POR TIPOLOGIA DE ESTABLECIMIENTOS</t>
  </si>
  <si>
    <t>A) HOTELES Y HOSTALES</t>
  </si>
  <si>
    <t>Evolución mensual</t>
  </si>
  <si>
    <t>DISTRIBUCIÓN VIAJEROS</t>
  </si>
  <si>
    <t>NO INCLUIR ESTAS FILAS</t>
  </si>
  <si>
    <t>DISTRIB. PERNOCTAC.</t>
  </si>
  <si>
    <t>Distribución provincial</t>
  </si>
  <si>
    <t>B) PENSIONES</t>
  </si>
  <si>
    <t>3. ALOJAMIENTOS DE TURISMO RURAL</t>
  </si>
  <si>
    <t>4. ALBERGUES</t>
  </si>
  <si>
    <t>5. VIVENDAS</t>
  </si>
  <si>
    <t>6. APARTAMENTOS</t>
  </si>
  <si>
    <t>E. MOVIMIENTO DE VIAJEROS SEGÚN SU PROCEDENCIA</t>
  </si>
  <si>
    <t>1, VIAJEROS ESPAÑOLES Y EXTRANJEROS EN CASTILLA Y LEÓN</t>
  </si>
  <si>
    <t>DISTRIBUCIÓN PERNOCTACIONES</t>
  </si>
  <si>
    <t>2, DATOS POR TIPO DE ALOJAMIENTO</t>
  </si>
  <si>
    <t>ALOJ. DE TURISMO RURAL</t>
  </si>
  <si>
    <t>TOTAL ALOJAMIENTOS</t>
  </si>
  <si>
    <t>3, DATOS POR PROVINCIAS</t>
  </si>
  <si>
    <t>4, VIAJEROS ESPAÑOLES: ORIGEN</t>
  </si>
  <si>
    <t>% VIAJEROS</t>
  </si>
  <si>
    <t>Madrid (Comunidad de)</t>
  </si>
  <si>
    <t>Castilla y León</t>
  </si>
  <si>
    <t>Andalucía</t>
  </si>
  <si>
    <t>Cataluña</t>
  </si>
  <si>
    <t>País Vasco</t>
  </si>
  <si>
    <t>Galicia</t>
  </si>
  <si>
    <t>Comunidad Valenciana</t>
  </si>
  <si>
    <t>Asturias (Principado de)</t>
  </si>
  <si>
    <t>Castilla - La Mancha</t>
  </si>
  <si>
    <t>Cantabria</t>
  </si>
  <si>
    <t>Extremadura</t>
  </si>
  <si>
    <t>Aragón</t>
  </si>
  <si>
    <t>Navarra (Comunidad Foral de)</t>
  </si>
  <si>
    <t>Murcia (Región de)</t>
  </si>
  <si>
    <t>Rioja (La)</t>
  </si>
  <si>
    <t>Canarias</t>
  </si>
  <si>
    <t>Baleares (Islas)</t>
  </si>
  <si>
    <t>Ceuta</t>
  </si>
  <si>
    <t>Melilla</t>
  </si>
  <si>
    <t>ALOJ. TURISMO RURAL</t>
  </si>
  <si>
    <t>5, VIAJEROS EXTRANJEROS: ORIGEN</t>
  </si>
  <si>
    <t>Francia</t>
  </si>
  <si>
    <t>Reino Unido</t>
  </si>
  <si>
    <t>Portugal</t>
  </si>
  <si>
    <t>Alemania</t>
  </si>
  <si>
    <t>Resto de Europa</t>
  </si>
  <si>
    <t>Resto del mundo</t>
  </si>
  <si>
    <t>Benelux (Bélgica, Holanda y Luxemburgo)</t>
  </si>
  <si>
    <t>EEUU</t>
  </si>
  <si>
    <t>Italia</t>
  </si>
  <si>
    <t>Resto de América</t>
  </si>
  <si>
    <t>China</t>
  </si>
  <si>
    <t>Brasil</t>
  </si>
  <si>
    <t>Canadá</t>
  </si>
  <si>
    <t>Méjico</t>
  </si>
  <si>
    <t>Japón</t>
  </si>
  <si>
    <t>A. OFERTA DE ALOJAMIENTOS. NÚMERO DE ESTABLECIMIENTOS Y PLAZAS. EVOLUCIÓN</t>
  </si>
  <si>
    <t>Evolución del número de establecimientos</t>
  </si>
  <si>
    <t>PLAZAS</t>
  </si>
  <si>
    <t>B. OFERTA DE ALOJAMIENTOS. ESTABLECIMIENTOS Y PLAZAS POR PROVINCIAS. EVOLUCIÓN</t>
  </si>
  <si>
    <t>Provincia</t>
  </si>
  <si>
    <t>Variación</t>
  </si>
  <si>
    <t>Evolución del número de plazas</t>
  </si>
  <si>
    <t>C. OFERTA DE ALOJAMIENTOS. ESTABLECIMIENTOS Y PLAZAS POR TIPO DE ALOJ. EVOLUCIÓN</t>
  </si>
  <si>
    <t>Distribución</t>
  </si>
  <si>
    <t>Establecimientos por grupos y categorías</t>
  </si>
  <si>
    <t>Plazas por grupos y categorías</t>
  </si>
  <si>
    <t>DISTRIBUCIÓN PROPORCIONAL POR CATEGORÍAS</t>
  </si>
  <si>
    <t>Categoría</t>
  </si>
  <si>
    <t>1ª CATEGORÍA</t>
  </si>
  <si>
    <t>2ª CATEGORÍA</t>
  </si>
  <si>
    <t>NÚMERO DE ESTABLECIMIENTOS Y PLAZAS</t>
  </si>
  <si>
    <t>C.R</t>
  </si>
  <si>
    <t>H.R</t>
  </si>
  <si>
    <t>Total</t>
  </si>
  <si>
    <t>NO INCLUIR ESTA FILA</t>
  </si>
  <si>
    <t>4. ABERGUES TURÍSTICOS</t>
  </si>
  <si>
    <t>D. RESTAURANTES</t>
  </si>
  <si>
    <t>A. CIFRAS GENERALES DE ALOJAMIENTOS REGLADOS</t>
  </si>
  <si>
    <t>GASTO TOTAL</t>
  </si>
  <si>
    <t>GASTO MEDIO POR PERNOCTACIÓN</t>
  </si>
  <si>
    <t>NO INCLUIR ESTAS COLUMNAS</t>
  </si>
  <si>
    <t>GASTO EN ALOJAMIENTO</t>
  </si>
  <si>
    <t>ALOJAMIENTO</t>
  </si>
  <si>
    <t>GASTO EN RESTAURANTES</t>
  </si>
  <si>
    <t>RESTAURANTES</t>
  </si>
  <si>
    <t>GASTO EN ALIMENTACIÓN FUERA DE RESTAURANTES</t>
  </si>
  <si>
    <t>ALIMENTACIÓN FUERA DE RESTAURANTES</t>
  </si>
  <si>
    <t>GASTO EN DESPLAZAMIENTOS / TRANSPORTE</t>
  </si>
  <si>
    <t>DESPLAZAMIENTOS/TRANSPORTE</t>
  </si>
  <si>
    <t>GASTO EN CULTURA Y OCIO</t>
  </si>
  <si>
    <t>CULTURA Y OCIO</t>
  </si>
  <si>
    <t>GASTO EN COMPRAS</t>
  </si>
  <si>
    <t>OTROS GASTOS</t>
  </si>
  <si>
    <t>B. GASTO TURÍSTICO REALIZADO POR LOS VIAJEROS EN CADA UNA DE LAS PROVINCIAS</t>
  </si>
  <si>
    <t>DISTRIBUCIÓN GASTOS</t>
  </si>
  <si>
    <t>C. GASTO TURÍSTICO POR MESES</t>
  </si>
  <si>
    <t>Conceptos de gasto</t>
  </si>
  <si>
    <t>DISTRIBUCIÓN GASTO</t>
  </si>
  <si>
    <t>D. GASTO REALIZADO POR LOS VIAJEROS SEGÚN EL TIPO DE ESTABLECIMIENTO DONDE SE ALOJAN</t>
  </si>
  <si>
    <t>2. ALOJAMIENTOS HOTELEROS</t>
  </si>
  <si>
    <t>Conceptos de gasto (en euros)</t>
  </si>
  <si>
    <t>NO  INCLUIR ESTA TABLA</t>
  </si>
  <si>
    <t>4. ALOJAMIENTOS DE TURISMO RURAL</t>
  </si>
  <si>
    <t>A. CIFRAS GENERALES</t>
  </si>
  <si>
    <t>Empleo turístico en Castilla y León</t>
  </si>
  <si>
    <t>Variación porcentual</t>
  </si>
  <si>
    <t>HOSTELERÍA</t>
  </si>
  <si>
    <t>AGENCIAS DE VIAJES</t>
  </si>
  <si>
    <t>TOTAL AFILIADOS</t>
  </si>
  <si>
    <t>B. EMPLEO TURÍSTICO POR PROVINCIAS</t>
  </si>
  <si>
    <t>El empleo turístico en hostelería y agencias de viajes</t>
  </si>
  <si>
    <t>Ávila</t>
  </si>
  <si>
    <t>Burgos</t>
  </si>
  <si>
    <t>León</t>
  </si>
  <si>
    <t>Palencia</t>
  </si>
  <si>
    <t>Salamanca</t>
  </si>
  <si>
    <t>VARIACIÓN PORCENTUAL</t>
  </si>
  <si>
    <t>Segovia</t>
  </si>
  <si>
    <t>Soria</t>
  </si>
  <si>
    <t>Valladolid</t>
  </si>
  <si>
    <t>Zamora</t>
  </si>
  <si>
    <t>NO CONSTA</t>
  </si>
  <si>
    <t xml:space="preserve">PERFIL Y COMPORTAMIENTO DE LA DEMANDA TURÍSTICA EN CASTILLA Y LEÓN </t>
  </si>
  <si>
    <t>A. PERFIL SOCIO-ECONÓMICO DEL VISITANTE DE CASTILLA Y LEÓN</t>
  </si>
  <si>
    <t>Entre 16 y 24 años</t>
  </si>
  <si>
    <t>Entre 25 y 34 años</t>
  </si>
  <si>
    <t>Entre 35 y 44 años</t>
  </si>
  <si>
    <t>Entre 45 y 54 años</t>
  </si>
  <si>
    <t>Más de 55 años</t>
  </si>
  <si>
    <t>Base</t>
  </si>
  <si>
    <t>Hombre</t>
  </si>
  <si>
    <t>Mujer</t>
  </si>
  <si>
    <t>Sin estudios / estudios primarios incompletos</t>
  </si>
  <si>
    <t>Estudios universitarios</t>
  </si>
  <si>
    <t>Trabajador/a por cuenta ajena</t>
  </si>
  <si>
    <t>Trabajador/a por cuenta propia</t>
  </si>
  <si>
    <t>Jubilado/a</t>
  </si>
  <si>
    <t>Estudiante</t>
  </si>
  <si>
    <t>Desempleado/a</t>
  </si>
  <si>
    <t>Amo/a de casa</t>
  </si>
  <si>
    <t>Menos de 12.000 euros</t>
  </si>
  <si>
    <t>Entre 12.000  y 30.000 euros</t>
  </si>
  <si>
    <t>Entre 30.000 y 54.000 euros</t>
  </si>
  <si>
    <t>Más de 54.000 euros</t>
  </si>
  <si>
    <t>Ns/Nc</t>
  </si>
  <si>
    <t>B. DESCRIPCIÓN DE LA VISITA A CASTILLA Y LEÓN</t>
  </si>
  <si>
    <t>1. ORGANIZACIÓN DEL VIAJE A CASTILLA Y LEÓN</t>
  </si>
  <si>
    <t>Otro</t>
  </si>
  <si>
    <t>Moto</t>
  </si>
  <si>
    <t>Avión</t>
  </si>
  <si>
    <t>Coche con caravana / autocaravana</t>
  </si>
  <si>
    <t>Coche de alquiler</t>
  </si>
  <si>
    <t>Tren</t>
  </si>
  <si>
    <t>Autobús</t>
  </si>
  <si>
    <t>Coche propio</t>
  </si>
  <si>
    <t xml:space="preserve">En pareja </t>
  </si>
  <si>
    <t>Con familiares y / o amigos</t>
  </si>
  <si>
    <t xml:space="preserve">Solo </t>
  </si>
  <si>
    <t>A través de una agencia de viajes Online</t>
  </si>
  <si>
    <t>A través de una agencia de viajes Física</t>
  </si>
  <si>
    <t>Organización propia: a través de Internet</t>
  </si>
  <si>
    <t xml:space="preserve">Organización propia: otros medios  </t>
  </si>
  <si>
    <t xml:space="preserve">Repite visita </t>
  </si>
  <si>
    <t xml:space="preserve">Es la primera vez </t>
  </si>
  <si>
    <t>2. DESCRIPCIÓN DE LA VISITA A CASTILLA Y LEÓN</t>
  </si>
  <si>
    <t>Otras actividades</t>
  </si>
  <si>
    <t xml:space="preserve">Aprender o practicar el idioma </t>
  </si>
  <si>
    <t>Estudios, cursos, etc</t>
  </si>
  <si>
    <t>Disfrutar de balnearios</t>
  </si>
  <si>
    <t>Camino de Santiago</t>
  </si>
  <si>
    <t>Actividades deportivas</t>
  </si>
  <si>
    <t xml:space="preserve">Acudir a sus Fiestas </t>
  </si>
  <si>
    <t>Visitar a familiares o amigos</t>
  </si>
  <si>
    <t>Realizar compras</t>
  </si>
  <si>
    <t>Descansar</t>
  </si>
  <si>
    <t>Visitar la ciudad o localidad</t>
  </si>
  <si>
    <t>Visitar su paisaje y naturaleza</t>
  </si>
  <si>
    <t>Disfrutar de su gastronomía</t>
  </si>
  <si>
    <t>Conocer su arte/historia</t>
  </si>
  <si>
    <t>Visitar sus monumentos</t>
  </si>
  <si>
    <t>Otros motivos</t>
  </si>
  <si>
    <t>Realizar un curso de español</t>
  </si>
  <si>
    <t>Estudios</t>
  </si>
  <si>
    <t>Negocios (Trabajo, motivos profesionales)</t>
  </si>
  <si>
    <t>Visita a familiares o amigos</t>
  </si>
  <si>
    <t>Salida de fin de semana</t>
  </si>
  <si>
    <t>Vacaciones: pasa las vacaciones/ocio/recreo, pero no hace un recorrido turístico</t>
  </si>
  <si>
    <t>Turismo: Realiza un recorrido turístico</t>
  </si>
  <si>
    <t>C. VALORACIÓN DE LA VISITA A CASTILLA Y LEÓN</t>
  </si>
  <si>
    <t>Puntuación de diversos aspectos de Castilla y León</t>
  </si>
  <si>
    <t>Estado de las carreteras</t>
  </si>
  <si>
    <t>Oferta comercial</t>
  </si>
  <si>
    <t>Oferta de ocio complementario</t>
  </si>
  <si>
    <t>Señalización turística</t>
  </si>
  <si>
    <t>Oferta cultural</t>
  </si>
  <si>
    <t>Cuidado del entorno urbano</t>
  </si>
  <si>
    <t>Cuidado medio ambiente y naturaleza</t>
  </si>
  <si>
    <t>Conservación de los monumentos</t>
  </si>
  <si>
    <t>Seguridad ciudadana</t>
  </si>
  <si>
    <t>Atención/amabilidad de la gente</t>
  </si>
  <si>
    <t xml:space="preserve">                                                         DIRECCIONES WEB: BOLETINES DE COYUNTURA TURISTICA</t>
  </si>
  <si>
    <t>www.jcyl.es (Ruta: Turismo &gt; Estudios Turísticos)</t>
  </si>
  <si>
    <t>DEFINICIONES EMPLEADAS:</t>
  </si>
  <si>
    <t>Se emplean las definiciones aportadas por la Organización Mundial del Turismo en sus Recomendaciones sobre Estadísticas del Turismo.</t>
  </si>
  <si>
    <t>Viajero:</t>
  </si>
  <si>
    <t>Persona que realiza una o más pernoctaciones seguidas en el mismo alojamiento.</t>
  </si>
  <si>
    <t>Pernoctación:</t>
  </si>
  <si>
    <t>Ocupación por una persona de una o más plazas dentro de una jornada hotelera en un mismo establecimento.</t>
  </si>
  <si>
    <t>Grado de Ocupación:</t>
  </si>
  <si>
    <t>Relación, en porcentaje, entre el total medio diario de plazas ocupadas en el mes y el total de plazas disponibles.</t>
  </si>
  <si>
    <t>Estancia media:</t>
  </si>
  <si>
    <t>Relación, entre el total de pernoctaciones realizadas y los viajeros entrados.</t>
  </si>
  <si>
    <t>Visitante:</t>
  </si>
  <si>
    <t xml:space="preserve">Persona que se desplaza a un lugar distinto al de su entorno habitual, por una duración inferior a doce meses, y cuya finalidad principal del viaje no es la de ejercer una actividad que se remunere en el lugar visitado. </t>
  </si>
  <si>
    <t>Turistas (visitantes que pernoctan):</t>
  </si>
  <si>
    <t>Visitante que permanece una noche por lo menos en un medio de alojamiento colectivo o privado en el lugar visitado.</t>
  </si>
  <si>
    <t>Excursionistas (visitantes del día):</t>
  </si>
  <si>
    <t>Visitante que no pernocta.</t>
  </si>
  <si>
    <t>FICHA TÉCNICA: ENCUESTA A LA OFERTA</t>
  </si>
  <si>
    <r>
      <t>Ámbito de la Investigación</t>
    </r>
    <r>
      <rPr>
        <b/>
        <sz val="10"/>
        <rFont val="Arial"/>
        <family val="2"/>
      </rPr>
      <t>:</t>
    </r>
  </si>
  <si>
    <t>Comunidad Autónoma de Castilla y León.</t>
  </si>
  <si>
    <r>
      <t>Universo</t>
    </r>
    <r>
      <rPr>
        <b/>
        <sz val="10"/>
        <rFont val="Arial"/>
        <family val="2"/>
      </rPr>
      <t>:</t>
    </r>
  </si>
  <si>
    <r>
      <t>Unidad informante</t>
    </r>
    <r>
      <rPr>
        <b/>
        <sz val="10"/>
        <rFont val="Arial"/>
        <family val="2"/>
      </rPr>
      <t>:</t>
    </r>
  </si>
  <si>
    <t>Director o Gerente del Alojamiento Turístico.</t>
  </si>
  <si>
    <r>
      <t>Técnica de Investigación</t>
    </r>
    <r>
      <rPr>
        <b/>
        <sz val="10"/>
        <rFont val="Arial"/>
        <family val="2"/>
      </rPr>
      <t>:</t>
    </r>
  </si>
  <si>
    <t xml:space="preserve">Encuestas postal con apoyo de Internet, Fax y Teléfono. </t>
  </si>
  <si>
    <r>
      <t>Periodo de Estudio</t>
    </r>
    <r>
      <rPr>
        <b/>
        <sz val="10"/>
        <rFont val="Arial"/>
        <family val="2"/>
      </rPr>
      <t>:</t>
    </r>
  </si>
  <si>
    <t>Mensual.</t>
  </si>
  <si>
    <r>
      <t>Diseño muestral</t>
    </r>
    <r>
      <rPr>
        <b/>
        <sz val="10"/>
        <rFont val="Arial"/>
        <family val="2"/>
      </rPr>
      <t>:</t>
    </r>
  </si>
  <si>
    <t>Muestreo aleatorio estratificado en función de la provincia y el tipo de alojamiento.</t>
  </si>
  <si>
    <r>
      <t>Tamaño y Error muestral</t>
    </r>
    <r>
      <rPr>
        <b/>
        <sz val="10"/>
        <rFont val="Arial"/>
        <family val="2"/>
      </rPr>
      <t>:</t>
    </r>
  </si>
  <si>
    <t>Tipo de Encuesta:</t>
  </si>
  <si>
    <t>Encuesta personal a los visitante de Castilla y León.</t>
  </si>
  <si>
    <r>
      <t>Ámbito poblacional (Universo)</t>
    </r>
    <r>
      <rPr>
        <b/>
        <sz val="10"/>
        <rFont val="Arial"/>
        <family val="2"/>
      </rPr>
      <t>:</t>
    </r>
  </si>
  <si>
    <t>Visitantes de Castilla y León mayores de 16 años.</t>
  </si>
  <si>
    <t>Ámbito geográfico:</t>
  </si>
  <si>
    <t>Castilla y León.</t>
  </si>
  <si>
    <t>Periodos de encuestación:</t>
  </si>
  <si>
    <t>Muestreo aleatorio estratificado en función de la provincia y el mes de estudio.</t>
  </si>
  <si>
    <r>
      <t>FUENTE</t>
    </r>
    <r>
      <rPr>
        <b/>
        <sz val="10"/>
        <rFont val="Arial"/>
        <family val="2"/>
      </rPr>
      <t xml:space="preserve">: </t>
    </r>
  </si>
  <si>
    <t>Consejería de Cultura y Turismo</t>
  </si>
  <si>
    <t>Dirección General de Turismo</t>
  </si>
  <si>
    <t>Instituto Nacional de la Seguridad Social, elaborado por la Dirección General de Estadística</t>
  </si>
  <si>
    <r>
      <t>ELABORADO POR</t>
    </r>
    <r>
      <rPr>
        <b/>
        <sz val="10"/>
        <rFont val="Arial"/>
        <family val="2"/>
      </rPr>
      <t xml:space="preserve">: </t>
    </r>
  </si>
  <si>
    <t>6. APARTAMENTOS TURÍSTICOS</t>
  </si>
  <si>
    <t>5. VIVIENDAS TURÍSTICAS</t>
  </si>
  <si>
    <r>
      <t>A.-</t>
    </r>
    <r>
      <rPr>
        <sz val="12"/>
        <rFont val="Arial"/>
        <family val="2"/>
      </rPr>
      <t xml:space="preserve"> HOTELES Y HOSTALES</t>
    </r>
  </si>
  <si>
    <r>
      <t>B.-</t>
    </r>
    <r>
      <rPr>
        <sz val="12"/>
        <rFont val="Arial"/>
        <family val="2"/>
      </rPr>
      <t xml:space="preserve"> PENSIONES</t>
    </r>
  </si>
  <si>
    <r>
      <t xml:space="preserve">3.- </t>
    </r>
    <r>
      <rPr>
        <b/>
        <sz val="12"/>
        <rFont val="Arial"/>
        <family val="2"/>
      </rPr>
      <t>ALOJAMIENTOS DE TURISMO RURAL</t>
    </r>
  </si>
  <si>
    <r>
      <t xml:space="preserve">4.- </t>
    </r>
    <r>
      <rPr>
        <b/>
        <sz val="12"/>
        <rFont val="Arial"/>
        <family val="2"/>
      </rPr>
      <t>ALBERGUES TURÍSTICOS</t>
    </r>
  </si>
  <si>
    <r>
      <rPr>
        <b/>
        <sz val="12"/>
        <color rgb="FF0000FF"/>
        <rFont val="Arial"/>
        <family val="2"/>
      </rPr>
      <t>5.-</t>
    </r>
    <r>
      <rPr>
        <b/>
        <sz val="12"/>
        <rFont val="Arial"/>
        <family val="2"/>
      </rPr>
      <t xml:space="preserve"> VIVIENDAS DE USO TURÍSTICO</t>
    </r>
  </si>
  <si>
    <r>
      <rPr>
        <b/>
        <sz val="12"/>
        <color rgb="FF0000FF"/>
        <rFont val="Arial"/>
        <family val="2"/>
      </rPr>
      <t>6.-</t>
    </r>
    <r>
      <rPr>
        <b/>
        <sz val="12"/>
        <rFont val="Arial"/>
        <family val="2"/>
      </rPr>
      <t xml:space="preserve"> APARTAMENTOS TURÍSTICOS </t>
    </r>
  </si>
  <si>
    <r>
      <t>1.-</t>
    </r>
    <r>
      <rPr>
        <sz val="12"/>
        <rFont val="Arial"/>
        <family val="2"/>
      </rPr>
      <t xml:space="preserve"> VIAJEROS ESPAÑOLES Y EXTRANJEROS EN CASTILLA Y LEÓN</t>
    </r>
  </si>
  <si>
    <r>
      <t>2.-</t>
    </r>
    <r>
      <rPr>
        <sz val="12"/>
        <rFont val="Arial"/>
        <family val="2"/>
      </rPr>
      <t xml:space="preserve"> DATOS POR TIPO DE ALOJAMIENTO</t>
    </r>
  </si>
  <si>
    <r>
      <t xml:space="preserve">3.- </t>
    </r>
    <r>
      <rPr>
        <sz val="12"/>
        <rFont val="Arial"/>
        <family val="2"/>
      </rPr>
      <t>DATOS POR PROVINCIA</t>
    </r>
  </si>
  <si>
    <r>
      <t>4.-</t>
    </r>
    <r>
      <rPr>
        <sz val="12"/>
        <rFont val="Arial"/>
        <family val="2"/>
      </rPr>
      <t xml:space="preserve"> VIAJEROS ESPAÑOLES: ORIGEN</t>
    </r>
  </si>
  <si>
    <r>
      <t>5.-</t>
    </r>
    <r>
      <rPr>
        <sz val="12"/>
        <rFont val="Arial"/>
        <family val="2"/>
      </rPr>
      <t xml:space="preserve"> VIAJEROS EXTRANJEROS: ORIGEN</t>
    </r>
  </si>
  <si>
    <r>
      <t>2.-</t>
    </r>
    <r>
      <rPr>
        <sz val="12"/>
        <rFont val="Arial"/>
        <family val="2"/>
      </rPr>
      <t xml:space="preserve"> CAMPING DE TURISMO</t>
    </r>
  </si>
  <si>
    <r>
      <t xml:space="preserve">3.- </t>
    </r>
    <r>
      <rPr>
        <sz val="12"/>
        <rFont val="Arial"/>
        <family val="2"/>
      </rPr>
      <t xml:space="preserve">ALOJAMIENTOS DE TURISMO RURAL </t>
    </r>
  </si>
  <si>
    <r>
      <t>4.-</t>
    </r>
    <r>
      <rPr>
        <sz val="12"/>
        <rFont val="Arial"/>
        <family val="2"/>
      </rPr>
      <t xml:space="preserve"> ALBERGUES TURÍSTICOS</t>
    </r>
  </si>
  <si>
    <r>
      <t>5.-</t>
    </r>
    <r>
      <rPr>
        <sz val="12"/>
        <rFont val="Arial"/>
        <family val="2"/>
      </rPr>
      <t xml:space="preserve"> VIVIENDAS DE USO TURÍSTICO</t>
    </r>
  </si>
  <si>
    <r>
      <t>6.-</t>
    </r>
    <r>
      <rPr>
        <sz val="12"/>
        <rFont val="Arial"/>
        <family val="2"/>
      </rPr>
      <t xml:space="preserve"> APARTAMENTOS  TURÍSTICOS</t>
    </r>
  </si>
  <si>
    <r>
      <t xml:space="preserve">1.- </t>
    </r>
    <r>
      <rPr>
        <sz val="12"/>
        <rFont val="Arial"/>
        <family val="2"/>
      </rPr>
      <t>ORGANIZACIÓN DEL VIAJE A CASTILLA Y LEÓN</t>
    </r>
  </si>
  <si>
    <r>
      <t>2.-</t>
    </r>
    <r>
      <rPr>
        <sz val="12"/>
        <rFont val="Arial"/>
        <family val="2"/>
      </rPr>
      <t xml:space="preserve"> DESCRIPCIÓN DE LA VISITA A CASTILLA Y LEÓN</t>
    </r>
  </si>
  <si>
    <r>
      <t>NÚMERO DE PLAZAS</t>
    </r>
    <r>
      <rPr>
        <b/>
        <sz val="14"/>
        <color indexed="12"/>
        <rFont val="Arial"/>
        <family val="2"/>
      </rPr>
      <t xml:space="preserve"> </t>
    </r>
  </si>
  <si>
    <r>
      <t>A.-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EN CASTILLA Y LEÓN</t>
    </r>
  </si>
  <si>
    <r>
      <t>B.-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PROVINCIAS</t>
    </r>
  </si>
  <si>
    <r>
      <t>C.-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Y PERNOCTACIONES POR MESES</t>
    </r>
  </si>
  <si>
    <t>C.- VALORACIÓN DE LA VISITA A CASTILLA Y LEÓN</t>
  </si>
  <si>
    <t>A.- PERFIL SOCIOECONÓMICO DEL VISITANTE DE CASTILLA Y LEÓN</t>
  </si>
  <si>
    <t>B.- DESCRIPCIÓN DE LA VISITA A CASTILLA Y LEÓN</t>
  </si>
  <si>
    <r>
      <t>E.-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SEGÚN PROCEDENCIA</t>
    </r>
  </si>
  <si>
    <r>
      <t>D.-</t>
    </r>
    <r>
      <rPr>
        <sz val="14"/>
        <color theme="0"/>
        <rFont val="Arial"/>
        <family val="2"/>
      </rPr>
      <t xml:space="preserve"> </t>
    </r>
    <r>
      <rPr>
        <b/>
        <sz val="14"/>
        <color theme="0"/>
        <rFont val="Arial"/>
        <family val="2"/>
      </rPr>
      <t>MOVIMIENTO DE VIAJEROS POR TIPOLOGÍA DE ESTABLECIMIENTOS</t>
    </r>
  </si>
  <si>
    <t>A.- NÚMERO DE ESTABLECIMIENTOS Y PLAZAS. EVOLUCIÓN</t>
  </si>
  <si>
    <t>B.- ESTABLECIMIENTOS Y PLAZAS POR PROVINCIAS. EVOLUCIÓN</t>
  </si>
  <si>
    <t>C.- ESTABLECIMIENTOS Y PLAZAS POR TIPO DE ALOJAMIENTOS. EVOLUCIÓN</t>
  </si>
  <si>
    <t>D.- RESTAURANTES</t>
  </si>
  <si>
    <r>
      <rPr>
        <b/>
        <sz val="12"/>
        <color rgb="FF003956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 xml:space="preserve">ALOJAMIENTOS HOTELEROS </t>
    </r>
  </si>
  <si>
    <r>
      <rPr>
        <b/>
        <sz val="12"/>
        <color rgb="FF003956"/>
        <rFont val="Arial"/>
        <family val="2"/>
      </rPr>
      <t>2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CAMPING DE TURISMO</t>
    </r>
  </si>
  <si>
    <t>A.- MOVIMIENTO DE VIAJEROS EN CASTILLA Y LEÓN</t>
  </si>
  <si>
    <r>
      <t>B.-</t>
    </r>
    <r>
      <rPr>
        <b/>
        <sz val="24"/>
        <color theme="0"/>
        <rFont val="Arial"/>
        <family val="2"/>
      </rPr>
      <t xml:space="preserve"> MOVIMIENTO DE VIAJEROS POR PROVINCIAS</t>
    </r>
  </si>
  <si>
    <t>C.- MOVIMIENTO DE VIAJEROS Y PERNOCTACIONES POR MESES</t>
  </si>
  <si>
    <t>D.- MOVIMIENTO DE VIAJEROS POR TIPOLOGIA DE ESTABLECIMIENTOS</t>
  </si>
  <si>
    <t>1.- ALOJAMIENTOS HOTELEROS</t>
  </si>
  <si>
    <t>2.- CAMPING</t>
  </si>
  <si>
    <t>3.- ALOJAMIENTOS DE TURISMO RURAL</t>
  </si>
  <si>
    <t>4.- ALBERGUES TURÍSTICOS</t>
  </si>
  <si>
    <t>5.- VIVIENDAS DE USO TURÍSTICO</t>
  </si>
  <si>
    <t>6.- APARTAMENTOS TURÍSTICOS</t>
  </si>
  <si>
    <t>E.- MOVIMIENTO DE VIAJEROS SEGÚN SU PROCEDENCIA</t>
  </si>
  <si>
    <t>1.- VIAJEROS ESPAÑOLES Y EXTRANJEROS EN CASTILLA Y LEÓN</t>
  </si>
  <si>
    <t>3.- DATOS POR PROVINCIAS</t>
  </si>
  <si>
    <t>2.- DATOS POR TIPO DE ALOJAMIENTO</t>
  </si>
  <si>
    <t>4.- VIAJEROS ESPAÑOLES: ORIGEN</t>
  </si>
  <si>
    <t>5.- VIAJEROS EXTRANJEROS: ORIGEN</t>
  </si>
  <si>
    <r>
      <t>A.-</t>
    </r>
    <r>
      <rPr>
        <b/>
        <sz val="24"/>
        <color theme="0"/>
        <rFont val="Arial"/>
        <family val="2"/>
      </rPr>
      <t xml:space="preserve"> NÚMERO DE  ESTABLECIMIENTOS Y PLAZAS . EVOLUCIÓN</t>
    </r>
  </si>
  <si>
    <t>B.-  ESTABLECIMIENTOS Y PLAZAS POR PROVINCIAS. EVOLUCIÓN</t>
  </si>
  <si>
    <t>C.-  ESTABLECIMIENTOS Y PLAZAS POR TIPO DE ALOJAMIENTOS.  EVOLUCIÓN</t>
  </si>
  <si>
    <t>1.- HOTELES, HOSTALES Y PENSIONES</t>
  </si>
  <si>
    <t>2.- CAMPING DE TURISMO</t>
  </si>
  <si>
    <t>A.- PERFIL SOCIO-ECONÓMICO DEL VISITANTE DE CASTILLA Y LEÓN</t>
  </si>
  <si>
    <t>B.- DESCRIPCIÓN  DE LA VISITA A CASTILLA Y LEÓN</t>
  </si>
  <si>
    <t>1.- ORGANIZACIÓN DEL VIAJE A CASTILLA Y LEÓN</t>
  </si>
  <si>
    <t>2.- DESCRIPCIÓN DE LA VISITA A CASTILLA Y LEÓN</t>
  </si>
  <si>
    <t>VIAJERO</t>
  </si>
  <si>
    <t>Persona que realiza una o más pernoctaciones seguidas en el mismo alojamiento</t>
  </si>
  <si>
    <t>PERNOCTACIÓN</t>
  </si>
  <si>
    <t>Ocupación por una persona de una plaza dentro de una jornada hotelera y en un mismo establecimiento.</t>
  </si>
  <si>
    <t>Relación entre el total de pernoctaciones realizadas y los viajeros entrados.</t>
  </si>
  <si>
    <t xml:space="preserve">FICHA TÉCNICA GENERAL </t>
  </si>
  <si>
    <t>ÁMBITO DE LA INVESTIGACIÓN</t>
  </si>
  <si>
    <t>Comunidad  de Castilla y León</t>
  </si>
  <si>
    <t>UNIVERSO</t>
  </si>
  <si>
    <t>Alojamientos Turísticos Reglados (Alojamientos Hoteleros, Alojamientos de Turismo Rural, Campamentos, Albergues, Viviendas de uso turístico y Apartamentos).</t>
  </si>
  <si>
    <t>UNIDAD INFORMANTE</t>
  </si>
  <si>
    <t>TÉCNICA DE INVESTIGACIÓN</t>
  </si>
  <si>
    <t>Encuestas postal con apoyo de internet, fax y teléfono</t>
  </si>
  <si>
    <t>PERIODO DE ESTUDIO</t>
  </si>
  <si>
    <t>Mensual</t>
  </si>
  <si>
    <t>DISEÑO MUESTRAL</t>
  </si>
  <si>
    <t>Muestreo aleatorio estratificado en función de la provincia y el tipo de alojamiento</t>
  </si>
  <si>
    <t>TAMAÑO Y ERROR MUESTRAL</t>
  </si>
  <si>
    <t>Visitantes de Castilla y León mayores de 16 años</t>
  </si>
  <si>
    <t xml:space="preserve">TIPO DE ENCUESTA  </t>
  </si>
  <si>
    <t>ÁMBITO GEOGRÁFICO</t>
  </si>
  <si>
    <t>ÁMBITO POBLACIONAL (UNIVERSO)</t>
  </si>
  <si>
    <t>PERIODOS DE ENCUESTACIÓN</t>
  </si>
  <si>
    <t>Muestreo aleatorio estratificado en función de la provincia y el mes de estudio</t>
  </si>
  <si>
    <r>
      <t>■</t>
    </r>
    <r>
      <rPr>
        <b/>
        <sz val="24"/>
        <color rgb="FF7DB51A"/>
        <rFont val="Arial"/>
        <family val="2"/>
      </rPr>
      <t xml:space="preserve"> </t>
    </r>
    <r>
      <rPr>
        <b/>
        <sz val="12"/>
        <color rgb="FF7DB51A"/>
        <rFont val="Arial"/>
        <family val="2"/>
      </rPr>
      <t>MEDIA ANUAL</t>
    </r>
  </si>
  <si>
    <r>
      <t xml:space="preserve">■ </t>
    </r>
    <r>
      <rPr>
        <b/>
        <sz val="12"/>
        <color theme="4"/>
        <rFont val="Arial"/>
        <family val="2"/>
      </rPr>
      <t>ENERO</t>
    </r>
  </si>
  <si>
    <r>
      <t xml:space="preserve">■ </t>
    </r>
    <r>
      <rPr>
        <b/>
        <sz val="12"/>
        <color theme="4"/>
        <rFont val="Arial"/>
        <family val="2"/>
      </rPr>
      <t>DICIEMBRE</t>
    </r>
  </si>
  <si>
    <r>
      <t xml:space="preserve">■ </t>
    </r>
    <r>
      <rPr>
        <b/>
        <sz val="12"/>
        <color theme="4"/>
        <rFont val="Arial"/>
        <family val="2"/>
      </rPr>
      <t>NOVIEMBRE</t>
    </r>
  </si>
  <si>
    <r>
      <t xml:space="preserve">■ </t>
    </r>
    <r>
      <rPr>
        <b/>
        <sz val="12"/>
        <color theme="4"/>
        <rFont val="Arial"/>
        <family val="2"/>
      </rPr>
      <t>OCTUBRE</t>
    </r>
  </si>
  <si>
    <r>
      <t xml:space="preserve">■ </t>
    </r>
    <r>
      <rPr>
        <b/>
        <sz val="12"/>
        <color theme="4"/>
        <rFont val="Arial"/>
        <family val="2"/>
      </rPr>
      <t>SEPTIEMBRE</t>
    </r>
  </si>
  <si>
    <r>
      <t xml:space="preserve">■ </t>
    </r>
    <r>
      <rPr>
        <b/>
        <sz val="12"/>
        <color theme="4"/>
        <rFont val="Arial"/>
        <family val="2"/>
      </rPr>
      <t>AGOSTO</t>
    </r>
  </si>
  <si>
    <r>
      <t xml:space="preserve">■ </t>
    </r>
    <r>
      <rPr>
        <b/>
        <sz val="12"/>
        <color theme="4"/>
        <rFont val="Arial"/>
        <family val="2"/>
      </rPr>
      <t>JULIO</t>
    </r>
  </si>
  <si>
    <r>
      <t xml:space="preserve">■ </t>
    </r>
    <r>
      <rPr>
        <b/>
        <sz val="12"/>
        <color theme="4"/>
        <rFont val="Arial"/>
        <family val="2"/>
      </rPr>
      <t>JUNIO</t>
    </r>
  </si>
  <si>
    <r>
      <t xml:space="preserve">■ </t>
    </r>
    <r>
      <rPr>
        <b/>
        <sz val="12"/>
        <color theme="4"/>
        <rFont val="Arial"/>
        <family val="2"/>
      </rPr>
      <t>MAYO</t>
    </r>
  </si>
  <si>
    <r>
      <t xml:space="preserve">■ </t>
    </r>
    <r>
      <rPr>
        <b/>
        <sz val="12"/>
        <color theme="4"/>
        <rFont val="Arial"/>
        <family val="2"/>
      </rPr>
      <t>ABRIL</t>
    </r>
  </si>
  <si>
    <r>
      <t xml:space="preserve">■ </t>
    </r>
    <r>
      <rPr>
        <b/>
        <sz val="12"/>
        <color theme="4"/>
        <rFont val="Arial"/>
        <family val="2"/>
      </rPr>
      <t>MARZO</t>
    </r>
  </si>
  <si>
    <r>
      <t xml:space="preserve">■ </t>
    </r>
    <r>
      <rPr>
        <b/>
        <sz val="12"/>
        <color theme="4"/>
        <rFont val="Arial"/>
        <family val="2"/>
      </rPr>
      <t>FEBRERO</t>
    </r>
  </si>
  <si>
    <t>TOTAL ALOJAMIE.</t>
  </si>
  <si>
    <t>VIVIEND. TURIST.</t>
  </si>
  <si>
    <t>* En julio 2018 se modifica el universo del estudio al incorporar al análisis las viviendas de uso turístico y los apartamentos turísticos</t>
  </si>
  <si>
    <r>
      <t xml:space="preserve"> - Hotel Rural (H.R.):</t>
    </r>
    <r>
      <rPr>
        <sz val="12"/>
        <color rgb="FF003956"/>
        <rFont val="Arial"/>
        <family val="2"/>
      </rPr>
      <t xml:space="preserve"> Establecimiento de turismo rural cuyas dependencias constituyan un todo homogéneo con entradas y, en su caso, escaleras y ascensores de uso exclusivo, que reunan los requisitos establecidos en el Decreto.</t>
    </r>
  </si>
  <si>
    <r>
      <t xml:space="preserve"> - Posada (PO): </t>
    </r>
    <r>
      <rPr>
        <sz val="12"/>
        <color rgb="FF003956"/>
        <rFont val="Arial"/>
        <family val="2"/>
      </rPr>
      <t>Establecimiento de alojamiento de turismo rural ubicado en un edificio de valor arquitectónico, tradicional, histórico, cultural o etnográfico y , que reunan los requisitos establecidos en el Decreto.</t>
    </r>
  </si>
  <si>
    <r>
      <t xml:space="preserve"> - Casa Rural (C.R.):</t>
    </r>
    <r>
      <rPr>
        <sz val="12"/>
        <color rgb="FF003956"/>
        <rFont val="Arial"/>
        <family val="2"/>
      </rPr>
      <t xml:space="preserve"> Establecimento de alojamiento de turismo rural que esté situado en una vivienda que ocupe la totalidad de un edificio o una  parte del mismo con salida propia a un elemento común o a una vía pública, constando a lo sumo de planta baja, primero y bajo cubierta, que reuna los requisitos establecidos en el Decreto</t>
    </r>
  </si>
  <si>
    <t>Alojamientos Turísticos Reglados (Alojamientos Hoteleros, Alojamientos de Turismo Rural, Campamentos, albergues, viviendas y apartamentos turísticos).</t>
  </si>
  <si>
    <t>Estudios primarios</t>
  </si>
  <si>
    <t>Bachillerato / Módulo (FP)</t>
  </si>
  <si>
    <t>Alojamientos reglados</t>
  </si>
  <si>
    <t>Alojamientos no reglados</t>
  </si>
  <si>
    <t>Turismo enológico (visitar bodegas, degustación de</t>
  </si>
  <si>
    <t>Turismo Activo (realizar actividades recreativas o</t>
  </si>
  <si>
    <t>2. CAMPINGS DE TURISMO</t>
  </si>
  <si>
    <t>1. ALOJAMIENTOS HOTELEROS</t>
  </si>
  <si>
    <t>CAMPINGS</t>
  </si>
  <si>
    <t xml:space="preserve">2. CAMPINGS DE TURISMO </t>
  </si>
  <si>
    <t>1. HOTELES, HOSTALES Y PENSIONES</t>
  </si>
  <si>
    <t>3. CAMPINGS DE TURISMO</t>
  </si>
  <si>
    <t>CAMPING</t>
  </si>
  <si>
    <t>III.- GASTO TURÍSTICO</t>
  </si>
  <si>
    <t>D.- GASTO REALIZADO POR LOS VIAJEROS SEGÚN EL TIPO DE ESTABLECIMIENTO DONDE SE ALOJAN</t>
  </si>
  <si>
    <t>V.- PERFIL Y COMPORTAMIENTO DE LA DEMANDA TURÍSTICA EN CASTILLA Y LEÓN</t>
  </si>
  <si>
    <t>1. DISTRIBUCIÓN DEL GASTO POR TIPO DE ALOJAMIENTO</t>
  </si>
  <si>
    <r>
      <t>4.-</t>
    </r>
    <r>
      <rPr>
        <sz val="12"/>
        <rFont val="Arial"/>
        <family val="2"/>
      </rPr>
      <t xml:space="preserve"> ALOJAMIENTOS DE TURISMO RURAL </t>
    </r>
  </si>
  <si>
    <r>
      <t>2.-</t>
    </r>
    <r>
      <rPr>
        <sz val="12"/>
        <rFont val="Arial"/>
        <family val="2"/>
      </rPr>
      <t xml:space="preserve"> ALOJAMIENTOS HOTELEROS</t>
    </r>
  </si>
  <si>
    <r>
      <t xml:space="preserve">3.- </t>
    </r>
    <r>
      <rPr>
        <sz val="12"/>
        <rFont val="Arial"/>
        <family val="2"/>
      </rPr>
      <t>CAMPINGS DE TURISMO</t>
    </r>
  </si>
  <si>
    <t>IV.- EMPLEO TURÍSTICO</t>
  </si>
  <si>
    <t>A.- CIFRAS GENERALES</t>
  </si>
  <si>
    <t>B.-  EMPLEO TURÍSTICO POR PROVINCIAS</t>
  </si>
  <si>
    <r>
      <rPr>
        <b/>
        <sz val="12"/>
        <color rgb="FF0000FF"/>
        <rFont val="Arial"/>
        <family val="2"/>
      </rPr>
      <t>1</t>
    </r>
    <r>
      <rPr>
        <b/>
        <sz val="12"/>
        <color indexed="12"/>
        <rFont val="Arial"/>
        <family val="2"/>
      </rPr>
      <t>.-</t>
    </r>
    <r>
      <rPr>
        <sz val="12"/>
        <rFont val="Arial"/>
        <family val="2"/>
      </rPr>
      <t xml:space="preserve"> DISTRIBUCIÓN DEL GASTO POR TIPO DE ALOJAMIENTO</t>
    </r>
  </si>
  <si>
    <r>
      <rPr>
        <b/>
        <sz val="12"/>
        <color rgb="FF0000FF"/>
        <rFont val="Arial"/>
        <family val="2"/>
      </rPr>
      <t>1.</t>
    </r>
    <r>
      <rPr>
        <b/>
        <sz val="12"/>
        <color indexed="12"/>
        <rFont val="Arial"/>
        <family val="2"/>
      </rPr>
      <t>-</t>
    </r>
    <r>
      <rPr>
        <sz val="12"/>
        <rFont val="Arial"/>
        <family val="2"/>
      </rPr>
      <t xml:space="preserve"> HOTELES, HOSTALES Y PENSIONES</t>
    </r>
  </si>
  <si>
    <t>1.- DISTRIBUCIÓN DEL GASTO POR TIPO DE ALOJAMIENTO</t>
  </si>
  <si>
    <t>2.- ALOJAMIENTOS HOTELEROS</t>
  </si>
  <si>
    <t>3.- CAMPINGS DE TURISMO</t>
  </si>
  <si>
    <t xml:space="preserve">4.- ALOJAMIENTOS DE TURISMO RURAL </t>
  </si>
  <si>
    <t>PAGINA: 36</t>
  </si>
  <si>
    <t>PAGINA: 37</t>
  </si>
  <si>
    <t>PAGINA: 38</t>
  </si>
  <si>
    <t>PAGINA: 39</t>
  </si>
  <si>
    <t xml:space="preserve"> CIFRAS GENERALES DEL GASTO TURÍSTICO TOTAL</t>
  </si>
  <si>
    <t xml:space="preserve"> GASTO TURÍSTICO TOTAL EN CADA UNA DE LAS PROVINCIAS</t>
  </si>
  <si>
    <t xml:space="preserve">GASTO TURÍSTICO TOTAL POR MESES </t>
  </si>
  <si>
    <t>7. EXCURSIONISTAS</t>
  </si>
  <si>
    <t>8. TURISTAS ALOJADOS EN ESTABLECIMIENTOS PRIVADOS</t>
  </si>
  <si>
    <t>EXCURSIONISTAS</t>
  </si>
  <si>
    <t>ALOJAMIENTO PRIVADO</t>
  </si>
  <si>
    <t>DISTRIBUCIÓN DEL GASTO POR TIPO DE ALOJAMIENTO</t>
  </si>
  <si>
    <t>A1.- CIFRAS GENERALES DEL GASTO TURÍSTICO TOTAL</t>
  </si>
  <si>
    <t>A2.- CIFRAS GENERALES DE ALOJAMIENTOS REGLADOS</t>
  </si>
  <si>
    <t>B2.- GASTO TURÍSTICO REALIZADO POR LOS VIAJEROS EN CADA UNA DE LAS PROVINCIAS</t>
  </si>
  <si>
    <t>B1.- GASTO TURÍSTICO TOTAL EN CADA UNA DE LAS PROVINCIAS</t>
  </si>
  <si>
    <t>C2.- GASTO TURÍSTICO POR MESES</t>
  </si>
  <si>
    <t>C1.- GASTO TURÍSTICO TOTAL POR MESES</t>
  </si>
  <si>
    <t>E.-GASTO DE EXCURSIONISTAS</t>
  </si>
  <si>
    <t>F.- GASTO DE TURISTAS ALOJADOS EN ESTABLECIMIENTOS PRIVADOS</t>
  </si>
  <si>
    <t xml:space="preserve">PAGINA: 34 </t>
  </si>
  <si>
    <t>AÑO 2020</t>
  </si>
  <si>
    <t>AÑO 2021</t>
  </si>
  <si>
    <t>AÑO 2022</t>
  </si>
  <si>
    <t>Plan Estadístico de Castilla y León 2022-2025: Operación Estadística nº 07012</t>
  </si>
  <si>
    <t>www.turismocastillayleon.com (Banner: Espacio para profesionales &gt; Estudios y Estadísticas)</t>
  </si>
  <si>
    <t>AÑO 2023</t>
  </si>
  <si>
    <t>C.R.A.C</t>
  </si>
  <si>
    <t>Corea del Sur</t>
  </si>
  <si>
    <t>DICIEMBRE 2023</t>
  </si>
  <si>
    <t>DICIEMBRE DE 2023</t>
  </si>
  <si>
    <t>AGENCIAS DE VIAJES 2023</t>
  </si>
  <si>
    <t>HOSTELERÍA 2023</t>
  </si>
  <si>
    <t>DICIEMBRE         DE 2023</t>
  </si>
  <si>
    <r>
      <t>5.-</t>
    </r>
    <r>
      <rPr>
        <sz val="12"/>
        <rFont val="Arial"/>
        <family val="2"/>
      </rPr>
      <t xml:space="preserve"> ALBERGUES</t>
    </r>
  </si>
  <si>
    <r>
      <t>6.-</t>
    </r>
    <r>
      <rPr>
        <sz val="12"/>
        <rFont val="Arial"/>
        <family val="2"/>
      </rPr>
      <t xml:space="preserve"> VIVIENDAS Y APARTAMENTOS TURÍSTICOS</t>
    </r>
  </si>
  <si>
    <t>VIVIENDAS Y APARTAMENTOS TURÍSTICOS</t>
  </si>
  <si>
    <t>5. ALBERGUES</t>
  </si>
  <si>
    <t>6.  VIVIENDAS Y APARTAMENTOS TURÍSTICOS</t>
  </si>
  <si>
    <t>5.- ALBERGUES</t>
  </si>
  <si>
    <t>6.- VIVIENDAS Y APARTAMENTOS TURÍSTICOS</t>
  </si>
  <si>
    <t>ORDENAR</t>
  </si>
  <si>
    <t>turismocastillayleon.com</t>
  </si>
  <si>
    <t>AÑO 2024</t>
  </si>
  <si>
    <t>Nº DE ESTABLECIMIENTOS (DICIEMBRE 2024)</t>
  </si>
  <si>
    <t>Nº DE PLAZAS (DICIEMBRE 2024)</t>
  </si>
  <si>
    <t>Gasto 2024</t>
  </si>
  <si>
    <t>DICIEMBRE         DE 2024</t>
  </si>
  <si>
    <t>HOSTELERÍA 2024</t>
  </si>
  <si>
    <t>DICIEMBRE DE 2024</t>
  </si>
  <si>
    <t>AGENCIAS DE VIAJES 2024</t>
  </si>
  <si>
    <t>El periodo de realización de entrevistas corresponde a los meses de enero a diciembre de 2024</t>
  </si>
  <si>
    <t>DICIEMBRE 2024</t>
  </si>
  <si>
    <t>GASTO 2024</t>
  </si>
  <si>
    <t>970 encuestas, fijado un nivel de error máximo para datos globales del 2,00%, en condiciones normales de muestreo (p=q=0,5, sigma=1,64).</t>
  </si>
  <si>
    <t>´DICIEMBRE 2024</t>
  </si>
  <si>
    <t>RESULTADOS  2024</t>
  </si>
  <si>
    <t>TOTAL ANUAL 2024</t>
  </si>
  <si>
    <t>2.461 encuestas, fijado un nivel de error máximo para datos globales del 2,0%, en condiciones normales de muestreo (p=q=0,5, sigma=1,96).</t>
  </si>
  <si>
    <t>Seguridad durante la visita: higiene, limpieza, ventilación</t>
  </si>
  <si>
    <t>Encuesta personal a los visitantes de Castilla y León</t>
  </si>
  <si>
    <t>2.461 encuestas, fijado un nivel de error máximo para datos globales del 1,98%, en condiciones normales de muestreo (95% nivel de confianza) (p=q=0,5).</t>
  </si>
  <si>
    <t>MADISON CX, Insighs &amp; Analytics</t>
  </si>
  <si>
    <t>www.turismocastillayleon.com</t>
  </si>
  <si>
    <t>FUENTE: CONSEJERIA DE CULTURA, TURISMO Y DEPORTE, DIRECCIÓN GENERAL DE TURISMO</t>
  </si>
  <si>
    <t>A2.- CIFRAS GENERALES DE GASTO DE ALOJAMIENTOS REGLADOS</t>
  </si>
  <si>
    <t xml:space="preserve">PAGINA: 32-33 </t>
  </si>
  <si>
    <t xml:space="preserve">PAGINA: 35 </t>
  </si>
  <si>
    <t>PAGINA: 40</t>
  </si>
  <si>
    <t>PAGINA: 41</t>
  </si>
  <si>
    <t>PAGINA: 42</t>
  </si>
  <si>
    <t>PAGINA: 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</si>
</sst>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\ _P_t_s_-;\-* #,##0.00\ _P_t_s_-;_-* &quot;-&quot;??\ _P_t_s_-;_-@_-"/>
    <numFmt numFmtId="165" formatCode="_-* #,##0\ _P_t_s_-;\-* #,##0\ _P_t_s_-;_-* &quot;-&quot;??\ _P_t_s_-;_-@_-"/>
    <numFmt numFmtId="166" formatCode="0.0000"/>
    <numFmt numFmtId="167" formatCode="0.0%"/>
    <numFmt numFmtId="168" formatCode="_-* #,##0_-;\-* #,##0_-;_-* &quot;-&quot;??_-;_-@_-"/>
    <numFmt numFmtId="169" formatCode="#,##0_ ;\-#,##0\ "/>
    <numFmt numFmtId="170" formatCode="#,##0.00_ ;\-#,##0.00\ "/>
    <numFmt numFmtId="171" formatCode="#,##0.0"/>
  </numFmts>
  <fonts count="12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sz val="9"/>
      <name val="Arial"/>
      <family val="2"/>
    </font>
    <font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sz val="22"/>
      <name val="Arial"/>
      <family val="2"/>
    </font>
    <font>
      <sz val="11"/>
      <color indexed="61"/>
      <name val="Arial"/>
      <family val="2"/>
    </font>
    <font>
      <b/>
      <i/>
      <u/>
      <sz val="12"/>
      <name val="Arial"/>
      <family val="2"/>
    </font>
    <font>
      <b/>
      <i/>
      <u/>
      <sz val="10"/>
      <name val="Arial"/>
      <family val="2"/>
    </font>
    <font>
      <b/>
      <sz val="14"/>
      <color indexed="10"/>
      <name val="Arial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b/>
      <u/>
      <sz val="12"/>
      <name val="Arial"/>
      <family val="2"/>
    </font>
    <font>
      <sz val="10"/>
      <color indexed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7"/>
      <color indexed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Arial"/>
      <family val="2"/>
    </font>
    <font>
      <b/>
      <sz val="12"/>
      <color indexed="10"/>
      <name val="Arial"/>
      <family val="2"/>
    </font>
    <font>
      <sz val="10"/>
      <color indexed="8"/>
      <name val="Arial"/>
      <family val="2"/>
    </font>
    <font>
      <b/>
      <i/>
      <u/>
      <sz val="14"/>
      <color indexed="10"/>
      <name val="Arial"/>
      <family val="2"/>
    </font>
    <font>
      <b/>
      <i/>
      <u/>
      <sz val="10"/>
      <color indexed="10"/>
      <name val="Arial"/>
      <family val="2"/>
    </font>
    <font>
      <b/>
      <sz val="11"/>
      <color indexed="12"/>
      <name val="Arial"/>
      <family val="2"/>
    </font>
    <font>
      <i/>
      <sz val="8"/>
      <name val="Arial"/>
      <family val="2"/>
    </font>
    <font>
      <i/>
      <sz val="8"/>
      <color indexed="10"/>
      <name val="Arial"/>
      <family val="2"/>
    </font>
    <font>
      <sz val="9"/>
      <color indexed="8"/>
      <name val="Verdana"/>
      <family val="2"/>
    </font>
    <font>
      <b/>
      <sz val="9"/>
      <name val="Verdana"/>
      <family val="2"/>
    </font>
    <font>
      <i/>
      <sz val="7"/>
      <color indexed="8"/>
      <name val="Arial"/>
      <family val="2"/>
    </font>
    <font>
      <sz val="12"/>
      <color indexed="10"/>
      <name val="Arial"/>
      <family val="2"/>
    </font>
    <font>
      <b/>
      <u/>
      <sz val="10"/>
      <color indexed="10"/>
      <name val="Arial"/>
      <family val="2"/>
    </font>
    <font>
      <b/>
      <sz val="50"/>
      <color theme="9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30"/>
      <color theme="0"/>
      <name val="Arial"/>
      <family val="2"/>
    </font>
    <font>
      <b/>
      <sz val="24"/>
      <color theme="0"/>
      <name val="Arial"/>
      <family val="2"/>
    </font>
    <font>
      <b/>
      <sz val="50"/>
      <color theme="0"/>
      <name val="Arial"/>
      <family val="2"/>
    </font>
    <font>
      <b/>
      <sz val="55"/>
      <color theme="0"/>
      <name val="Arial"/>
      <family val="2"/>
    </font>
    <font>
      <b/>
      <sz val="50"/>
      <color rgb="FFFECE00"/>
      <name val="Arial"/>
      <family val="2"/>
    </font>
    <font>
      <sz val="22"/>
      <color indexed="12"/>
      <name val="Arial"/>
      <family val="2"/>
    </font>
    <font>
      <b/>
      <sz val="12"/>
      <color rgb="FF0000FF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24"/>
      <color indexed="10"/>
      <name val="Arial"/>
      <family val="2"/>
    </font>
    <font>
      <b/>
      <sz val="18"/>
      <color indexed="10"/>
      <name val="Arial"/>
      <family val="2"/>
    </font>
    <font>
      <b/>
      <sz val="22"/>
      <color indexed="12"/>
      <name val="Arial"/>
      <family val="2"/>
    </font>
    <font>
      <b/>
      <sz val="16"/>
      <color indexed="12"/>
      <name val="Arial"/>
      <family val="2"/>
    </font>
    <font>
      <b/>
      <sz val="11"/>
      <color rgb="FF993366"/>
      <name val="Arial"/>
      <family val="2"/>
    </font>
    <font>
      <b/>
      <sz val="16"/>
      <color indexed="10"/>
      <name val="Arial"/>
      <family val="2"/>
    </font>
    <font>
      <b/>
      <sz val="26"/>
      <color indexed="61"/>
      <name val="Arial"/>
      <family val="2"/>
    </font>
    <font>
      <b/>
      <sz val="26"/>
      <color indexed="12"/>
      <name val="Arial"/>
      <family val="2"/>
    </font>
    <font>
      <b/>
      <sz val="24"/>
      <color indexed="44"/>
      <name val="Arial"/>
      <family val="2"/>
    </font>
    <font>
      <b/>
      <sz val="22"/>
      <color indexed="10"/>
      <name val="Arial"/>
      <family val="2"/>
    </font>
    <font>
      <b/>
      <sz val="11"/>
      <color indexed="10"/>
      <name val="Arial"/>
      <family val="2"/>
    </font>
    <font>
      <b/>
      <sz val="10"/>
      <color rgb="FFA50021"/>
      <name val="Arial"/>
      <family val="2"/>
    </font>
    <font>
      <b/>
      <sz val="9"/>
      <color indexed="12"/>
      <name val="Arial"/>
      <family val="2"/>
    </font>
    <font>
      <b/>
      <sz val="11"/>
      <color rgb="FF0000FF"/>
      <name val="Arial"/>
      <family val="2"/>
    </font>
    <font>
      <b/>
      <sz val="36"/>
      <color indexed="10"/>
      <name val="Arial"/>
      <family val="2"/>
    </font>
    <font>
      <b/>
      <sz val="11"/>
      <color indexed="61"/>
      <name val="Arial"/>
      <family val="2"/>
    </font>
    <font>
      <b/>
      <sz val="11"/>
      <color indexed="20"/>
      <name val="Arial"/>
      <family val="2"/>
    </font>
    <font>
      <b/>
      <sz val="14"/>
      <color indexed="12"/>
      <name val="Arial"/>
      <family val="2"/>
    </font>
    <font>
      <b/>
      <sz val="12"/>
      <color rgb="FF993366"/>
      <name val="Arial"/>
      <family val="2"/>
    </font>
    <font>
      <b/>
      <sz val="12"/>
      <color indexed="4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3956"/>
      <name val="Arial"/>
      <family val="2"/>
    </font>
    <font>
      <sz val="10"/>
      <color rgb="FF003956"/>
      <name val="Arial"/>
      <family val="2"/>
    </font>
    <font>
      <b/>
      <sz val="20"/>
      <color theme="0"/>
      <name val="Arial"/>
      <family val="2"/>
    </font>
    <font>
      <b/>
      <sz val="26"/>
      <color theme="0"/>
      <name val="Arial"/>
      <family val="2"/>
    </font>
    <font>
      <sz val="26"/>
      <name val="Arial"/>
      <family val="2"/>
    </font>
    <font>
      <b/>
      <sz val="12"/>
      <color rgb="FF003956"/>
      <name val="Arial"/>
      <family val="2"/>
    </font>
    <font>
      <b/>
      <sz val="22"/>
      <color theme="0"/>
      <name val="Arial"/>
      <family val="2"/>
    </font>
    <font>
      <sz val="10"/>
      <color rgb="FF0000FF"/>
      <name val="Arial"/>
      <family val="2"/>
    </font>
    <font>
      <b/>
      <sz val="16"/>
      <color theme="0"/>
      <name val="Arial"/>
      <family val="2"/>
    </font>
    <font>
      <b/>
      <sz val="36"/>
      <color theme="0"/>
      <name val="Arial"/>
      <family val="2"/>
    </font>
    <font>
      <sz val="12"/>
      <color rgb="FF0000FF"/>
      <name val="Arial"/>
      <family val="2"/>
    </font>
    <font>
      <b/>
      <sz val="18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b/>
      <sz val="14"/>
      <color rgb="FF066686"/>
      <name val="Arial"/>
      <family val="2"/>
    </font>
    <font>
      <sz val="14"/>
      <color theme="9" tint="-0.249977111117893"/>
      <name val="Arial"/>
      <family val="2"/>
    </font>
    <font>
      <b/>
      <sz val="12"/>
      <color theme="0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20"/>
      <color rgb="FF003956"/>
      <name val="Arial"/>
      <family val="2"/>
    </font>
    <font>
      <sz val="11"/>
      <color theme="1" tint="0.34998626667073579"/>
      <name val="Arial"/>
      <family val="2"/>
    </font>
    <font>
      <b/>
      <sz val="11"/>
      <color theme="0"/>
      <name val="Arial"/>
      <family val="2"/>
    </font>
    <font>
      <b/>
      <sz val="11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26"/>
      <color rgb="FF7DB51A"/>
      <name val="Arial"/>
      <family val="2"/>
    </font>
    <font>
      <b/>
      <sz val="24"/>
      <color rgb="FF7DB51A"/>
      <name val="Arial"/>
      <family val="2"/>
    </font>
    <font>
      <b/>
      <sz val="12"/>
      <color rgb="FF7DB51A"/>
      <name val="Arial"/>
      <family val="2"/>
    </font>
    <font>
      <sz val="10"/>
      <color rgb="FF7DB51A"/>
      <name val="Arial"/>
      <family val="2"/>
    </font>
    <font>
      <sz val="11"/>
      <color rgb="FF7DB51A"/>
      <name val="Arial"/>
      <family val="2"/>
    </font>
    <font>
      <b/>
      <sz val="26"/>
      <color theme="4"/>
      <name val="Arial"/>
      <family val="2"/>
    </font>
    <font>
      <b/>
      <sz val="12"/>
      <color theme="4"/>
      <name val="Arial"/>
      <family val="2"/>
    </font>
    <font>
      <sz val="10"/>
      <color theme="4"/>
      <name val="Arial"/>
      <family val="2"/>
    </font>
    <font>
      <sz val="11"/>
      <color theme="4"/>
      <name val="Arial"/>
      <family val="2"/>
    </font>
    <font>
      <b/>
      <sz val="16"/>
      <color theme="4"/>
      <name val="Arial"/>
      <family val="2"/>
    </font>
    <font>
      <b/>
      <sz val="16"/>
      <color rgb="FF7DB51A"/>
      <name val="Arial"/>
      <family val="2"/>
    </font>
    <font>
      <sz val="10"/>
      <color theme="1" tint="0.34998626667073579"/>
      <name val="Arial"/>
      <family val="2"/>
    </font>
    <font>
      <sz val="11"/>
      <color theme="0"/>
      <name val="Arial"/>
      <family val="2"/>
    </font>
    <font>
      <sz val="12"/>
      <color rgb="FF003956"/>
      <name val="Arial"/>
      <family val="2"/>
    </font>
    <font>
      <b/>
      <sz val="9"/>
      <color theme="1" tint="0.34998626667073579"/>
      <name val="Arial"/>
      <family val="2"/>
    </font>
    <font>
      <b/>
      <sz val="8"/>
      <color theme="1" tint="0.34998626667073579"/>
      <name val="Arial"/>
      <family val="2"/>
    </font>
    <font>
      <sz val="7"/>
      <name val="Arial"/>
      <family val="2"/>
    </font>
    <font>
      <b/>
      <sz val="8"/>
      <name val="Arial"/>
      <family val="2"/>
    </font>
    <font>
      <b/>
      <sz val="9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E30BC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E30B34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066686"/>
      </left>
      <right/>
      <top style="medium">
        <color rgb="FF066686"/>
      </top>
      <bottom/>
      <diagonal/>
    </border>
    <border>
      <left/>
      <right/>
      <top style="medium">
        <color rgb="FF066686"/>
      </top>
      <bottom/>
      <diagonal/>
    </border>
    <border>
      <left/>
      <right style="medium">
        <color rgb="FF066686"/>
      </right>
      <top style="medium">
        <color rgb="FF066686"/>
      </top>
      <bottom/>
      <diagonal/>
    </border>
    <border>
      <left style="medium">
        <color rgb="FF066686"/>
      </left>
      <right/>
      <top/>
      <bottom/>
      <diagonal/>
    </border>
    <border>
      <left/>
      <right style="medium">
        <color rgb="FF066686"/>
      </right>
      <top/>
      <bottom/>
      <diagonal/>
    </border>
    <border>
      <left style="medium">
        <color rgb="FF066686"/>
      </left>
      <right/>
      <top/>
      <bottom style="medium">
        <color rgb="FF066686"/>
      </bottom>
      <diagonal/>
    </border>
    <border>
      <left/>
      <right/>
      <top/>
      <bottom style="medium">
        <color rgb="FF066686"/>
      </bottom>
      <diagonal/>
    </border>
    <border>
      <left/>
      <right style="medium">
        <color rgb="FF066686"/>
      </right>
      <top/>
      <bottom style="medium">
        <color rgb="FF066686"/>
      </bottom>
      <diagonal/>
    </border>
    <border>
      <left/>
      <right/>
      <top/>
      <bottom style="thin">
        <color indexed="64"/>
      </bottom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 style="medium">
        <color indexed="64"/>
      </left>
      <right style="medium">
        <color indexed="64"/>
      </right>
      <top style="medium">
        <color rgb="FF437585"/>
      </top>
      <bottom style="medium">
        <color rgb="FF437585"/>
      </bottom>
      <diagonal/>
    </border>
    <border>
      <left style="medium">
        <color indexed="64"/>
      </left>
      <right style="medium">
        <color indexed="64"/>
      </right>
      <top/>
      <bottom style="medium">
        <color rgb="FF437585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43" fontId="41" fillId="0" borderId="0" applyFont="0" applyFill="0" applyBorder="0" applyAlignment="0" applyProtection="0"/>
  </cellStyleXfs>
  <cellXfs count="84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2" fontId="8" fillId="0" borderId="0" xfId="0" applyNumberFormat="1" applyFont="1"/>
    <xf numFmtId="0" fontId="3" fillId="0" borderId="0" xfId="0" applyFont="1" applyAlignment="1">
      <alignment horizontal="right"/>
    </xf>
    <xf numFmtId="2" fontId="6" fillId="0" borderId="0" xfId="0" applyNumberFormat="1" applyFont="1" applyAlignment="1">
      <alignment horizontal="right"/>
    </xf>
    <xf numFmtId="2" fontId="6" fillId="0" borderId="0" xfId="0" applyNumberFormat="1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2" fillId="0" borderId="0" xfId="0" applyFont="1"/>
    <xf numFmtId="4" fontId="2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0" fontId="13" fillId="0" borderId="0" xfId="0" applyFont="1"/>
    <xf numFmtId="0" fontId="12" fillId="2" borderId="0" xfId="0" applyFont="1" applyFill="1"/>
    <xf numFmtId="0" fontId="11" fillId="2" borderId="0" xfId="0" applyFont="1" applyFill="1"/>
    <xf numFmtId="0" fontId="1" fillId="0" borderId="0" xfId="0" applyFont="1"/>
    <xf numFmtId="0" fontId="2" fillId="0" borderId="0" xfId="2" applyFont="1"/>
    <xf numFmtId="3" fontId="15" fillId="4" borderId="1" xfId="2" applyNumberFormat="1" applyFont="1" applyFill="1" applyBorder="1" applyAlignment="1">
      <alignment horizontal="left"/>
    </xf>
    <xf numFmtId="3" fontId="15" fillId="4" borderId="2" xfId="2" applyNumberFormat="1" applyFont="1" applyFill="1" applyBorder="1" applyAlignment="1">
      <alignment horizontal="centerContinuous"/>
    </xf>
    <xf numFmtId="3" fontId="16" fillId="4" borderId="2" xfId="2" applyNumberFormat="1" applyFont="1" applyFill="1" applyBorder="1"/>
    <xf numFmtId="0" fontId="1" fillId="4" borderId="3" xfId="2" applyFill="1" applyBorder="1"/>
    <xf numFmtId="2" fontId="1" fillId="0" borderId="0" xfId="2" applyNumberFormat="1"/>
    <xf numFmtId="0" fontId="1" fillId="0" borderId="0" xfId="2"/>
    <xf numFmtId="3" fontId="16" fillId="4" borderId="4" xfId="2" applyNumberFormat="1" applyFont="1" applyFill="1" applyBorder="1"/>
    <xf numFmtId="3" fontId="1" fillId="4" borderId="5" xfId="2" applyNumberFormat="1" applyFill="1" applyBorder="1"/>
    <xf numFmtId="49" fontId="2" fillId="4" borderId="5" xfId="2" applyNumberFormat="1" applyFont="1" applyFill="1" applyBorder="1" applyAlignment="1">
      <alignment horizontal="centerContinuous"/>
    </xf>
    <xf numFmtId="0" fontId="2" fillId="4" borderId="6" xfId="2" applyFont="1" applyFill="1" applyBorder="1" applyAlignment="1">
      <alignment horizontal="centerContinuous"/>
    </xf>
    <xf numFmtId="3" fontId="16" fillId="0" borderId="0" xfId="2" applyNumberFormat="1" applyFont="1"/>
    <xf numFmtId="3" fontId="1" fillId="0" borderId="0" xfId="2" applyNumberFormat="1"/>
    <xf numFmtId="49" fontId="2" fillId="0" borderId="0" xfId="2" applyNumberFormat="1" applyFont="1" applyAlignment="1">
      <alignment horizontal="centerContinuous"/>
    </xf>
    <xf numFmtId="0" fontId="2" fillId="0" borderId="0" xfId="2" applyFont="1" applyAlignment="1">
      <alignment horizontal="centerContinuous"/>
    </xf>
    <xf numFmtId="3" fontId="15" fillId="4" borderId="7" xfId="2" applyNumberFormat="1" applyFont="1" applyFill="1" applyBorder="1" applyAlignment="1">
      <alignment horizontal="centerContinuous"/>
    </xf>
    <xf numFmtId="3" fontId="15" fillId="4" borderId="8" xfId="2" applyNumberFormat="1" applyFont="1" applyFill="1" applyBorder="1" applyAlignment="1">
      <alignment horizontal="centerContinuous"/>
    </xf>
    <xf numFmtId="3" fontId="15" fillId="4" borderId="9" xfId="2" applyNumberFormat="1" applyFont="1" applyFill="1" applyBorder="1" applyAlignment="1">
      <alignment horizontal="centerContinuous"/>
    </xf>
    <xf numFmtId="0" fontId="2" fillId="0" borderId="10" xfId="2" applyFont="1" applyBorder="1"/>
    <xf numFmtId="0" fontId="2" fillId="0" borderId="11" xfId="2" applyFont="1" applyBorder="1"/>
    <xf numFmtId="3" fontId="2" fillId="0" borderId="12" xfId="2" applyNumberFormat="1" applyFont="1" applyBorder="1"/>
    <xf numFmtId="0" fontId="4" fillId="0" borderId="13" xfId="2" applyFont="1" applyBorder="1"/>
    <xf numFmtId="0" fontId="1" fillId="0" borderId="14" xfId="2" applyBorder="1"/>
    <xf numFmtId="3" fontId="1" fillId="0" borderId="15" xfId="2" applyNumberFormat="1" applyBorder="1"/>
    <xf numFmtId="0" fontId="2" fillId="0" borderId="13" xfId="2" applyFont="1" applyBorder="1"/>
    <xf numFmtId="0" fontId="2" fillId="0" borderId="14" xfId="2" applyFont="1" applyBorder="1"/>
    <xf numFmtId="3" fontId="2" fillId="0" borderId="15" xfId="2" applyNumberFormat="1" applyFont="1" applyBorder="1"/>
    <xf numFmtId="10" fontId="2" fillId="0" borderId="15" xfId="1" applyNumberFormat="1" applyFont="1" applyBorder="1"/>
    <xf numFmtId="2" fontId="2" fillId="0" borderId="13" xfId="2" applyNumberFormat="1" applyFont="1" applyBorder="1"/>
    <xf numFmtId="2" fontId="2" fillId="0" borderId="14" xfId="2" applyNumberFormat="1" applyFont="1" applyBorder="1"/>
    <xf numFmtId="4" fontId="2" fillId="0" borderId="15" xfId="2" applyNumberFormat="1" applyFont="1" applyBorder="1"/>
    <xf numFmtId="3" fontId="2" fillId="0" borderId="0" xfId="2" applyNumberFormat="1" applyFont="1"/>
    <xf numFmtId="2" fontId="4" fillId="0" borderId="13" xfId="2" applyNumberFormat="1" applyFont="1" applyBorder="1"/>
    <xf numFmtId="2" fontId="1" fillId="0" borderId="14" xfId="2" applyNumberFormat="1" applyBorder="1"/>
    <xf numFmtId="4" fontId="1" fillId="0" borderId="15" xfId="2" applyNumberFormat="1" applyBorder="1"/>
    <xf numFmtId="2" fontId="4" fillId="0" borderId="16" xfId="2" applyNumberFormat="1" applyFont="1" applyBorder="1"/>
    <xf numFmtId="2" fontId="1" fillId="0" borderId="17" xfId="2" applyNumberFormat="1" applyBorder="1"/>
    <xf numFmtId="4" fontId="1" fillId="0" borderId="18" xfId="2" applyNumberFormat="1" applyBorder="1"/>
    <xf numFmtId="10" fontId="0" fillId="0" borderId="0" xfId="1" applyNumberFormat="1" applyFont="1"/>
    <xf numFmtId="10" fontId="1" fillId="5" borderId="0" xfId="2" applyNumberFormat="1" applyFill="1"/>
    <xf numFmtId="0" fontId="1" fillId="0" borderId="0" xfId="2" applyAlignment="1">
      <alignment horizontal="center"/>
    </xf>
    <xf numFmtId="0" fontId="18" fillId="5" borderId="18" xfId="2" applyFont="1" applyFill="1" applyBorder="1" applyAlignment="1">
      <alignment horizontal="center"/>
    </xf>
    <xf numFmtId="3" fontId="18" fillId="5" borderId="18" xfId="2" applyNumberFormat="1" applyFont="1" applyFill="1" applyBorder="1" applyAlignment="1">
      <alignment horizontal="center"/>
    </xf>
    <xf numFmtId="2" fontId="18" fillId="5" borderId="18" xfId="2" applyNumberFormat="1" applyFont="1" applyFill="1" applyBorder="1" applyAlignment="1">
      <alignment horizontal="center"/>
    </xf>
    <xf numFmtId="0" fontId="19" fillId="0" borderId="0" xfId="2" applyFont="1"/>
    <xf numFmtId="3" fontId="19" fillId="0" borderId="0" xfId="2" applyNumberFormat="1" applyFont="1"/>
    <xf numFmtId="10" fontId="2" fillId="0" borderId="19" xfId="2" applyNumberFormat="1" applyFont="1" applyBorder="1" applyAlignment="1">
      <alignment horizontal="right"/>
    </xf>
    <xf numFmtId="2" fontId="2" fillId="0" borderId="19" xfId="2" applyNumberFormat="1" applyFont="1" applyBorder="1"/>
    <xf numFmtId="2" fontId="1" fillId="0" borderId="19" xfId="2" applyNumberFormat="1" applyBorder="1"/>
    <xf numFmtId="2" fontId="1" fillId="0" borderId="20" xfId="2" applyNumberFormat="1" applyBorder="1"/>
    <xf numFmtId="10" fontId="0" fillId="6" borderId="0" xfId="1" applyNumberFormat="1" applyFont="1" applyFill="1"/>
    <xf numFmtId="10" fontId="0" fillId="0" borderId="0" xfId="1" applyNumberFormat="1" applyFont="1" applyAlignment="1">
      <alignment horizontal="center"/>
    </xf>
    <xf numFmtId="3" fontId="2" fillId="0" borderId="22" xfId="2" applyNumberFormat="1" applyFont="1" applyBorder="1" applyAlignment="1">
      <alignment horizontal="center"/>
    </xf>
    <xf numFmtId="3" fontId="1" fillId="0" borderId="23" xfId="2" applyNumberFormat="1" applyBorder="1" applyAlignment="1">
      <alignment horizontal="center"/>
    </xf>
    <xf numFmtId="3" fontId="2" fillId="0" borderId="23" xfId="2" applyNumberFormat="1" applyFont="1" applyBorder="1" applyAlignment="1">
      <alignment horizontal="center"/>
    </xf>
    <xf numFmtId="10" fontId="2" fillId="0" borderId="24" xfId="2" applyNumberFormat="1" applyFont="1" applyBorder="1" applyAlignment="1">
      <alignment horizontal="center" vertical="center"/>
    </xf>
    <xf numFmtId="2" fontId="2" fillId="0" borderId="24" xfId="2" applyNumberFormat="1" applyFont="1" applyBorder="1" applyAlignment="1">
      <alignment horizontal="center" vertical="center"/>
    </xf>
    <xf numFmtId="2" fontId="1" fillId="0" borderId="24" xfId="2" applyNumberFormat="1" applyBorder="1" applyAlignment="1">
      <alignment horizontal="center" vertical="center"/>
    </xf>
    <xf numFmtId="4" fontId="1" fillId="0" borderId="25" xfId="2" applyNumberFormat="1" applyBorder="1" applyAlignment="1">
      <alignment horizontal="center"/>
    </xf>
    <xf numFmtId="0" fontId="20" fillId="0" borderId="0" xfId="2" applyFont="1"/>
    <xf numFmtId="0" fontId="2" fillId="0" borderId="5" xfId="2" applyFont="1" applyBorder="1" applyAlignment="1">
      <alignment horizontal="center"/>
    </xf>
    <xf numFmtId="164" fontId="0" fillId="0" borderId="0" xfId="3" applyFont="1"/>
    <xf numFmtId="0" fontId="2" fillId="5" borderId="5" xfId="2" applyFont="1" applyFill="1" applyBorder="1" applyAlignment="1">
      <alignment horizontal="center"/>
    </xf>
    <xf numFmtId="0" fontId="4" fillId="0" borderId="16" xfId="2" applyFont="1" applyBorder="1"/>
    <xf numFmtId="0" fontId="1" fillId="0" borderId="17" xfId="2" applyBorder="1"/>
    <xf numFmtId="3" fontId="1" fillId="0" borderId="20" xfId="2" applyNumberFormat="1" applyBorder="1"/>
    <xf numFmtId="0" fontId="2" fillId="0" borderId="27" xfId="2" applyFont="1" applyBorder="1"/>
    <xf numFmtId="9" fontId="2" fillId="0" borderId="27" xfId="1" applyFont="1" applyBorder="1"/>
    <xf numFmtId="0" fontId="18" fillId="4" borderId="27" xfId="2" applyFont="1" applyFill="1" applyBorder="1" applyAlignment="1">
      <alignment horizontal="center"/>
    </xf>
    <xf numFmtId="3" fontId="18" fillId="4" borderId="27" xfId="2" applyNumberFormat="1" applyFont="1" applyFill="1" applyBorder="1" applyAlignment="1">
      <alignment horizontal="center"/>
    </xf>
    <xf numFmtId="2" fontId="18" fillId="4" borderId="27" xfId="2" applyNumberFormat="1" applyFont="1" applyFill="1" applyBorder="1" applyAlignment="1">
      <alignment horizontal="center"/>
    </xf>
    <xf numFmtId="3" fontId="1" fillId="0" borderId="12" xfId="2" applyNumberFormat="1" applyBorder="1" applyAlignment="1">
      <alignment horizontal="right" vertical="center"/>
    </xf>
    <xf numFmtId="3" fontId="1" fillId="0" borderId="19" xfId="2" applyNumberFormat="1" applyBorder="1" applyAlignment="1">
      <alignment horizontal="right" vertical="center"/>
    </xf>
    <xf numFmtId="10" fontId="1" fillId="0" borderId="19" xfId="2" applyNumberFormat="1" applyBorder="1" applyAlignment="1">
      <alignment horizontal="right" vertical="center"/>
    </xf>
    <xf numFmtId="2" fontId="2" fillId="0" borderId="16" xfId="2" applyNumberFormat="1" applyFont="1" applyBorder="1"/>
    <xf numFmtId="2" fontId="2" fillId="0" borderId="17" xfId="2" applyNumberFormat="1" applyFont="1" applyBorder="1"/>
    <xf numFmtId="2" fontId="1" fillId="0" borderId="20" xfId="2" applyNumberFormat="1" applyBorder="1" applyAlignment="1">
      <alignment horizontal="right" vertical="center"/>
    </xf>
    <xf numFmtId="4" fontId="1" fillId="0" borderId="0" xfId="2" applyNumberFormat="1"/>
    <xf numFmtId="2" fontId="1" fillId="4" borderId="28" xfId="2" applyNumberFormat="1" applyFill="1" applyBorder="1" applyAlignment="1">
      <alignment horizontal="center" vertical="center"/>
    </xf>
    <xf numFmtId="165" fontId="0" fillId="0" borderId="0" xfId="3" applyNumberFormat="1" applyFont="1"/>
    <xf numFmtId="3" fontId="1" fillId="0" borderId="2" xfId="2" applyNumberFormat="1" applyBorder="1" applyAlignment="1">
      <alignment horizontal="right" vertical="center"/>
    </xf>
    <xf numFmtId="0" fontId="21" fillId="0" borderId="0" xfId="2" applyFont="1"/>
    <xf numFmtId="0" fontId="19" fillId="0" borderId="27" xfId="2" applyFont="1" applyBorder="1"/>
    <xf numFmtId="0" fontId="1" fillId="0" borderId="9" xfId="2" applyBorder="1"/>
    <xf numFmtId="3" fontId="18" fillId="0" borderId="27" xfId="2" applyNumberFormat="1" applyFont="1" applyBorder="1" applyAlignment="1">
      <alignment horizontal="center"/>
    </xf>
    <xf numFmtId="3" fontId="18" fillId="6" borderId="27" xfId="2" applyNumberFormat="1" applyFont="1" applyFill="1" applyBorder="1" applyAlignment="1">
      <alignment horizontal="center"/>
    </xf>
    <xf numFmtId="3" fontId="2" fillId="0" borderId="12" xfId="2" applyNumberFormat="1" applyFont="1" applyBorder="1" applyAlignment="1">
      <alignment horizontal="right" vertical="center"/>
    </xf>
    <xf numFmtId="3" fontId="2" fillId="0" borderId="19" xfId="2" applyNumberFormat="1" applyFont="1" applyBorder="1" applyAlignment="1">
      <alignment horizontal="right" vertical="center"/>
    </xf>
    <xf numFmtId="10" fontId="2" fillId="0" borderId="19" xfId="2" applyNumberFormat="1" applyFont="1" applyBorder="1" applyAlignment="1">
      <alignment horizontal="right" vertical="center"/>
    </xf>
    <xf numFmtId="2" fontId="2" fillId="0" borderId="19" xfId="2" applyNumberFormat="1" applyFont="1" applyBorder="1" applyAlignment="1">
      <alignment horizontal="right" vertical="center"/>
    </xf>
    <xf numFmtId="2" fontId="1" fillId="0" borderId="19" xfId="2" applyNumberFormat="1" applyBorder="1" applyAlignment="1">
      <alignment horizontal="right" vertical="center"/>
    </xf>
    <xf numFmtId="0" fontId="22" fillId="0" borderId="0" xfId="2" applyFont="1"/>
    <xf numFmtId="3" fontId="19" fillId="5" borderId="0" xfId="2" applyNumberFormat="1" applyFont="1" applyFill="1"/>
    <xf numFmtId="3" fontId="1" fillId="0" borderId="0" xfId="2" applyNumberFormat="1" applyAlignment="1">
      <alignment horizontal="center" vertical="center"/>
    </xf>
    <xf numFmtId="0" fontId="2" fillId="0" borderId="29" xfId="2" applyFont="1" applyBorder="1"/>
    <xf numFmtId="10" fontId="2" fillId="0" borderId="19" xfId="1" applyNumberFormat="1" applyFont="1" applyBorder="1" applyAlignment="1">
      <alignment horizontal="right"/>
    </xf>
    <xf numFmtId="10" fontId="2" fillId="0" borderId="0" xfId="1" applyNumberFormat="1" applyFont="1"/>
    <xf numFmtId="10" fontId="1" fillId="0" borderId="0" xfId="2" applyNumberFormat="1" applyAlignment="1">
      <alignment horizontal="center" vertical="center"/>
    </xf>
    <xf numFmtId="4" fontId="2" fillId="0" borderId="20" xfId="2" applyNumberFormat="1" applyFont="1" applyBorder="1" applyAlignment="1">
      <alignment horizontal="right"/>
    </xf>
    <xf numFmtId="4" fontId="2" fillId="0" borderId="0" xfId="2" applyNumberFormat="1" applyFont="1"/>
    <xf numFmtId="2" fontId="1" fillId="0" borderId="0" xfId="2" applyNumberFormat="1" applyAlignment="1">
      <alignment horizontal="center" vertical="center"/>
    </xf>
    <xf numFmtId="10" fontId="19" fillId="5" borderId="15" xfId="1" applyNumberFormat="1" applyFont="1" applyFill="1" applyBorder="1"/>
    <xf numFmtId="10" fontId="19" fillId="5" borderId="20" xfId="1" applyNumberFormat="1" applyFont="1" applyFill="1" applyBorder="1"/>
    <xf numFmtId="10" fontId="23" fillId="0" borderId="0" xfId="2" applyNumberFormat="1" applyFont="1"/>
    <xf numFmtId="4" fontId="23" fillId="4" borderId="30" xfId="2" applyNumberFormat="1" applyFont="1" applyFill="1" applyBorder="1"/>
    <xf numFmtId="0" fontId="11" fillId="0" borderId="0" xfId="2" applyFont="1" applyAlignment="1">
      <alignment horizontal="center"/>
    </xf>
    <xf numFmtId="2" fontId="2" fillId="0" borderId="20" xfId="2" applyNumberFormat="1" applyFont="1" applyBorder="1"/>
    <xf numFmtId="2" fontId="2" fillId="0" borderId="0" xfId="2" applyNumberFormat="1" applyFont="1"/>
    <xf numFmtId="3" fontId="18" fillId="0" borderId="0" xfId="2" applyNumberFormat="1" applyFont="1" applyAlignment="1">
      <alignment horizontal="center"/>
    </xf>
    <xf numFmtId="4" fontId="23" fillId="4" borderId="31" xfId="2" applyNumberFormat="1" applyFont="1" applyFill="1" applyBorder="1"/>
    <xf numFmtId="10" fontId="2" fillId="6" borderId="15" xfId="1" applyNumberFormat="1" applyFont="1" applyFill="1" applyBorder="1"/>
    <xf numFmtId="2" fontId="2" fillId="0" borderId="20" xfId="2" applyNumberFormat="1" applyFont="1" applyBorder="1" applyAlignment="1">
      <alignment horizontal="right" vertical="center"/>
    </xf>
    <xf numFmtId="4" fontId="19" fillId="0" borderId="0" xfId="2" applyNumberFormat="1" applyFont="1"/>
    <xf numFmtId="0" fontId="2" fillId="0" borderId="0" xfId="2" applyFont="1" applyAlignment="1">
      <alignment horizontal="center"/>
    </xf>
    <xf numFmtId="3" fontId="2" fillId="5" borderId="0" xfId="2" applyNumberFormat="1" applyFont="1" applyFill="1"/>
    <xf numFmtId="3" fontId="19" fillId="0" borderId="0" xfId="2" applyNumberFormat="1" applyFont="1" applyAlignment="1">
      <alignment horizontal="center"/>
    </xf>
    <xf numFmtId="10" fontId="2" fillId="5" borderId="15" xfId="1" applyNumberFormat="1" applyFont="1" applyFill="1" applyBorder="1"/>
    <xf numFmtId="10" fontId="2" fillId="5" borderId="20" xfId="1" applyNumberFormat="1" applyFont="1" applyFill="1" applyBorder="1"/>
    <xf numFmtId="3" fontId="18" fillId="0" borderId="0" xfId="2" applyNumberFormat="1" applyFont="1"/>
    <xf numFmtId="3" fontId="18" fillId="0" borderId="0" xfId="2" applyNumberFormat="1" applyFont="1" applyAlignment="1">
      <alignment horizontal="center" wrapText="1"/>
    </xf>
    <xf numFmtId="0" fontId="1" fillId="0" borderId="10" xfId="2" applyBorder="1"/>
    <xf numFmtId="3" fontId="1" fillId="0" borderId="12" xfId="2" applyNumberFormat="1" applyBorder="1" applyAlignment="1">
      <alignment horizontal="center" vertical="center"/>
    </xf>
    <xf numFmtId="3" fontId="2" fillId="0" borderId="14" xfId="2" applyNumberFormat="1" applyFont="1" applyBorder="1" applyAlignment="1">
      <alignment horizontal="center" vertical="center"/>
    </xf>
    <xf numFmtId="0" fontId="1" fillId="0" borderId="13" xfId="2" applyBorder="1"/>
    <xf numFmtId="3" fontId="1" fillId="0" borderId="19" xfId="2" applyNumberFormat="1" applyBorder="1" applyAlignment="1">
      <alignment horizontal="center" vertical="center"/>
    </xf>
    <xf numFmtId="2" fontId="1" fillId="0" borderId="16" xfId="2" applyNumberFormat="1" applyBorder="1"/>
    <xf numFmtId="2" fontId="1" fillId="0" borderId="20" xfId="2" applyNumberFormat="1" applyBorder="1" applyAlignment="1">
      <alignment horizontal="center" vertical="center"/>
    </xf>
    <xf numFmtId="0" fontId="1" fillId="5" borderId="0" xfId="2" applyFill="1"/>
    <xf numFmtId="0" fontId="19" fillId="5" borderId="32" xfId="2" applyFont="1" applyFill="1" applyBorder="1"/>
    <xf numFmtId="0" fontId="1" fillId="0" borderId="32" xfId="2" applyBorder="1"/>
    <xf numFmtId="10" fontId="0" fillId="0" borderId="32" xfId="1" applyNumberFormat="1" applyFont="1" applyBorder="1"/>
    <xf numFmtId="0" fontId="19" fillId="0" borderId="32" xfId="2" applyFont="1" applyBorder="1"/>
    <xf numFmtId="0" fontId="1" fillId="0" borderId="33" xfId="2" applyBorder="1"/>
    <xf numFmtId="3" fontId="16" fillId="4" borderId="0" xfId="2" applyNumberFormat="1" applyFont="1" applyFill="1" applyAlignment="1">
      <alignment horizontal="center"/>
    </xf>
    <xf numFmtId="4" fontId="2" fillId="0" borderId="18" xfId="2" applyNumberFormat="1" applyFont="1" applyBorder="1"/>
    <xf numFmtId="0" fontId="2" fillId="5" borderId="6" xfId="2" applyFont="1" applyFill="1" applyBorder="1" applyAlignment="1">
      <alignment horizontal="center"/>
    </xf>
    <xf numFmtId="3" fontId="18" fillId="5" borderId="27" xfId="2" applyNumberFormat="1" applyFont="1" applyFill="1" applyBorder="1" applyAlignment="1">
      <alignment horizontal="center"/>
    </xf>
    <xf numFmtId="0" fontId="19" fillId="0" borderId="12" xfId="2" applyFont="1" applyBorder="1"/>
    <xf numFmtId="9" fontId="1" fillId="0" borderId="15" xfId="1" applyBorder="1"/>
    <xf numFmtId="0" fontId="19" fillId="0" borderId="19" xfId="2" applyFont="1" applyBorder="1"/>
    <xf numFmtId="0" fontId="19" fillId="0" borderId="20" xfId="2" applyFont="1" applyBorder="1"/>
    <xf numFmtId="9" fontId="1" fillId="0" borderId="20" xfId="1" applyBorder="1"/>
    <xf numFmtId="0" fontId="21" fillId="5" borderId="0" xfId="2" applyFont="1" applyFill="1"/>
    <xf numFmtId="3" fontId="21" fillId="5" borderId="0" xfId="2" applyNumberFormat="1" applyFont="1" applyFill="1"/>
    <xf numFmtId="10" fontId="19" fillId="5" borderId="0" xfId="2" applyNumberFormat="1" applyFont="1" applyFill="1"/>
    <xf numFmtId="4" fontId="19" fillId="5" borderId="0" xfId="2" applyNumberFormat="1" applyFont="1" applyFill="1"/>
    <xf numFmtId="4" fontId="21" fillId="5" borderId="0" xfId="2" applyNumberFormat="1" applyFont="1" applyFill="1"/>
    <xf numFmtId="0" fontId="19" fillId="5" borderId="0" xfId="2" applyFont="1" applyFill="1"/>
    <xf numFmtId="9" fontId="21" fillId="5" borderId="0" xfId="1" applyFont="1" applyFill="1"/>
    <xf numFmtId="9" fontId="21" fillId="5" borderId="0" xfId="2" applyNumberFormat="1" applyFont="1" applyFill="1"/>
    <xf numFmtId="0" fontId="2" fillId="0" borderId="5" xfId="2" applyFont="1" applyBorder="1"/>
    <xf numFmtId="0" fontId="1" fillId="0" borderId="28" xfId="2" applyBorder="1" applyAlignment="1">
      <alignment horizontal="left" vertical="center" wrapText="1"/>
    </xf>
    <xf numFmtId="10" fontId="1" fillId="0" borderId="28" xfId="2" applyNumberFormat="1" applyBorder="1" applyAlignment="1">
      <alignment horizontal="center" vertical="center"/>
    </xf>
    <xf numFmtId="0" fontId="24" fillId="0" borderId="0" xfId="2" applyFont="1" applyAlignment="1">
      <alignment wrapText="1"/>
    </xf>
    <xf numFmtId="10" fontId="24" fillId="0" borderId="0" xfId="2" applyNumberFormat="1" applyFont="1" applyAlignment="1">
      <alignment horizontal="center" wrapText="1"/>
    </xf>
    <xf numFmtId="0" fontId="1" fillId="0" borderId="34" xfId="2" applyBorder="1" applyAlignment="1">
      <alignment horizontal="left" vertical="center" wrapText="1"/>
    </xf>
    <xf numFmtId="10" fontId="2" fillId="0" borderId="27" xfId="1" applyNumberFormat="1" applyFont="1" applyBorder="1" applyAlignment="1">
      <alignment horizontal="center"/>
    </xf>
    <xf numFmtId="0" fontId="2" fillId="5" borderId="0" xfId="2" applyFont="1" applyFill="1"/>
    <xf numFmtId="0" fontId="18" fillId="5" borderId="27" xfId="2" applyFont="1" applyFill="1" applyBorder="1" applyAlignment="1">
      <alignment horizontal="center"/>
    </xf>
    <xf numFmtId="10" fontId="1" fillId="5" borderId="0" xfId="1" applyNumberFormat="1" applyFill="1" applyAlignment="1">
      <alignment horizontal="center"/>
    </xf>
    <xf numFmtId="10" fontId="1" fillId="0" borderId="0" xfId="2" applyNumberFormat="1"/>
    <xf numFmtId="0" fontId="2" fillId="0" borderId="31" xfId="2" applyFont="1" applyBorder="1"/>
    <xf numFmtId="10" fontId="2" fillId="5" borderId="35" xfId="1" applyNumberFormat="1" applyFont="1" applyFill="1" applyBorder="1" applyAlignment="1">
      <alignment horizontal="center"/>
    </xf>
    <xf numFmtId="10" fontId="2" fillId="5" borderId="36" xfId="1" applyNumberFormat="1" applyFont="1" applyFill="1" applyBorder="1" applyAlignment="1">
      <alignment horizontal="center"/>
    </xf>
    <xf numFmtId="0" fontId="18" fillId="4" borderId="32" xfId="2" applyFont="1" applyFill="1" applyBorder="1" applyAlignment="1">
      <alignment horizontal="center"/>
    </xf>
    <xf numFmtId="0" fontId="1" fillId="0" borderId="26" xfId="2" applyBorder="1"/>
    <xf numFmtId="0" fontId="1" fillId="0" borderId="0" xfId="2" applyAlignment="1">
      <alignment horizontal="left" vertical="center" wrapText="1"/>
    </xf>
    <xf numFmtId="0" fontId="2" fillId="5" borderId="1" xfId="2" applyFont="1" applyFill="1" applyBorder="1"/>
    <xf numFmtId="10" fontId="1" fillId="5" borderId="0" xfId="2" applyNumberFormat="1" applyFill="1" applyAlignment="1">
      <alignment horizontal="center"/>
    </xf>
    <xf numFmtId="10" fontId="1" fillId="5" borderId="37" xfId="2" applyNumberFormat="1" applyFill="1" applyBorder="1" applyAlignment="1">
      <alignment horizontal="center"/>
    </xf>
    <xf numFmtId="10" fontId="1" fillId="0" borderId="0" xfId="1" applyNumberFormat="1"/>
    <xf numFmtId="10" fontId="2" fillId="5" borderId="35" xfId="2" applyNumberFormat="1" applyFont="1" applyFill="1" applyBorder="1" applyAlignment="1">
      <alignment horizontal="center"/>
    </xf>
    <xf numFmtId="10" fontId="2" fillId="5" borderId="36" xfId="2" applyNumberFormat="1" applyFont="1" applyFill="1" applyBorder="1" applyAlignment="1">
      <alignment horizontal="center"/>
    </xf>
    <xf numFmtId="3" fontId="1" fillId="6" borderId="12" xfId="2" applyNumberFormat="1" applyFill="1" applyBorder="1"/>
    <xf numFmtId="3" fontId="1" fillId="6" borderId="15" xfId="2" applyNumberFormat="1" applyFill="1" applyBorder="1"/>
    <xf numFmtId="3" fontId="1" fillId="6" borderId="15" xfId="2" applyNumberFormat="1" applyFill="1" applyBorder="1" applyAlignment="1">
      <alignment horizontal="center"/>
    </xf>
    <xf numFmtId="3" fontId="1" fillId="6" borderId="19" xfId="2" applyNumberFormat="1" applyFill="1" applyBorder="1"/>
    <xf numFmtId="3" fontId="1" fillId="6" borderId="19" xfId="2" applyNumberFormat="1" applyFill="1" applyBorder="1" applyAlignment="1">
      <alignment horizontal="center"/>
    </xf>
    <xf numFmtId="3" fontId="1" fillId="6" borderId="13" xfId="2" applyNumberFormat="1" applyFill="1" applyBorder="1"/>
    <xf numFmtId="3" fontId="1" fillId="6" borderId="38" xfId="2" applyNumberFormat="1" applyFill="1" applyBorder="1" applyAlignment="1">
      <alignment horizontal="center"/>
    </xf>
    <xf numFmtId="3" fontId="1" fillId="6" borderId="39" xfId="2" applyNumberFormat="1" applyFill="1" applyBorder="1"/>
    <xf numFmtId="3" fontId="1" fillId="0" borderId="38" xfId="2" applyNumberFormat="1" applyBorder="1" applyAlignment="1">
      <alignment horizontal="center"/>
    </xf>
    <xf numFmtId="3" fontId="1" fillId="6" borderId="16" xfId="2" applyNumberFormat="1" applyFill="1" applyBorder="1"/>
    <xf numFmtId="3" fontId="1" fillId="0" borderId="20" xfId="2" applyNumberFormat="1" applyBorder="1" applyAlignment="1">
      <alignment horizontal="center"/>
    </xf>
    <xf numFmtId="3" fontId="25" fillId="0" borderId="40" xfId="2" applyNumberFormat="1" applyFont="1" applyBorder="1" applyAlignment="1">
      <alignment horizontal="center" vertical="center" wrapText="1"/>
    </xf>
    <xf numFmtId="3" fontId="2" fillId="6" borderId="20" xfId="2" applyNumberFormat="1" applyFont="1" applyFill="1" applyBorder="1"/>
    <xf numFmtId="17" fontId="18" fillId="4" borderId="27" xfId="2" applyNumberFormat="1" applyFont="1" applyFill="1" applyBorder="1" applyAlignment="1">
      <alignment horizontal="center"/>
    </xf>
    <xf numFmtId="10" fontId="1" fillId="6" borderId="15" xfId="1" applyNumberFormat="1" applyFill="1" applyBorder="1"/>
    <xf numFmtId="3" fontId="1" fillId="6" borderId="41" xfId="2" applyNumberFormat="1" applyFill="1" applyBorder="1"/>
    <xf numFmtId="3" fontId="26" fillId="0" borderId="18" xfId="2" applyNumberFormat="1" applyFont="1" applyBorder="1"/>
    <xf numFmtId="10" fontId="2" fillId="6" borderId="20" xfId="1" applyNumberFormat="1" applyFont="1" applyFill="1" applyBorder="1"/>
    <xf numFmtId="3" fontId="2" fillId="0" borderId="18" xfId="2" applyNumberFormat="1" applyFont="1" applyBorder="1"/>
    <xf numFmtId="0" fontId="27" fillId="0" borderId="27" xfId="2" applyFont="1" applyBorder="1" applyAlignment="1">
      <alignment horizontal="left"/>
    </xf>
    <xf numFmtId="17" fontId="18" fillId="5" borderId="27" xfId="2" applyNumberFormat="1" applyFont="1" applyFill="1" applyBorder="1" applyAlignment="1">
      <alignment horizontal="center"/>
    </xf>
    <xf numFmtId="10" fontId="1" fillId="5" borderId="15" xfId="1" applyNumberFormat="1" applyFill="1" applyBorder="1"/>
    <xf numFmtId="10" fontId="2" fillId="5" borderId="18" xfId="1" applyNumberFormat="1" applyFont="1" applyFill="1" applyBorder="1"/>
    <xf numFmtId="3" fontId="28" fillId="0" borderId="15" xfId="2" applyNumberFormat="1" applyFont="1" applyBorder="1"/>
    <xf numFmtId="3" fontId="2" fillId="6" borderId="15" xfId="2" applyNumberFormat="1" applyFont="1" applyFill="1" applyBorder="1"/>
    <xf numFmtId="3" fontId="26" fillId="0" borderId="15" xfId="2" applyNumberFormat="1" applyFont="1" applyBorder="1"/>
    <xf numFmtId="3" fontId="2" fillId="6" borderId="41" xfId="2" applyNumberFormat="1" applyFont="1" applyFill="1" applyBorder="1"/>
    <xf numFmtId="0" fontId="29" fillId="0" borderId="0" xfId="2" applyFont="1"/>
    <xf numFmtId="0" fontId="30" fillId="0" borderId="0" xfId="2" applyFont="1"/>
    <xf numFmtId="0" fontId="19" fillId="5" borderId="27" xfId="2" applyFont="1" applyFill="1" applyBorder="1"/>
    <xf numFmtId="9" fontId="19" fillId="5" borderId="27" xfId="1" applyFont="1" applyFill="1" applyBorder="1"/>
    <xf numFmtId="10" fontId="19" fillId="5" borderId="27" xfId="2" applyNumberFormat="1" applyFont="1" applyFill="1" applyBorder="1"/>
    <xf numFmtId="3" fontId="2" fillId="6" borderId="18" xfId="2" applyNumberFormat="1" applyFont="1" applyFill="1" applyBorder="1"/>
    <xf numFmtId="3" fontId="15" fillId="4" borderId="0" xfId="2" applyNumberFormat="1" applyFont="1" applyFill="1" applyAlignment="1">
      <alignment horizontal="center"/>
    </xf>
    <xf numFmtId="0" fontId="31" fillId="0" borderId="5" xfId="2" applyFont="1" applyBorder="1" applyAlignment="1">
      <alignment horizontal="center"/>
    </xf>
    <xf numFmtId="17" fontId="18" fillId="5" borderId="9" xfId="2" applyNumberFormat="1" applyFont="1" applyFill="1" applyBorder="1" applyAlignment="1">
      <alignment horizontal="center"/>
    </xf>
    <xf numFmtId="0" fontId="1" fillId="0" borderId="12" xfId="2" applyBorder="1"/>
    <xf numFmtId="9" fontId="1" fillId="5" borderId="15" xfId="1" applyFill="1" applyBorder="1"/>
    <xf numFmtId="0" fontId="1" fillId="0" borderId="19" xfId="2" applyBorder="1"/>
    <xf numFmtId="0" fontId="2" fillId="0" borderId="20" xfId="2" applyFont="1" applyBorder="1"/>
    <xf numFmtId="9" fontId="2" fillId="5" borderId="18" xfId="1" applyFont="1" applyFill="1" applyBorder="1"/>
    <xf numFmtId="0" fontId="33" fillId="0" borderId="0" xfId="2" applyFont="1"/>
    <xf numFmtId="0" fontId="32" fillId="0" borderId="0" xfId="2" applyFont="1"/>
    <xf numFmtId="4" fontId="32" fillId="0" borderId="0" xfId="2" applyNumberFormat="1" applyFont="1"/>
    <xf numFmtId="0" fontId="1" fillId="5" borderId="19" xfId="2" applyFill="1" applyBorder="1"/>
    <xf numFmtId="4" fontId="1" fillId="5" borderId="15" xfId="2" applyNumberFormat="1" applyFill="1" applyBorder="1"/>
    <xf numFmtId="0" fontId="2" fillId="5" borderId="20" xfId="2" applyFont="1" applyFill="1" applyBorder="1"/>
    <xf numFmtId="4" fontId="2" fillId="5" borderId="18" xfId="2" applyNumberFormat="1" applyFont="1" applyFill="1" applyBorder="1"/>
    <xf numFmtId="4" fontId="1" fillId="0" borderId="15" xfId="1" applyNumberFormat="1" applyBorder="1"/>
    <xf numFmtId="4" fontId="2" fillId="0" borderId="18" xfId="1" applyNumberFormat="1" applyFont="1" applyBorder="1"/>
    <xf numFmtId="4" fontId="1" fillId="5" borderId="0" xfId="2" applyNumberFormat="1" applyFill="1"/>
    <xf numFmtId="9" fontId="19" fillId="5" borderId="18" xfId="1" applyFont="1" applyFill="1" applyBorder="1"/>
    <xf numFmtId="9" fontId="2" fillId="5" borderId="27" xfId="2" applyNumberFormat="1" applyFont="1" applyFill="1" applyBorder="1"/>
    <xf numFmtId="0" fontId="2" fillId="0" borderId="7" xfId="2" applyFont="1" applyBorder="1"/>
    <xf numFmtId="2" fontId="2" fillId="0" borderId="27" xfId="2" applyNumberFormat="1" applyFont="1" applyBorder="1" applyAlignment="1">
      <alignment horizontal="center"/>
    </xf>
    <xf numFmtId="3" fontId="2" fillId="0" borderId="0" xfId="2" applyNumberFormat="1" applyFont="1" applyAlignment="1">
      <alignment horizontal="right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31" fillId="5" borderId="5" xfId="2" applyFont="1" applyFill="1" applyBorder="1" applyAlignment="1">
      <alignment horizontal="center"/>
    </xf>
    <xf numFmtId="17" fontId="18" fillId="5" borderId="18" xfId="2" applyNumberFormat="1" applyFont="1" applyFill="1" applyBorder="1" applyAlignment="1">
      <alignment horizontal="center"/>
    </xf>
    <xf numFmtId="0" fontId="1" fillId="5" borderId="12" xfId="2" applyFill="1" applyBorder="1"/>
    <xf numFmtId="4" fontId="1" fillId="5" borderId="12" xfId="2" applyNumberFormat="1" applyFill="1" applyBorder="1" applyAlignment="1">
      <alignment horizontal="center"/>
    </xf>
    <xf numFmtId="4" fontId="1" fillId="5" borderId="15" xfId="1" applyNumberFormat="1" applyFill="1" applyBorder="1"/>
    <xf numFmtId="4" fontId="19" fillId="5" borderId="0" xfId="1" applyNumberFormat="1" applyFont="1" applyFill="1"/>
    <xf numFmtId="4" fontId="2" fillId="5" borderId="12" xfId="2" applyNumberFormat="1" applyFont="1" applyFill="1" applyBorder="1" applyAlignment="1">
      <alignment horizontal="center"/>
    </xf>
    <xf numFmtId="0" fontId="19" fillId="5" borderId="20" xfId="2" applyFont="1" applyFill="1" applyBorder="1"/>
    <xf numFmtId="4" fontId="2" fillId="5" borderId="18" xfId="1" applyNumberFormat="1" applyFont="1" applyFill="1" applyBorder="1"/>
    <xf numFmtId="4" fontId="2" fillId="5" borderId="27" xfId="1" applyNumberFormat="1" applyFont="1" applyFill="1" applyBorder="1"/>
    <xf numFmtId="4" fontId="1" fillId="0" borderId="10" xfId="1" applyNumberFormat="1" applyBorder="1"/>
    <xf numFmtId="4" fontId="1" fillId="0" borderId="42" xfId="1" applyNumberFormat="1" applyBorder="1"/>
    <xf numFmtId="4" fontId="1" fillId="5" borderId="12" xfId="2" applyNumberFormat="1" applyFill="1" applyBorder="1"/>
    <xf numFmtId="4" fontId="21" fillId="0" borderId="0" xfId="2" applyNumberFormat="1" applyFont="1"/>
    <xf numFmtId="4" fontId="1" fillId="5" borderId="19" xfId="2" applyNumberFormat="1" applyFill="1" applyBorder="1"/>
    <xf numFmtId="4" fontId="2" fillId="5" borderId="20" xfId="2" applyNumberFormat="1" applyFont="1" applyFill="1" applyBorder="1"/>
    <xf numFmtId="9" fontId="2" fillId="5" borderId="27" xfId="1" applyFont="1" applyFill="1" applyBorder="1"/>
    <xf numFmtId="4" fontId="2" fillId="0" borderId="15" xfId="1" applyNumberFormat="1" applyFont="1" applyBorder="1"/>
    <xf numFmtId="0" fontId="10" fillId="5" borderId="5" xfId="2" applyFont="1" applyFill="1" applyBorder="1" applyAlignment="1">
      <alignment horizontal="center"/>
    </xf>
    <xf numFmtId="4" fontId="1" fillId="5" borderId="12" xfId="2" applyNumberFormat="1" applyFill="1" applyBorder="1" applyAlignment="1">
      <alignment horizontal="right"/>
    </xf>
    <xf numFmtId="4" fontId="1" fillId="5" borderId="30" xfId="2" applyNumberFormat="1" applyFill="1" applyBorder="1" applyAlignment="1">
      <alignment horizontal="right"/>
    </xf>
    <xf numFmtId="4" fontId="1" fillId="5" borderId="28" xfId="2" applyNumberFormat="1" applyFill="1" applyBorder="1" applyAlignment="1">
      <alignment horizontal="right" vertical="center"/>
    </xf>
    <xf numFmtId="4" fontId="1" fillId="5" borderId="15" xfId="2" applyNumberFormat="1" applyFill="1" applyBorder="1" applyAlignment="1">
      <alignment horizontal="right"/>
    </xf>
    <xf numFmtId="4" fontId="2" fillId="5" borderId="18" xfId="2" applyNumberFormat="1" applyFont="1" applyFill="1" applyBorder="1" applyAlignment="1">
      <alignment horizontal="right"/>
    </xf>
    <xf numFmtId="9" fontId="2" fillId="5" borderId="18" xfId="1" applyFont="1" applyFill="1" applyBorder="1" applyAlignment="1">
      <alignment horizontal="right"/>
    </xf>
    <xf numFmtId="4" fontId="2" fillId="0" borderId="20" xfId="1" applyNumberFormat="1" applyFont="1" applyBorder="1"/>
    <xf numFmtId="4" fontId="1" fillId="0" borderId="28" xfId="2" applyNumberFormat="1" applyBorder="1" applyAlignment="1">
      <alignment horizontal="right" vertical="center"/>
    </xf>
    <xf numFmtId="4" fontId="2" fillId="0" borderId="20" xfId="2" applyNumberFormat="1" applyFont="1" applyBorder="1" applyAlignment="1">
      <alignment horizontal="right" vertical="center"/>
    </xf>
    <xf numFmtId="3" fontId="15" fillId="0" borderId="0" xfId="2" applyNumberFormat="1" applyFont="1" applyAlignment="1">
      <alignment horizontal="center"/>
    </xf>
    <xf numFmtId="0" fontId="19" fillId="0" borderId="0" xfId="2" applyFont="1" applyAlignment="1">
      <alignment horizontal="center"/>
    </xf>
    <xf numFmtId="1" fontId="18" fillId="4" borderId="27" xfId="2" applyNumberFormat="1" applyFont="1" applyFill="1" applyBorder="1" applyAlignment="1">
      <alignment horizontal="center" vertical="center" wrapText="1"/>
    </xf>
    <xf numFmtId="10" fontId="1" fillId="6" borderId="12" xfId="1" applyNumberFormat="1" applyFill="1" applyBorder="1"/>
    <xf numFmtId="3" fontId="1" fillId="0" borderId="19" xfId="2" applyNumberFormat="1" applyBorder="1"/>
    <xf numFmtId="10" fontId="1" fillId="6" borderId="19" xfId="1" applyNumberFormat="1" applyFill="1" applyBorder="1"/>
    <xf numFmtId="3" fontId="2" fillId="0" borderId="20" xfId="2" applyNumberFormat="1" applyFont="1" applyBorder="1"/>
    <xf numFmtId="10" fontId="2" fillId="0" borderId="20" xfId="1" applyNumberFormat="1" applyFont="1" applyBorder="1"/>
    <xf numFmtId="3" fontId="2" fillId="5" borderId="18" xfId="2" applyNumberFormat="1" applyFont="1" applyFill="1" applyBorder="1"/>
    <xf numFmtId="0" fontId="31" fillId="0" borderId="37" xfId="2" applyFont="1" applyBorder="1" applyAlignment="1">
      <alignment horizontal="center"/>
    </xf>
    <xf numFmtId="0" fontId="1" fillId="0" borderId="0" xfId="2" applyAlignment="1">
      <alignment vertical="center"/>
    </xf>
    <xf numFmtId="0" fontId="31" fillId="0" borderId="6" xfId="2" applyFont="1" applyBorder="1" applyAlignment="1">
      <alignment horizontal="center"/>
    </xf>
    <xf numFmtId="1" fontId="18" fillId="4" borderId="41" xfId="2" applyNumberFormat="1" applyFont="1" applyFill="1" applyBorder="1" applyAlignment="1">
      <alignment horizontal="center" vertical="center"/>
    </xf>
    <xf numFmtId="3" fontId="1" fillId="0" borderId="12" xfId="2" applyNumberFormat="1" applyBorder="1" applyAlignment="1">
      <alignment vertical="center"/>
    </xf>
    <xf numFmtId="3" fontId="1" fillId="6" borderId="12" xfId="2" applyNumberFormat="1" applyFill="1" applyBorder="1" applyAlignment="1">
      <alignment vertical="center"/>
    </xf>
    <xf numFmtId="3" fontId="1" fillId="6" borderId="19" xfId="2" applyNumberFormat="1" applyFill="1" applyBorder="1" applyAlignment="1">
      <alignment vertical="center"/>
    </xf>
    <xf numFmtId="0" fontId="1" fillId="0" borderId="20" xfId="2" applyBorder="1"/>
    <xf numFmtId="10" fontId="1" fillId="6" borderId="20" xfId="1" applyNumberFormat="1" applyFill="1" applyBorder="1" applyAlignment="1">
      <alignment vertical="center"/>
    </xf>
    <xf numFmtId="3" fontId="2" fillId="6" borderId="12" xfId="2" applyNumberFormat="1" applyFont="1" applyFill="1" applyBorder="1" applyAlignment="1">
      <alignment vertical="center"/>
    </xf>
    <xf numFmtId="3" fontId="2" fillId="6" borderId="19" xfId="2" applyNumberFormat="1" applyFont="1" applyFill="1" applyBorder="1" applyAlignment="1">
      <alignment vertical="center"/>
    </xf>
    <xf numFmtId="3" fontId="5" fillId="0" borderId="0" xfId="2" applyNumberFormat="1" applyFont="1" applyAlignment="1">
      <alignment horizontal="right" vertical="center"/>
    </xf>
    <xf numFmtId="166" fontId="1" fillId="0" borderId="0" xfId="2" applyNumberFormat="1"/>
    <xf numFmtId="0" fontId="31" fillId="5" borderId="0" xfId="2" applyFont="1" applyFill="1" applyAlignment="1">
      <alignment horizontal="center"/>
    </xf>
    <xf numFmtId="17" fontId="18" fillId="5" borderId="41" xfId="2" applyNumberFormat="1" applyFont="1" applyFill="1" applyBorder="1" applyAlignment="1">
      <alignment horizontal="center"/>
    </xf>
    <xf numFmtId="3" fontId="1" fillId="5" borderId="19" xfId="2" applyNumberFormat="1" applyFill="1" applyBorder="1"/>
    <xf numFmtId="17" fontId="18" fillId="5" borderId="32" xfId="2" applyNumberFormat="1" applyFont="1" applyFill="1" applyBorder="1" applyAlignment="1">
      <alignment horizontal="center"/>
    </xf>
    <xf numFmtId="0" fontId="1" fillId="5" borderId="20" xfId="2" applyFill="1" applyBorder="1"/>
    <xf numFmtId="3" fontId="1" fillId="5" borderId="20" xfId="2" applyNumberFormat="1" applyFill="1" applyBorder="1"/>
    <xf numFmtId="0" fontId="1" fillId="5" borderId="31" xfId="2" applyFill="1" applyBorder="1"/>
    <xf numFmtId="167" fontId="1" fillId="5" borderId="28" xfId="2" applyNumberFormat="1" applyFill="1" applyBorder="1" applyAlignment="1">
      <alignment horizontal="right" wrapText="1"/>
    </xf>
    <xf numFmtId="0" fontId="34" fillId="0" borderId="0" xfId="2" applyFont="1"/>
    <xf numFmtId="3" fontId="1" fillId="5" borderId="28" xfId="2" applyNumberFormat="1" applyFill="1" applyBorder="1" applyAlignment="1">
      <alignment horizontal="right" wrapText="1"/>
    </xf>
    <xf numFmtId="10" fontId="7" fillId="0" borderId="0" xfId="2" applyNumberFormat="1" applyFont="1" applyAlignment="1">
      <alignment horizontal="center"/>
    </xf>
    <xf numFmtId="10" fontId="35" fillId="0" borderId="0" xfId="2" applyNumberFormat="1" applyFont="1" applyAlignment="1">
      <alignment horizontal="center"/>
    </xf>
    <xf numFmtId="0" fontId="1" fillId="5" borderId="28" xfId="2" applyFill="1" applyBorder="1"/>
    <xf numFmtId="167" fontId="1" fillId="5" borderId="21" xfId="2" applyNumberFormat="1" applyFill="1" applyBorder="1"/>
    <xf numFmtId="0" fontId="1" fillId="5" borderId="28" xfId="2" applyFill="1" applyBorder="1" applyAlignment="1">
      <alignment wrapText="1"/>
    </xf>
    <xf numFmtId="0" fontId="1" fillId="5" borderId="21" xfId="2" applyFill="1" applyBorder="1"/>
    <xf numFmtId="167" fontId="1" fillId="5" borderId="21" xfId="2" applyNumberFormat="1" applyFill="1" applyBorder="1" applyAlignment="1">
      <alignment horizontal="right"/>
    </xf>
    <xf numFmtId="0" fontId="23" fillId="0" borderId="0" xfId="2" applyFont="1" applyAlignment="1">
      <alignment wrapText="1"/>
    </xf>
    <xf numFmtId="0" fontId="23" fillId="0" borderId="0" xfId="2" applyFont="1" applyAlignment="1">
      <alignment horizontal="center" wrapText="1"/>
    </xf>
    <xf numFmtId="0" fontId="8" fillId="0" borderId="1" xfId="2" applyFont="1" applyBorder="1" applyAlignment="1">
      <alignment horizontal="centerContinuous"/>
    </xf>
    <xf numFmtId="0" fontId="1" fillId="0" borderId="2" xfId="2" applyBorder="1" applyAlignment="1">
      <alignment horizontal="centerContinuous"/>
    </xf>
    <xf numFmtId="0" fontId="1" fillId="0" borderId="3" xfId="2" applyBorder="1" applyAlignment="1">
      <alignment horizontal="centerContinuous"/>
    </xf>
    <xf numFmtId="0" fontId="1" fillId="0" borderId="4" xfId="2" applyBorder="1" applyAlignment="1">
      <alignment horizontal="centerContinuous"/>
    </xf>
    <xf numFmtId="0" fontId="1" fillId="0" borderId="5" xfId="2" applyBorder="1" applyAlignment="1">
      <alignment horizontal="centerContinuous"/>
    </xf>
    <xf numFmtId="0" fontId="21" fillId="0" borderId="0" xfId="2" applyFont="1" applyAlignment="1">
      <alignment horizontal="centerContinuous"/>
    </xf>
    <xf numFmtId="0" fontId="1" fillId="0" borderId="1" xfId="2" applyBorder="1" applyAlignment="1">
      <alignment horizontal="left"/>
    </xf>
    <xf numFmtId="0" fontId="1" fillId="0" borderId="37" xfId="2" applyBorder="1"/>
    <xf numFmtId="0" fontId="1" fillId="0" borderId="4" xfId="2" applyBorder="1"/>
    <xf numFmtId="0" fontId="1" fillId="0" borderId="5" xfId="2" applyBorder="1"/>
    <xf numFmtId="0" fontId="1" fillId="0" borderId="6" xfId="2" applyBorder="1"/>
    <xf numFmtId="0" fontId="22" fillId="0" borderId="26" xfId="2" applyFont="1" applyBorder="1" applyAlignment="1">
      <alignment horizontal="left"/>
    </xf>
    <xf numFmtId="0" fontId="38" fillId="0" borderId="0" xfId="2" applyFont="1" applyAlignment="1">
      <alignment horizontal="left"/>
    </xf>
    <xf numFmtId="0" fontId="21" fillId="0" borderId="1" xfId="2" applyFont="1" applyBorder="1"/>
    <xf numFmtId="0" fontId="21" fillId="0" borderId="2" xfId="2" applyFont="1" applyBorder="1"/>
    <xf numFmtId="0" fontId="1" fillId="0" borderId="3" xfId="2" applyBorder="1"/>
    <xf numFmtId="0" fontId="22" fillId="0" borderId="26" xfId="2" applyFont="1" applyBorder="1"/>
    <xf numFmtId="0" fontId="1" fillId="0" borderId="37" xfId="2" applyBorder="1" applyAlignment="1">
      <alignment horizontal="left" wrapText="1"/>
    </xf>
    <xf numFmtId="0" fontId="22" fillId="0" borderId="4" xfId="2" applyFont="1" applyBorder="1"/>
    <xf numFmtId="0" fontId="22" fillId="0" borderId="1" xfId="2" applyFont="1" applyBorder="1"/>
    <xf numFmtId="0" fontId="22" fillId="0" borderId="2" xfId="2" applyFont="1" applyBorder="1" applyAlignment="1">
      <alignment horizontal="center"/>
    </xf>
    <xf numFmtId="0" fontId="38" fillId="0" borderId="2" xfId="2" applyFont="1" applyBorder="1" applyAlignment="1">
      <alignment horizontal="center"/>
    </xf>
    <xf numFmtId="0" fontId="38" fillId="0" borderId="3" xfId="2" applyFont="1" applyBorder="1" applyAlignment="1">
      <alignment horizontal="center"/>
    </xf>
    <xf numFmtId="0" fontId="22" fillId="0" borderId="1" xfId="2" applyFont="1" applyBorder="1" applyAlignment="1">
      <alignment horizontal="center"/>
    </xf>
    <xf numFmtId="0" fontId="21" fillId="0" borderId="37" xfId="2" applyFont="1" applyBorder="1"/>
    <xf numFmtId="0" fontId="22" fillId="0" borderId="26" xfId="2" applyFont="1" applyBorder="1" applyAlignment="1">
      <alignment vertical="center" wrapText="1"/>
    </xf>
    <xf numFmtId="0" fontId="1" fillId="0" borderId="0" xfId="2" applyAlignment="1">
      <alignment vertical="center" wrapText="1"/>
    </xf>
    <xf numFmtId="0" fontId="38" fillId="0" borderId="4" xfId="2" applyFont="1" applyBorder="1"/>
    <xf numFmtId="0" fontId="9" fillId="0" borderId="0" xfId="0" applyFont="1" applyAlignment="1">
      <alignment horizontal="left"/>
    </xf>
    <xf numFmtId="0" fontId="1" fillId="7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2" borderId="0" xfId="0" applyFont="1" applyFill="1" applyAlignment="1">
      <alignment vertical="center"/>
    </xf>
    <xf numFmtId="49" fontId="39" fillId="2" borderId="0" xfId="0" applyNumberFormat="1" applyFont="1" applyFill="1" applyAlignment="1">
      <alignment vertical="center"/>
    </xf>
    <xf numFmtId="0" fontId="40" fillId="2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45" fillId="7" borderId="0" xfId="0" applyFont="1" applyFill="1" applyAlignment="1">
      <alignment vertical="center"/>
    </xf>
    <xf numFmtId="49" fontId="46" fillId="7" borderId="0" xfId="0" applyNumberFormat="1" applyFont="1" applyFill="1" applyAlignment="1">
      <alignment vertical="center"/>
    </xf>
    <xf numFmtId="0" fontId="1" fillId="2" borderId="0" xfId="0" applyFont="1" applyFill="1"/>
    <xf numFmtId="0" fontId="4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right"/>
    </xf>
    <xf numFmtId="0" fontId="8" fillId="0" borderId="0" xfId="0" applyFont="1"/>
    <xf numFmtId="0" fontId="17" fillId="0" borderId="0" xfId="0" applyFont="1"/>
    <xf numFmtId="0" fontId="11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49" fillId="0" borderId="0" xfId="0" applyFont="1" applyAlignment="1">
      <alignment horizontal="center"/>
    </xf>
    <xf numFmtId="3" fontId="1" fillId="0" borderId="0" xfId="0" applyNumberFormat="1" applyFont="1"/>
    <xf numFmtId="0" fontId="31" fillId="0" borderId="0" xfId="0" applyFont="1"/>
    <xf numFmtId="0" fontId="51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3" fontId="6" fillId="0" borderId="0" xfId="0" applyNumberFormat="1" applyFont="1"/>
    <xf numFmtId="3" fontId="31" fillId="0" borderId="0" xfId="0" applyNumberFormat="1" applyFont="1"/>
    <xf numFmtId="10" fontId="31" fillId="0" borderId="0" xfId="0" applyNumberFormat="1" applyFont="1" applyAlignment="1">
      <alignment horizontal="right"/>
    </xf>
    <xf numFmtId="2" fontId="31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0" fontId="3" fillId="0" borderId="0" xfId="0" applyFont="1"/>
    <xf numFmtId="2" fontId="1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center"/>
    </xf>
    <xf numFmtId="0" fontId="6" fillId="0" borderId="0" xfId="0" applyFont="1"/>
    <xf numFmtId="0" fontId="3" fillId="0" borderId="0" xfId="0" applyFont="1" applyAlignment="1">
      <alignment horizontal="left"/>
    </xf>
    <xf numFmtId="0" fontId="53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57" fillId="0" borderId="0" xfId="0" applyFont="1"/>
    <xf numFmtId="0" fontId="59" fillId="0" borderId="0" xfId="0" applyFont="1"/>
    <xf numFmtId="0" fontId="11" fillId="0" borderId="0" xfId="0" applyFont="1" applyAlignment="1">
      <alignment horizontal="center"/>
    </xf>
    <xf numFmtId="0" fontId="11" fillId="0" borderId="0" xfId="0" applyFont="1"/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6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27" fillId="0" borderId="0" xfId="0" applyFont="1"/>
    <xf numFmtId="0" fontId="63" fillId="0" borderId="0" xfId="0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62" fillId="2" borderId="0" xfId="0" applyFont="1" applyFill="1" applyAlignment="1">
      <alignment horizontal="left"/>
    </xf>
    <xf numFmtId="2" fontId="62" fillId="2" borderId="0" xfId="0" applyNumberFormat="1" applyFont="1" applyFill="1"/>
    <xf numFmtId="4" fontId="62" fillId="2" borderId="0" xfId="0" applyNumberFormat="1" applyFont="1" applyFill="1" applyAlignment="1">
      <alignment horizontal="center"/>
    </xf>
    <xf numFmtId="2" fontId="2" fillId="0" borderId="0" xfId="0" applyNumberFormat="1" applyFont="1"/>
    <xf numFmtId="4" fontId="3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0" fontId="31" fillId="0" borderId="0" xfId="0" applyNumberFormat="1" applyFont="1"/>
    <xf numFmtId="4" fontId="31" fillId="0" borderId="0" xfId="0" applyNumberFormat="1" applyFont="1"/>
    <xf numFmtId="4" fontId="6" fillId="0" borderId="0" xfId="0" applyNumberFormat="1" applyFont="1"/>
    <xf numFmtId="0" fontId="60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right"/>
    </xf>
    <xf numFmtId="4" fontId="3" fillId="0" borderId="0" xfId="0" applyNumberFormat="1" applyFont="1" applyAlignment="1">
      <alignment horizontal="right"/>
    </xf>
    <xf numFmtId="9" fontId="1" fillId="0" borderId="0" xfId="0" applyNumberFormat="1" applyFont="1"/>
    <xf numFmtId="0" fontId="31" fillId="0" borderId="0" xfId="0" applyFont="1" applyAlignment="1">
      <alignment horizontal="left"/>
    </xf>
    <xf numFmtId="10" fontId="31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10" fillId="0" borderId="0" xfId="0" applyFont="1"/>
    <xf numFmtId="0" fontId="65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/>
    </xf>
    <xf numFmtId="0" fontId="17" fillId="2" borderId="0" xfId="0" applyFont="1" applyFill="1" applyAlignment="1">
      <alignment vertical="center"/>
    </xf>
    <xf numFmtId="0" fontId="31" fillId="2" borderId="0" xfId="0" applyFont="1" applyFill="1" applyAlignment="1">
      <alignment horizontal="center"/>
    </xf>
    <xf numFmtId="10" fontId="10" fillId="2" borderId="0" xfId="0" applyNumberFormat="1" applyFont="1" applyFill="1" applyAlignment="1">
      <alignment horizontal="center"/>
    </xf>
    <xf numFmtId="0" fontId="31" fillId="2" borderId="0" xfId="0" applyFont="1" applyFill="1"/>
    <xf numFmtId="49" fontId="1" fillId="0" borderId="0" xfId="0" applyNumberFormat="1" applyFont="1"/>
    <xf numFmtId="0" fontId="6" fillId="2" borderId="0" xfId="0" applyFont="1" applyFill="1"/>
    <xf numFmtId="49" fontId="67" fillId="2" borderId="0" xfId="0" applyNumberFormat="1" applyFont="1" applyFill="1"/>
    <xf numFmtId="49" fontId="31" fillId="2" borderId="0" xfId="0" applyNumberFormat="1" applyFont="1" applyFill="1"/>
    <xf numFmtId="3" fontId="31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0" fontId="68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2" fontId="1" fillId="0" borderId="0" xfId="0" applyNumberFormat="1" applyFont="1"/>
    <xf numFmtId="0" fontId="27" fillId="0" borderId="0" xfId="0" applyFont="1" applyAlignment="1">
      <alignment vertical="center"/>
    </xf>
    <xf numFmtId="49" fontId="55" fillId="2" borderId="0" xfId="0" applyNumberFormat="1" applyFont="1" applyFill="1"/>
    <xf numFmtId="49" fontId="69" fillId="2" borderId="0" xfId="0" applyNumberFormat="1" applyFont="1" applyFill="1"/>
    <xf numFmtId="0" fontId="27" fillId="2" borderId="0" xfId="0" applyFont="1" applyFill="1" applyAlignment="1">
      <alignment horizontal="center" vertical="center"/>
    </xf>
    <xf numFmtId="49" fontId="8" fillId="0" borderId="0" xfId="0" applyNumberFormat="1" applyFont="1" applyAlignment="1">
      <alignment horizontal="left" vertical="justify" wrapText="1"/>
    </xf>
    <xf numFmtId="49" fontId="8" fillId="0" borderId="0" xfId="0" applyNumberFormat="1" applyFont="1" applyAlignment="1">
      <alignment horizontal="justify" vertical="justify" wrapText="1"/>
    </xf>
    <xf numFmtId="49" fontId="8" fillId="0" borderId="0" xfId="0" applyNumberFormat="1" applyFont="1" applyAlignment="1">
      <alignment vertical="center" wrapText="1"/>
    </xf>
    <xf numFmtId="0" fontId="1" fillId="0" borderId="0" xfId="0" applyFont="1" applyAlignment="1">
      <alignment wrapText="1"/>
    </xf>
    <xf numFmtId="0" fontId="70" fillId="0" borderId="0" xfId="0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wrapText="1"/>
    </xf>
    <xf numFmtId="0" fontId="53" fillId="0" borderId="0" xfId="0" applyFont="1" applyAlignment="1">
      <alignment horizontal="center" wrapText="1"/>
    </xf>
    <xf numFmtId="0" fontId="1" fillId="7" borderId="0" xfId="0" applyFont="1" applyFill="1"/>
    <xf numFmtId="0" fontId="73" fillId="7" borderId="0" xfId="0" applyFont="1" applyFill="1"/>
    <xf numFmtId="0" fontId="76" fillId="0" borderId="0" xfId="0" applyFont="1"/>
    <xf numFmtId="0" fontId="77" fillId="7" borderId="0" xfId="0" applyFont="1" applyFill="1" applyAlignment="1">
      <alignment horizontal="center"/>
    </xf>
    <xf numFmtId="0" fontId="79" fillId="0" borderId="0" xfId="0" applyFont="1"/>
    <xf numFmtId="0" fontId="73" fillId="0" borderId="0" xfId="0" applyFont="1"/>
    <xf numFmtId="0" fontId="48" fillId="2" borderId="0" xfId="0" applyFont="1" applyFill="1"/>
    <xf numFmtId="0" fontId="85" fillId="2" borderId="0" xfId="0" applyFont="1" applyFill="1"/>
    <xf numFmtId="0" fontId="82" fillId="2" borderId="0" xfId="0" applyFont="1" applyFill="1"/>
    <xf numFmtId="0" fontId="87" fillId="2" borderId="0" xfId="0" applyFont="1" applyFill="1" applyAlignment="1">
      <alignment vertical="center"/>
    </xf>
    <xf numFmtId="0" fontId="88" fillId="2" borderId="0" xfId="0" applyFont="1" applyFill="1" applyAlignment="1">
      <alignment vertical="center"/>
    </xf>
    <xf numFmtId="0" fontId="8" fillId="7" borderId="0" xfId="0" applyFont="1" applyFill="1"/>
    <xf numFmtId="0" fontId="27" fillId="2" borderId="0" xfId="0" applyFont="1" applyFill="1"/>
    <xf numFmtId="0" fontId="11" fillId="2" borderId="0" xfId="0" applyFont="1" applyFill="1" applyAlignment="1">
      <alignment wrapText="1"/>
    </xf>
    <xf numFmtId="0" fontId="11" fillId="2" borderId="0" xfId="0" applyFont="1" applyFill="1" applyAlignment="1">
      <alignment horizontal="justify" vertical="justify" wrapText="1"/>
    </xf>
    <xf numFmtId="0" fontId="86" fillId="2" borderId="43" xfId="0" applyFont="1" applyFill="1" applyBorder="1" applyAlignment="1">
      <alignment vertical="center"/>
    </xf>
    <xf numFmtId="0" fontId="87" fillId="2" borderId="44" xfId="0" applyFont="1" applyFill="1" applyBorder="1" applyAlignment="1">
      <alignment vertical="center"/>
    </xf>
    <xf numFmtId="0" fontId="8" fillId="2" borderId="44" xfId="0" applyFont="1" applyFill="1" applyBorder="1"/>
    <xf numFmtId="0" fontId="8" fillId="2" borderId="45" xfId="0" applyFont="1" applyFill="1" applyBorder="1"/>
    <xf numFmtId="0" fontId="88" fillId="2" borderId="46" xfId="0" applyFont="1" applyFill="1" applyBorder="1" applyAlignment="1">
      <alignment vertical="center"/>
    </xf>
    <xf numFmtId="0" fontId="27" fillId="2" borderId="47" xfId="0" applyFont="1" applyFill="1" applyBorder="1"/>
    <xf numFmtId="0" fontId="11" fillId="2" borderId="47" xfId="0" applyFont="1" applyFill="1" applyBorder="1" applyAlignment="1">
      <alignment wrapText="1"/>
    </xf>
    <xf numFmtId="0" fontId="11" fillId="2" borderId="47" xfId="0" applyFont="1" applyFill="1" applyBorder="1" applyAlignment="1">
      <alignment horizontal="justify" vertical="justify" wrapText="1"/>
    </xf>
    <xf numFmtId="0" fontId="88" fillId="2" borderId="48" xfId="0" applyFont="1" applyFill="1" applyBorder="1" applyAlignment="1">
      <alignment vertical="center"/>
    </xf>
    <xf numFmtId="0" fontId="88" fillId="2" borderId="49" xfId="0" applyFont="1" applyFill="1" applyBorder="1" applyAlignment="1">
      <alignment vertical="center"/>
    </xf>
    <xf numFmtId="0" fontId="11" fillId="2" borderId="49" xfId="0" applyFont="1" applyFill="1" applyBorder="1" applyAlignment="1">
      <alignment horizontal="justify" vertical="justify" wrapText="1"/>
    </xf>
    <xf numFmtId="0" fontId="11" fillId="2" borderId="50" xfId="0" applyFont="1" applyFill="1" applyBorder="1" applyAlignment="1">
      <alignment horizontal="justify" vertical="justify" wrapText="1"/>
    </xf>
    <xf numFmtId="0" fontId="27" fillId="2" borderId="0" xfId="0" applyFont="1" applyFill="1" applyAlignment="1">
      <alignment horizontal="left"/>
    </xf>
    <xf numFmtId="0" fontId="1" fillId="2" borderId="44" xfId="0" applyFont="1" applyFill="1" applyBorder="1"/>
    <xf numFmtId="0" fontId="1" fillId="2" borderId="45" xfId="0" applyFont="1" applyFill="1" applyBorder="1"/>
    <xf numFmtId="0" fontId="27" fillId="2" borderId="47" xfId="0" applyFont="1" applyFill="1" applyBorder="1" applyAlignment="1">
      <alignment horizontal="left"/>
    </xf>
    <xf numFmtId="0" fontId="20" fillId="7" borderId="0" xfId="0" applyFont="1" applyFill="1"/>
    <xf numFmtId="0" fontId="8" fillId="7" borderId="0" xfId="0" applyFont="1" applyFill="1" applyAlignment="1">
      <alignment vertical="top" wrapText="1"/>
    </xf>
    <xf numFmtId="0" fontId="8" fillId="7" borderId="0" xfId="0" applyFont="1" applyFill="1" applyAlignment="1">
      <alignment horizontal="left" vertical="justify" wrapText="1"/>
    </xf>
    <xf numFmtId="0" fontId="11" fillId="7" borderId="0" xfId="0" applyFont="1" applyFill="1" applyAlignment="1">
      <alignment wrapText="1"/>
    </xf>
    <xf numFmtId="0" fontId="11" fillId="7" borderId="0" xfId="0" applyFont="1" applyFill="1" applyAlignment="1">
      <alignment horizontal="justify" vertical="justify" wrapText="1"/>
    </xf>
    <xf numFmtId="0" fontId="4" fillId="7" borderId="0" xfId="0" applyFont="1" applyFill="1"/>
    <xf numFmtId="0" fontId="27" fillId="7" borderId="0" xfId="0" applyFont="1" applyFill="1" applyAlignment="1">
      <alignment horizontal="left"/>
    </xf>
    <xf numFmtId="0" fontId="91" fillId="7" borderId="0" xfId="0" applyFont="1" applyFill="1" applyAlignment="1">
      <alignment horizontal="justify" vertical="justify" wrapText="1"/>
    </xf>
    <xf numFmtId="0" fontId="92" fillId="7" borderId="0" xfId="0" applyFont="1" applyFill="1"/>
    <xf numFmtId="0" fontId="91" fillId="7" borderId="0" xfId="0" applyFont="1" applyFill="1" applyAlignment="1">
      <alignment horizontal="left"/>
    </xf>
    <xf numFmtId="0" fontId="93" fillId="7" borderId="0" xfId="0" applyFont="1" applyFill="1" applyAlignment="1">
      <alignment horizontal="center"/>
    </xf>
    <xf numFmtId="0" fontId="77" fillId="7" borderId="0" xfId="0" applyFont="1" applyFill="1" applyAlignment="1">
      <alignment horizontal="left"/>
    </xf>
    <xf numFmtId="0" fontId="88" fillId="7" borderId="0" xfId="0" applyFont="1" applyFill="1" applyAlignment="1">
      <alignment vertical="center"/>
    </xf>
    <xf numFmtId="0" fontId="95" fillId="0" borderId="33" xfId="0" applyFont="1" applyBorder="1" applyAlignment="1">
      <alignment vertical="center"/>
    </xf>
    <xf numFmtId="0" fontId="95" fillId="0" borderId="33" xfId="0" applyFont="1" applyBorder="1" applyAlignment="1">
      <alignment horizontal="right" vertical="center"/>
    </xf>
    <xf numFmtId="0" fontId="95" fillId="0" borderId="0" xfId="0" applyFont="1" applyAlignment="1">
      <alignment vertical="center"/>
    </xf>
    <xf numFmtId="0" fontId="95" fillId="0" borderId="0" xfId="0" applyFont="1" applyAlignment="1">
      <alignment horizontal="right" vertical="center"/>
    </xf>
    <xf numFmtId="0" fontId="96" fillId="10" borderId="35" xfId="0" applyFont="1" applyFill="1" applyBorder="1" applyAlignment="1">
      <alignment horizontal="left" vertical="center"/>
    </xf>
    <xf numFmtId="0" fontId="96" fillId="10" borderId="35" xfId="0" applyFont="1" applyFill="1" applyBorder="1" applyAlignment="1">
      <alignment horizontal="right" vertical="center"/>
    </xf>
    <xf numFmtId="10" fontId="96" fillId="10" borderId="35" xfId="0" applyNumberFormat="1" applyFont="1" applyFill="1" applyBorder="1" applyAlignment="1">
      <alignment horizontal="right" vertical="center"/>
    </xf>
    <xf numFmtId="0" fontId="96" fillId="10" borderId="51" xfId="0" applyFont="1" applyFill="1" applyBorder="1" applyAlignment="1">
      <alignment vertical="center"/>
    </xf>
    <xf numFmtId="0" fontId="96" fillId="10" borderId="51" xfId="0" applyFont="1" applyFill="1" applyBorder="1" applyAlignment="1">
      <alignment horizontal="right" vertical="center"/>
    </xf>
    <xf numFmtId="2" fontId="96" fillId="10" borderId="51" xfId="0" applyNumberFormat="1" applyFont="1" applyFill="1" applyBorder="1" applyAlignment="1">
      <alignment horizontal="right" vertical="center"/>
    </xf>
    <xf numFmtId="0" fontId="95" fillId="0" borderId="51" xfId="0" applyFont="1" applyBorder="1" applyAlignment="1">
      <alignment vertical="center"/>
    </xf>
    <xf numFmtId="0" fontId="95" fillId="0" borderId="51" xfId="0" applyFont="1" applyBorder="1" applyAlignment="1">
      <alignment horizontal="right" vertical="center"/>
    </xf>
    <xf numFmtId="168" fontId="95" fillId="0" borderId="33" xfId="4" applyNumberFormat="1" applyFont="1" applyBorder="1" applyAlignment="1">
      <alignment horizontal="center" vertical="center"/>
    </xf>
    <xf numFmtId="168" fontId="96" fillId="10" borderId="35" xfId="4" applyNumberFormat="1" applyFont="1" applyFill="1" applyBorder="1" applyAlignment="1">
      <alignment horizontal="center" vertical="center"/>
    </xf>
    <xf numFmtId="168" fontId="95" fillId="0" borderId="51" xfId="4" applyNumberFormat="1" applyFont="1" applyBorder="1" applyAlignment="1">
      <alignment horizontal="center" vertical="center"/>
    </xf>
    <xf numFmtId="2" fontId="96" fillId="10" borderId="51" xfId="0" applyNumberFormat="1" applyFont="1" applyFill="1" applyBorder="1" applyAlignment="1">
      <alignment vertical="center"/>
    </xf>
    <xf numFmtId="2" fontId="95" fillId="0" borderId="33" xfId="0" applyNumberFormat="1" applyFont="1" applyBorder="1" applyAlignment="1">
      <alignment vertical="center"/>
    </xf>
    <xf numFmtId="2" fontId="95" fillId="0" borderId="51" xfId="0" applyNumberFormat="1" applyFont="1" applyBorder="1" applyAlignment="1">
      <alignment vertical="center"/>
    </xf>
    <xf numFmtId="2" fontId="97" fillId="0" borderId="51" xfId="0" applyNumberFormat="1" applyFont="1" applyBorder="1" applyAlignment="1">
      <alignment horizontal="right" vertical="center"/>
    </xf>
    <xf numFmtId="2" fontId="97" fillId="0" borderId="33" xfId="0" applyNumberFormat="1" applyFont="1" applyBorder="1" applyAlignment="1">
      <alignment horizontal="right" vertical="center"/>
    </xf>
    <xf numFmtId="10" fontId="96" fillId="10" borderId="35" xfId="1" applyNumberFormat="1" applyFont="1" applyFill="1" applyBorder="1" applyAlignment="1">
      <alignment horizontal="right" vertical="center"/>
    </xf>
    <xf numFmtId="0" fontId="91" fillId="10" borderId="35" xfId="0" applyFont="1" applyFill="1" applyBorder="1" applyAlignment="1">
      <alignment horizontal="center" vertical="center"/>
    </xf>
    <xf numFmtId="0" fontId="98" fillId="3" borderId="35" xfId="0" applyFont="1" applyFill="1" applyBorder="1" applyAlignment="1">
      <alignment vertical="center"/>
    </xf>
    <xf numFmtId="3" fontId="98" fillId="3" borderId="51" xfId="0" applyNumberFormat="1" applyFont="1" applyFill="1" applyBorder="1" applyAlignment="1">
      <alignment horizontal="center" vertical="center"/>
    </xf>
    <xf numFmtId="10" fontId="98" fillId="3" borderId="51" xfId="1" applyNumberFormat="1" applyFont="1" applyFill="1" applyBorder="1" applyAlignment="1">
      <alignment horizontal="center" vertical="center"/>
    </xf>
    <xf numFmtId="4" fontId="98" fillId="3" borderId="51" xfId="0" applyNumberFormat="1" applyFont="1" applyFill="1" applyBorder="1" applyAlignment="1">
      <alignment horizontal="center" vertical="center"/>
    </xf>
    <xf numFmtId="168" fontId="96" fillId="10" borderId="35" xfId="0" applyNumberFormat="1" applyFont="1" applyFill="1" applyBorder="1" applyAlignment="1">
      <alignment horizontal="right" vertical="center"/>
    </xf>
    <xf numFmtId="0" fontId="102" fillId="0" borderId="0" xfId="0" applyFont="1"/>
    <xf numFmtId="0" fontId="103" fillId="0" borderId="0" xfId="0" applyFont="1" applyAlignment="1">
      <alignment horizontal="left"/>
    </xf>
    <xf numFmtId="0" fontId="99" fillId="0" borderId="0" xfId="0" applyFont="1"/>
    <xf numFmtId="0" fontId="106" fillId="0" borderId="0" xfId="0" applyFont="1"/>
    <xf numFmtId="0" fontId="107" fillId="0" borderId="0" xfId="0" applyFont="1" applyAlignment="1">
      <alignment horizontal="left"/>
    </xf>
    <xf numFmtId="2" fontId="107" fillId="0" borderId="0" xfId="0" applyNumberFormat="1" applyFont="1" applyAlignment="1">
      <alignment horizontal="right"/>
    </xf>
    <xf numFmtId="168" fontId="95" fillId="0" borderId="33" xfId="4" applyNumberFormat="1" applyFont="1" applyFill="1" applyBorder="1" applyAlignment="1">
      <alignment horizontal="center" vertical="center"/>
    </xf>
    <xf numFmtId="0" fontId="96" fillId="3" borderId="35" xfId="0" applyFont="1" applyFill="1" applyBorder="1" applyAlignment="1">
      <alignment horizontal="left" vertical="center"/>
    </xf>
    <xf numFmtId="1" fontId="1" fillId="0" borderId="0" xfId="0" applyNumberFormat="1" applyFont="1" applyAlignment="1">
      <alignment vertical="center"/>
    </xf>
    <xf numFmtId="3" fontId="110" fillId="2" borderId="0" xfId="0" applyNumberFormat="1" applyFont="1" applyFill="1" applyAlignment="1">
      <alignment horizontal="left" vertical="center"/>
    </xf>
    <xf numFmtId="3" fontId="110" fillId="2" borderId="0" xfId="0" applyNumberFormat="1" applyFont="1" applyFill="1" applyAlignment="1">
      <alignment horizontal="center" vertical="center"/>
    </xf>
    <xf numFmtId="3" fontId="98" fillId="2" borderId="0" xfId="0" applyNumberFormat="1" applyFont="1" applyFill="1" applyAlignment="1">
      <alignment horizontal="center" vertical="center"/>
    </xf>
    <xf numFmtId="3" fontId="110" fillId="2" borderId="51" xfId="0" applyNumberFormat="1" applyFont="1" applyFill="1" applyBorder="1" applyAlignment="1">
      <alignment horizontal="left" vertical="center"/>
    </xf>
    <xf numFmtId="3" fontId="110" fillId="2" borderId="51" xfId="0" applyNumberFormat="1" applyFont="1" applyFill="1" applyBorder="1" applyAlignment="1">
      <alignment horizontal="center" vertical="center"/>
    </xf>
    <xf numFmtId="3" fontId="98" fillId="2" borderId="51" xfId="0" applyNumberFormat="1" applyFont="1" applyFill="1" applyBorder="1" applyAlignment="1">
      <alignment horizontal="center" vertical="center"/>
    </xf>
    <xf numFmtId="10" fontId="98" fillId="3" borderId="35" xfId="0" applyNumberFormat="1" applyFont="1" applyFill="1" applyBorder="1" applyAlignment="1">
      <alignment horizontal="center" vertical="center"/>
    </xf>
    <xf numFmtId="0" fontId="98" fillId="3" borderId="51" xfId="0" applyFont="1" applyFill="1" applyBorder="1" applyAlignment="1">
      <alignment vertical="center"/>
    </xf>
    <xf numFmtId="2" fontId="98" fillId="3" borderId="51" xfId="0" applyNumberFormat="1" applyFont="1" applyFill="1" applyBorder="1" applyAlignment="1">
      <alignment horizontal="center" vertical="center"/>
    </xf>
    <xf numFmtId="3" fontId="110" fillId="2" borderId="33" xfId="0" applyNumberFormat="1" applyFont="1" applyFill="1" applyBorder="1" applyAlignment="1">
      <alignment horizontal="left" vertical="center"/>
    </xf>
    <xf numFmtId="4" fontId="110" fillId="2" borderId="0" xfId="0" applyNumberFormat="1" applyFont="1" applyFill="1" applyAlignment="1">
      <alignment horizontal="center" vertical="center"/>
    </xf>
    <xf numFmtId="4" fontId="110" fillId="2" borderId="51" xfId="0" applyNumberFormat="1" applyFont="1" applyFill="1" applyBorder="1" applyAlignment="1">
      <alignment horizontal="center" vertical="center"/>
    </xf>
    <xf numFmtId="3" fontId="110" fillId="2" borderId="33" xfId="0" applyNumberFormat="1" applyFont="1" applyFill="1" applyBorder="1" applyAlignment="1">
      <alignment horizontal="center" vertical="center"/>
    </xf>
    <xf numFmtId="0" fontId="74" fillId="10" borderId="35" xfId="0" applyFont="1" applyFill="1" applyBorder="1" applyAlignment="1">
      <alignment horizontal="center" vertical="center" wrapText="1"/>
    </xf>
    <xf numFmtId="4" fontId="98" fillId="2" borderId="0" xfId="0" applyNumberFormat="1" applyFont="1" applyFill="1" applyAlignment="1">
      <alignment horizontal="center" vertical="center"/>
    </xf>
    <xf numFmtId="4" fontId="98" fillId="2" borderId="51" xfId="0" applyNumberFormat="1" applyFont="1" applyFill="1" applyBorder="1" applyAlignment="1">
      <alignment horizontal="center" vertical="center"/>
    </xf>
    <xf numFmtId="0" fontId="74" fillId="10" borderId="35" xfId="0" applyFont="1" applyFill="1" applyBorder="1" applyAlignment="1">
      <alignment horizontal="center" vertical="center"/>
    </xf>
    <xf numFmtId="4" fontId="98" fillId="3" borderId="35" xfId="0" applyNumberFormat="1" applyFont="1" applyFill="1" applyBorder="1" applyAlignment="1">
      <alignment horizontal="center" vertical="center"/>
    </xf>
    <xf numFmtId="4" fontId="110" fillId="2" borderId="33" xfId="0" applyNumberFormat="1" applyFont="1" applyFill="1" applyBorder="1" applyAlignment="1">
      <alignment horizontal="center" vertical="center"/>
    </xf>
    <xf numFmtId="4" fontId="98" fillId="2" borderId="33" xfId="0" applyNumberFormat="1" applyFont="1" applyFill="1" applyBorder="1" applyAlignment="1">
      <alignment horizontal="center" vertical="center"/>
    </xf>
    <xf numFmtId="10" fontId="74" fillId="10" borderId="35" xfId="1" applyNumberFormat="1" applyFont="1" applyFill="1" applyBorder="1" applyAlignment="1">
      <alignment horizontal="center" vertical="center"/>
    </xf>
    <xf numFmtId="3" fontId="97" fillId="10" borderId="35" xfId="0" applyNumberFormat="1" applyFont="1" applyFill="1" applyBorder="1" applyAlignment="1">
      <alignment horizontal="center" vertical="center"/>
    </xf>
    <xf numFmtId="10" fontId="97" fillId="10" borderId="35" xfId="0" applyNumberFormat="1" applyFont="1" applyFill="1" applyBorder="1" applyAlignment="1">
      <alignment horizontal="center" vertical="center"/>
    </xf>
    <xf numFmtId="0" fontId="96" fillId="10" borderId="51" xfId="0" applyFont="1" applyFill="1" applyBorder="1" applyAlignment="1">
      <alignment horizontal="center" vertical="center"/>
    </xf>
    <xf numFmtId="49" fontId="96" fillId="10" borderId="51" xfId="0" applyNumberFormat="1" applyFont="1" applyFill="1" applyBorder="1" applyAlignment="1">
      <alignment horizontal="center" vertical="center"/>
    </xf>
    <xf numFmtId="0" fontId="97" fillId="2" borderId="0" xfId="0" applyFont="1" applyFill="1" applyAlignment="1">
      <alignment horizontal="left" vertical="center"/>
    </xf>
    <xf numFmtId="3" fontId="95" fillId="2" borderId="0" xfId="0" applyNumberFormat="1" applyFont="1" applyFill="1" applyAlignment="1">
      <alignment horizontal="center" vertical="center"/>
    </xf>
    <xf numFmtId="10" fontId="97" fillId="2" borderId="0" xfId="0" applyNumberFormat="1" applyFont="1" applyFill="1" applyAlignment="1">
      <alignment horizontal="center" vertical="center"/>
    </xf>
    <xf numFmtId="0" fontId="95" fillId="2" borderId="0" xfId="0" applyFont="1" applyFill="1" applyAlignment="1">
      <alignment horizontal="center" vertical="center"/>
    </xf>
    <xf numFmtId="0" fontId="110" fillId="2" borderId="0" xfId="0" applyFont="1" applyFill="1" applyAlignment="1">
      <alignment horizontal="center" vertical="center"/>
    </xf>
    <xf numFmtId="0" fontId="98" fillId="2" borderId="0" xfId="0" applyFont="1" applyFill="1" applyAlignment="1">
      <alignment horizontal="center" vertical="center"/>
    </xf>
    <xf numFmtId="3" fontId="95" fillId="10" borderId="35" xfId="0" applyNumberFormat="1" applyFont="1" applyFill="1" applyBorder="1" applyAlignment="1">
      <alignment horizontal="center" vertical="center"/>
    </xf>
    <xf numFmtId="3" fontId="96" fillId="10" borderId="35" xfId="0" applyNumberFormat="1" applyFont="1" applyFill="1" applyBorder="1" applyAlignment="1">
      <alignment horizontal="center" vertical="center"/>
    </xf>
    <xf numFmtId="0" fontId="96" fillId="10" borderId="35" xfId="0" applyFont="1" applyFill="1" applyBorder="1" applyAlignment="1">
      <alignment horizontal="center" vertical="center"/>
    </xf>
    <xf numFmtId="10" fontId="96" fillId="10" borderId="35" xfId="0" applyNumberFormat="1" applyFont="1" applyFill="1" applyBorder="1" applyAlignment="1">
      <alignment horizontal="center" vertical="center"/>
    </xf>
    <xf numFmtId="0" fontId="111" fillId="0" borderId="0" xfId="0" applyFont="1"/>
    <xf numFmtId="10" fontId="96" fillId="2" borderId="0" xfId="0" applyNumberFormat="1" applyFont="1" applyFill="1" applyAlignment="1">
      <alignment horizontal="center"/>
    </xf>
    <xf numFmtId="3" fontId="97" fillId="2" borderId="0" xfId="0" applyNumberFormat="1" applyFont="1" applyFill="1" applyAlignment="1">
      <alignment horizontal="left" vertical="center"/>
    </xf>
    <xf numFmtId="3" fontId="111" fillId="10" borderId="35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0" fontId="112" fillId="2" borderId="0" xfId="0" applyFont="1" applyFill="1" applyAlignment="1">
      <alignment horizontal="justify" vertical="justify" wrapText="1"/>
    </xf>
    <xf numFmtId="49" fontId="80" fillId="2" borderId="0" xfId="0" applyNumberFormat="1" applyFont="1" applyFill="1" applyAlignment="1">
      <alignment horizontal="center" vertical="center" wrapText="1"/>
    </xf>
    <xf numFmtId="0" fontId="76" fillId="2" borderId="0" xfId="0" applyFont="1" applyFill="1"/>
    <xf numFmtId="0" fontId="112" fillId="2" borderId="46" xfId="0" applyFont="1" applyFill="1" applyBorder="1" applyAlignment="1">
      <alignment horizontal="justify" vertical="justify" wrapText="1"/>
    </xf>
    <xf numFmtId="0" fontId="112" fillId="2" borderId="47" xfId="0" applyFont="1" applyFill="1" applyBorder="1" applyAlignment="1">
      <alignment horizontal="justify" vertical="justify" wrapText="1"/>
    </xf>
    <xf numFmtId="49" fontId="80" fillId="2" borderId="46" xfId="0" applyNumberFormat="1" applyFont="1" applyFill="1" applyBorder="1" applyAlignment="1">
      <alignment horizontal="center" vertical="center" wrapText="1"/>
    </xf>
    <xf numFmtId="49" fontId="80" fillId="2" borderId="47" xfId="0" applyNumberFormat="1" applyFont="1" applyFill="1" applyBorder="1" applyAlignment="1">
      <alignment horizontal="center" vertical="center" wrapText="1"/>
    </xf>
    <xf numFmtId="49" fontId="112" fillId="2" borderId="46" xfId="0" applyNumberFormat="1" applyFont="1" applyFill="1" applyBorder="1" applyAlignment="1">
      <alignment horizontal="justify" vertical="justify" wrapText="1"/>
    </xf>
    <xf numFmtId="0" fontId="76" fillId="2" borderId="47" xfId="0" applyFont="1" applyFill="1" applyBorder="1"/>
    <xf numFmtId="3" fontId="2" fillId="0" borderId="12" xfId="0" applyNumberFormat="1" applyFont="1" applyBorder="1" applyAlignment="1">
      <alignment horizontal="right" vertical="center"/>
    </xf>
    <xf numFmtId="3" fontId="1" fillId="0" borderId="19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4" fontId="2" fillId="0" borderId="20" xfId="0" applyNumberFormat="1" applyFont="1" applyBorder="1" applyAlignment="1">
      <alignment horizontal="right"/>
    </xf>
    <xf numFmtId="2" fontId="2" fillId="0" borderId="17" xfId="2" applyNumberFormat="1" applyFont="1" applyBorder="1" applyAlignment="1">
      <alignment horizontal="center" vertical="center"/>
    </xf>
    <xf numFmtId="3" fontId="15" fillId="11" borderId="7" xfId="2" applyNumberFormat="1" applyFont="1" applyFill="1" applyBorder="1" applyAlignment="1">
      <alignment horizontal="centerContinuous"/>
    </xf>
    <xf numFmtId="3" fontId="15" fillId="11" borderId="8" xfId="2" applyNumberFormat="1" applyFont="1" applyFill="1" applyBorder="1" applyAlignment="1">
      <alignment horizontal="centerContinuous"/>
    </xf>
    <xf numFmtId="0" fontId="98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10" fontId="98" fillId="2" borderId="0" xfId="0" applyNumberFormat="1" applyFont="1" applyFill="1" applyAlignment="1">
      <alignment vertical="center"/>
    </xf>
    <xf numFmtId="0" fontId="98" fillId="2" borderId="0" xfId="0" applyFont="1" applyFill="1" applyAlignment="1">
      <alignment horizontal="left" vertical="center"/>
    </xf>
    <xf numFmtId="17" fontId="18" fillId="5" borderId="18" xfId="2" applyNumberFormat="1" applyFont="1" applyFill="1" applyBorder="1" applyAlignment="1">
      <alignment horizontal="left"/>
    </xf>
    <xf numFmtId="0" fontId="32" fillId="0" borderId="41" xfId="2" applyFont="1" applyBorder="1"/>
    <xf numFmtId="0" fontId="89" fillId="2" borderId="0" xfId="0" applyFont="1" applyFill="1" applyAlignment="1">
      <alignment horizontal="left" vertical="center"/>
    </xf>
    <xf numFmtId="0" fontId="90" fillId="2" borderId="0" xfId="0" applyFont="1" applyFill="1" applyAlignment="1">
      <alignment horizontal="left" vertical="center" wrapText="1"/>
    </xf>
    <xf numFmtId="0" fontId="90" fillId="2" borderId="47" xfId="0" applyFont="1" applyFill="1" applyBorder="1" applyAlignment="1">
      <alignment horizontal="left" vertical="center" wrapText="1"/>
    </xf>
    <xf numFmtId="0" fontId="90" fillId="2" borderId="49" xfId="0" applyFont="1" applyFill="1" applyBorder="1" applyAlignment="1">
      <alignment horizontal="left" vertical="center" wrapText="1"/>
    </xf>
    <xf numFmtId="0" fontId="90" fillId="2" borderId="50" xfId="0" applyFont="1" applyFill="1" applyBorder="1" applyAlignment="1">
      <alignment horizontal="left" vertical="center" wrapText="1"/>
    </xf>
    <xf numFmtId="0" fontId="90" fillId="2" borderId="0" xfId="0" applyFont="1" applyFill="1" applyAlignment="1">
      <alignment horizontal="left" vertical="center"/>
    </xf>
    <xf numFmtId="0" fontId="90" fillId="2" borderId="47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/>
    </xf>
    <xf numFmtId="49" fontId="74" fillId="10" borderId="51" xfId="0" applyNumberFormat="1" applyFont="1" applyFill="1" applyBorder="1" applyAlignment="1">
      <alignment horizontal="center" vertical="center"/>
    </xf>
    <xf numFmtId="49" fontId="74" fillId="10" borderId="51" xfId="0" applyNumberFormat="1" applyFont="1" applyFill="1" applyBorder="1" applyAlignment="1">
      <alignment vertical="center" wrapText="1"/>
    </xf>
    <xf numFmtId="0" fontId="90" fillId="2" borderId="49" xfId="0" applyFont="1" applyFill="1" applyBorder="1" applyAlignment="1">
      <alignment horizontal="left" vertical="center"/>
    </xf>
    <xf numFmtId="0" fontId="31" fillId="0" borderId="0" xfId="2" applyFont="1" applyAlignment="1">
      <alignment horizontal="center"/>
    </xf>
    <xf numFmtId="3" fontId="113" fillId="2" borderId="0" xfId="0" applyNumberFormat="1" applyFont="1" applyFill="1" applyAlignment="1">
      <alignment horizontal="center" vertical="center"/>
    </xf>
    <xf numFmtId="3" fontId="113" fillId="2" borderId="51" xfId="0" applyNumberFormat="1" applyFont="1" applyFill="1" applyBorder="1" applyAlignment="1">
      <alignment horizontal="center" vertical="center"/>
    </xf>
    <xf numFmtId="3" fontId="114" fillId="3" borderId="51" xfId="0" applyNumberFormat="1" applyFont="1" applyFill="1" applyBorder="1" applyAlignment="1">
      <alignment horizontal="center" vertical="center"/>
    </xf>
    <xf numFmtId="171" fontId="113" fillId="3" borderId="51" xfId="0" applyNumberFormat="1" applyFont="1" applyFill="1" applyBorder="1" applyAlignment="1">
      <alignment horizontal="center" vertical="center"/>
    </xf>
    <xf numFmtId="3" fontId="114" fillId="2" borderId="0" xfId="0" applyNumberFormat="1" applyFont="1" applyFill="1" applyAlignment="1">
      <alignment horizontal="center" vertical="center"/>
    </xf>
    <xf numFmtId="3" fontId="114" fillId="3" borderId="35" xfId="0" applyNumberFormat="1" applyFont="1" applyFill="1" applyBorder="1" applyAlignment="1">
      <alignment horizontal="center" vertical="center"/>
    </xf>
    <xf numFmtId="3" fontId="98" fillId="2" borderId="33" xfId="0" applyNumberFormat="1" applyFont="1" applyFill="1" applyBorder="1" applyAlignment="1">
      <alignment horizontal="left" vertical="center"/>
    </xf>
    <xf numFmtId="3" fontId="98" fillId="2" borderId="51" xfId="0" applyNumberFormat="1" applyFont="1" applyFill="1" applyBorder="1" applyAlignment="1">
      <alignment horizontal="left" vertical="center"/>
    </xf>
    <xf numFmtId="3" fontId="1" fillId="6" borderId="51" xfId="2" applyNumberFormat="1" applyFill="1" applyBorder="1" applyAlignment="1">
      <alignment horizontal="center" vertical="center"/>
    </xf>
    <xf numFmtId="10" fontId="96" fillId="3" borderId="35" xfId="0" applyNumberFormat="1" applyFont="1" applyFill="1" applyBorder="1" applyAlignment="1">
      <alignment horizontal="center" vertical="center"/>
    </xf>
    <xf numFmtId="3" fontId="1" fillId="6" borderId="0" xfId="2" applyNumberFormat="1" applyFill="1" applyAlignment="1">
      <alignment horizontal="center" vertical="center"/>
    </xf>
    <xf numFmtId="3" fontId="2" fillId="6" borderId="0" xfId="2" applyNumberFormat="1" applyFont="1" applyFill="1" applyAlignment="1">
      <alignment horizontal="center" vertical="center"/>
    </xf>
    <xf numFmtId="3" fontId="2" fillId="6" borderId="51" xfId="2" applyNumberFormat="1" applyFont="1" applyFill="1" applyBorder="1" applyAlignment="1">
      <alignment horizontal="center" vertical="center"/>
    </xf>
    <xf numFmtId="9" fontId="2" fillId="5" borderId="15" xfId="1" applyFont="1" applyFill="1" applyBorder="1"/>
    <xf numFmtId="4" fontId="1" fillId="12" borderId="15" xfId="2" applyNumberFormat="1" applyFill="1" applyBorder="1"/>
    <xf numFmtId="3" fontId="16" fillId="0" borderId="26" xfId="2" applyNumberFormat="1" applyFont="1" applyBorder="1" applyAlignment="1">
      <alignment horizontal="center"/>
    </xf>
    <xf numFmtId="3" fontId="16" fillId="0" borderId="0" xfId="2" applyNumberFormat="1" applyFont="1" applyAlignment="1">
      <alignment horizontal="center"/>
    </xf>
    <xf numFmtId="4" fontId="115" fillId="0" borderId="21" xfId="0" applyNumberFormat="1" applyFont="1" applyBorder="1" applyAlignment="1">
      <alignment horizontal="center"/>
    </xf>
    <xf numFmtId="4" fontId="115" fillId="4" borderId="21" xfId="0" applyNumberFormat="1" applyFont="1" applyFill="1" applyBorder="1" applyAlignment="1">
      <alignment horizontal="center"/>
    </xf>
    <xf numFmtId="4" fontId="116" fillId="4" borderId="21" xfId="0" applyNumberFormat="1" applyFont="1" applyFill="1" applyBorder="1" applyAlignment="1">
      <alignment horizontal="center"/>
    </xf>
    <xf numFmtId="4" fontId="2" fillId="5" borderId="15" xfId="1" applyNumberFormat="1" applyFont="1" applyFill="1" applyBorder="1"/>
    <xf numFmtId="4" fontId="2" fillId="5" borderId="6" xfId="1" applyNumberFormat="1" applyFont="1" applyFill="1" applyBorder="1"/>
    <xf numFmtId="0" fontId="93" fillId="7" borderId="0" xfId="0" applyFont="1" applyFill="1" applyAlignment="1">
      <alignment vertical="center"/>
    </xf>
    <xf numFmtId="0" fontId="1" fillId="12" borderId="0" xfId="2" applyFill="1"/>
    <xf numFmtId="0" fontId="117" fillId="4" borderId="27" xfId="2" applyFont="1" applyFill="1" applyBorder="1" applyAlignment="1">
      <alignment horizontal="center"/>
    </xf>
    <xf numFmtId="17" fontId="117" fillId="5" borderId="27" xfId="2" applyNumberFormat="1" applyFont="1" applyFill="1" applyBorder="1" applyAlignment="1">
      <alignment horizontal="center"/>
    </xf>
    <xf numFmtId="3" fontId="118" fillId="0" borderId="54" xfId="0" applyNumberFormat="1" applyFont="1" applyBorder="1" applyAlignment="1">
      <alignment horizontal="center" vertical="center" wrapText="1"/>
    </xf>
    <xf numFmtId="3" fontId="118" fillId="0" borderId="55" xfId="0" applyNumberFormat="1" applyFont="1" applyBorder="1" applyAlignment="1">
      <alignment horizontal="center" vertical="center" wrapText="1"/>
    </xf>
    <xf numFmtId="0" fontId="118" fillId="0" borderId="55" xfId="0" applyFont="1" applyBorder="1" applyAlignment="1">
      <alignment horizontal="center" vertical="center" wrapText="1"/>
    </xf>
    <xf numFmtId="0" fontId="119" fillId="0" borderId="55" xfId="0" applyFont="1" applyBorder="1" applyAlignment="1">
      <alignment horizontal="center" vertical="center" wrapText="1"/>
    </xf>
    <xf numFmtId="3" fontId="2" fillId="0" borderId="56" xfId="0" applyNumberFormat="1" applyFont="1" applyBorder="1" applyAlignment="1">
      <alignment horizontal="center" vertical="center" wrapText="1"/>
    </xf>
    <xf numFmtId="3" fontId="2" fillId="0" borderId="57" xfId="0" applyNumberFormat="1" applyFont="1" applyBorder="1" applyAlignment="1">
      <alignment horizontal="center" vertical="center" wrapText="1"/>
    </xf>
    <xf numFmtId="3" fontId="1" fillId="0" borderId="58" xfId="0" applyNumberFormat="1" applyFont="1" applyBorder="1" applyAlignment="1">
      <alignment horizontal="center" vertical="center" wrapText="1"/>
    </xf>
    <xf numFmtId="3" fontId="1" fillId="0" borderId="59" xfId="0" applyNumberFormat="1" applyFont="1" applyBorder="1" applyAlignment="1">
      <alignment horizontal="center" vertical="center" wrapText="1"/>
    </xf>
    <xf numFmtId="3" fontId="2" fillId="0" borderId="58" xfId="0" applyNumberFormat="1" applyFont="1" applyBorder="1" applyAlignment="1">
      <alignment horizontal="center" vertical="center" wrapText="1"/>
    </xf>
    <xf numFmtId="3" fontId="2" fillId="0" borderId="59" xfId="0" applyNumberFormat="1" applyFont="1" applyBorder="1" applyAlignment="1">
      <alignment horizontal="center" vertical="center" wrapText="1"/>
    </xf>
    <xf numFmtId="10" fontId="1" fillId="0" borderId="56" xfId="0" applyNumberFormat="1" applyFont="1" applyBorder="1" applyAlignment="1">
      <alignment horizontal="center" vertical="center" wrapText="1"/>
    </xf>
    <xf numFmtId="10" fontId="1" fillId="0" borderId="57" xfId="0" applyNumberFormat="1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1" fillId="0" borderId="58" xfId="0" applyFont="1" applyBorder="1" applyAlignment="1">
      <alignment horizontal="center" vertical="center" wrapText="1"/>
    </xf>
    <xf numFmtId="0" fontId="1" fillId="0" borderId="59" xfId="0" applyFont="1" applyBorder="1" applyAlignment="1">
      <alignment horizontal="center" vertical="center" wrapText="1"/>
    </xf>
    <xf numFmtId="10" fontId="120" fillId="0" borderId="56" xfId="0" applyNumberFormat="1" applyFont="1" applyBorder="1" applyAlignment="1">
      <alignment horizontal="right" vertical="center" wrapText="1"/>
    </xf>
    <xf numFmtId="3" fontId="1" fillId="13" borderId="15" xfId="2" applyNumberFormat="1" applyFill="1" applyBorder="1"/>
    <xf numFmtId="0" fontId="1" fillId="0" borderId="37" xfId="2" applyBorder="1" applyAlignment="1">
      <alignment horizontal="left" vertical="center" wrapText="1"/>
    </xf>
    <xf numFmtId="0" fontId="1" fillId="12" borderId="31" xfId="2" applyFill="1" applyBorder="1"/>
    <xf numFmtId="167" fontId="1" fillId="12" borderId="0" xfId="1" applyNumberFormat="1" applyFill="1"/>
    <xf numFmtId="167" fontId="1" fillId="12" borderId="28" xfId="2" applyNumberFormat="1" applyFill="1" applyBorder="1" applyAlignment="1">
      <alignment horizontal="right" wrapText="1"/>
    </xf>
    <xf numFmtId="3" fontId="1" fillId="12" borderId="28" xfId="2" applyNumberFormat="1" applyFill="1" applyBorder="1" applyAlignment="1">
      <alignment horizontal="right" wrapText="1"/>
    </xf>
    <xf numFmtId="167" fontId="1" fillId="5" borderId="28" xfId="1" applyNumberFormat="1" applyFill="1" applyBorder="1"/>
    <xf numFmtId="0" fontId="40" fillId="5" borderId="28" xfId="2" applyFont="1" applyFill="1" applyBorder="1"/>
    <xf numFmtId="1" fontId="1" fillId="5" borderId="28" xfId="2" applyNumberFormat="1" applyFill="1" applyBorder="1" applyAlignment="1">
      <alignment horizontal="right" wrapText="1"/>
    </xf>
    <xf numFmtId="9" fontId="1" fillId="5" borderId="28" xfId="2" applyNumberFormat="1" applyFill="1" applyBorder="1" applyAlignment="1">
      <alignment wrapText="1"/>
    </xf>
    <xf numFmtId="167" fontId="1" fillId="5" borderId="28" xfId="1" applyNumberFormat="1" applyFill="1" applyBorder="1" applyAlignment="1">
      <alignment horizontal="right" wrapText="1"/>
    </xf>
    <xf numFmtId="167" fontId="1" fillId="5" borderId="28" xfId="1" applyNumberFormat="1" applyFill="1" applyBorder="1" applyAlignment="1">
      <alignment wrapText="1"/>
    </xf>
    <xf numFmtId="0" fontId="1" fillId="0" borderId="37" xfId="2" applyBorder="1" applyAlignment="1">
      <alignment horizontal="left" vertical="top" wrapText="1"/>
    </xf>
    <xf numFmtId="0" fontId="1" fillId="0" borderId="5" xfId="2" applyBorder="1" applyAlignment="1">
      <alignment horizontal="left" vertical="top" wrapText="1"/>
    </xf>
    <xf numFmtId="0" fontId="1" fillId="0" borderId="6" xfId="2" applyBorder="1" applyAlignment="1">
      <alignment horizontal="left" vertical="top" wrapText="1"/>
    </xf>
    <xf numFmtId="0" fontId="90" fillId="0" borderId="0" xfId="0" applyFont="1" applyAlignment="1">
      <alignment horizontal="left" vertical="center"/>
    </xf>
    <xf numFmtId="0" fontId="37" fillId="0" borderId="0" xfId="2" applyFont="1"/>
    <xf numFmtId="0" fontId="1" fillId="0" borderId="2" xfId="2" applyBorder="1"/>
    <xf numFmtId="0" fontId="1" fillId="0" borderId="0" xfId="2" applyAlignment="1">
      <alignment horizontal="left" wrapText="1"/>
    </xf>
    <xf numFmtId="0" fontId="1" fillId="0" borderId="1" xfId="2" applyBorder="1" applyAlignment="1">
      <alignment horizontal="centerContinuous"/>
    </xf>
    <xf numFmtId="0" fontId="10" fillId="0" borderId="0" xfId="2" applyFont="1"/>
    <xf numFmtId="0" fontId="1" fillId="0" borderId="0" xfId="2" applyAlignment="1">
      <alignment horizontal="left" vertical="top" wrapText="1"/>
    </xf>
    <xf numFmtId="2" fontId="1" fillId="5" borderId="28" xfId="2" applyNumberFormat="1" applyFill="1" applyBorder="1"/>
    <xf numFmtId="3" fontId="119" fillId="0" borderId="0" xfId="0" applyNumberFormat="1" applyFont="1"/>
    <xf numFmtId="3" fontId="1" fillId="0" borderId="12" xfId="2" applyNumberFormat="1" applyBorder="1"/>
    <xf numFmtId="0" fontId="121" fillId="0" borderId="0" xfId="2" applyFont="1"/>
    <xf numFmtId="3" fontId="122" fillId="0" borderId="0" xfId="2" applyNumberFormat="1" applyFont="1"/>
    <xf numFmtId="4" fontId="122" fillId="0" borderId="0" xfId="2" applyNumberFormat="1" applyFont="1"/>
    <xf numFmtId="0" fontId="123" fillId="0" borderId="0" xfId="2" applyFont="1" applyAlignment="1">
      <alignment horizontal="center"/>
    </xf>
    <xf numFmtId="10" fontId="2" fillId="0" borderId="15" xfId="1" applyNumberFormat="1" applyFont="1" applyFill="1" applyBorder="1"/>
    <xf numFmtId="4" fontId="124" fillId="0" borderId="0" xfId="0" applyNumberFormat="1" applyFont="1" applyAlignment="1">
      <alignment horizontal="center" vertical="center"/>
    </xf>
    <xf numFmtId="17" fontId="125" fillId="4" borderId="27" xfId="2" applyNumberFormat="1" applyFont="1" applyFill="1" applyBorder="1" applyAlignment="1">
      <alignment horizontal="center"/>
    </xf>
    <xf numFmtId="17" fontId="125" fillId="5" borderId="18" xfId="2" applyNumberFormat="1" applyFont="1" applyFill="1" applyBorder="1" applyAlignment="1">
      <alignment horizontal="center"/>
    </xf>
    <xf numFmtId="17" fontId="125" fillId="5" borderId="27" xfId="2" applyNumberFormat="1" applyFont="1" applyFill="1" applyBorder="1" applyAlignment="1">
      <alignment horizontal="center"/>
    </xf>
    <xf numFmtId="4" fontId="1" fillId="0" borderId="12" xfId="1" applyNumberFormat="1" applyBorder="1"/>
    <xf numFmtId="4" fontId="1" fillId="0" borderId="27" xfId="1" applyNumberFormat="1" applyBorder="1"/>
    <xf numFmtId="4" fontId="1" fillId="0" borderId="12" xfId="1" applyNumberFormat="1" applyFill="1" applyBorder="1" applyAlignment="1">
      <alignment horizontal="center"/>
    </xf>
    <xf numFmtId="4" fontId="1" fillId="0" borderId="15" xfId="1" applyNumberFormat="1" applyFill="1" applyBorder="1" applyAlignment="1">
      <alignment horizontal="center"/>
    </xf>
    <xf numFmtId="4" fontId="2" fillId="0" borderId="18" xfId="1" applyNumberFormat="1" applyFont="1" applyFill="1" applyBorder="1" applyAlignment="1">
      <alignment horizontal="center"/>
    </xf>
    <xf numFmtId="4" fontId="1" fillId="14" borderId="12" xfId="2" applyNumberFormat="1" applyFill="1" applyBorder="1" applyAlignment="1">
      <alignment horizontal="center"/>
    </xf>
    <xf numFmtId="4" fontId="1" fillId="14" borderId="15" xfId="2" applyNumberFormat="1" applyFill="1" applyBorder="1" applyAlignment="1">
      <alignment horizontal="center"/>
    </xf>
    <xf numFmtId="4" fontId="2" fillId="14" borderId="18" xfId="2" applyNumberFormat="1" applyFont="1" applyFill="1" applyBorder="1" applyAlignment="1">
      <alignment horizontal="center"/>
    </xf>
    <xf numFmtId="4" fontId="1" fillId="14" borderId="15" xfId="1" applyNumberFormat="1" applyFill="1" applyBorder="1"/>
    <xf numFmtId="4" fontId="2" fillId="14" borderId="18" xfId="1" applyNumberFormat="1" applyFont="1" applyFill="1" applyBorder="1"/>
    <xf numFmtId="4" fontId="2" fillId="14" borderId="27" xfId="1" applyNumberFormat="1" applyFont="1" applyFill="1" applyBorder="1" applyAlignment="1">
      <alignment horizontal="center"/>
    </xf>
    <xf numFmtId="4" fontId="1" fillId="14" borderId="12" xfId="1" applyNumberFormat="1" applyFill="1" applyBorder="1" applyAlignment="1">
      <alignment horizontal="center"/>
    </xf>
    <xf numFmtId="4" fontId="1" fillId="14" borderId="15" xfId="1" applyNumberFormat="1" applyFill="1" applyBorder="1" applyAlignment="1">
      <alignment horizontal="center"/>
    </xf>
    <xf numFmtId="4" fontId="2" fillId="14" borderId="18" xfId="1" applyNumberFormat="1" applyFont="1" applyFill="1" applyBorder="1" applyAlignment="1">
      <alignment horizontal="center"/>
    </xf>
    <xf numFmtId="4" fontId="2" fillId="0" borderId="12" xfId="1" applyNumberFormat="1" applyFont="1" applyBorder="1"/>
    <xf numFmtId="9" fontId="1" fillId="0" borderId="0" xfId="1" applyFont="1"/>
    <xf numFmtId="3" fontId="126" fillId="6" borderId="19" xfId="2" applyNumberFormat="1" applyFont="1" applyFill="1" applyBorder="1" applyAlignment="1">
      <alignment vertical="center"/>
    </xf>
    <xf numFmtId="3" fontId="121" fillId="0" borderId="12" xfId="2" applyNumberFormat="1" applyFont="1" applyBorder="1" applyAlignment="1">
      <alignment vertical="center"/>
    </xf>
    <xf numFmtId="3" fontId="121" fillId="6" borderId="19" xfId="2" applyNumberFormat="1" applyFont="1" applyFill="1" applyBorder="1" applyAlignment="1">
      <alignment vertical="center"/>
    </xf>
    <xf numFmtId="3" fontId="121" fillId="6" borderId="12" xfId="2" applyNumberFormat="1" applyFont="1" applyFill="1" applyBorder="1" applyAlignment="1">
      <alignment vertical="center"/>
    </xf>
    <xf numFmtId="3" fontId="122" fillId="6" borderId="12" xfId="2" applyNumberFormat="1" applyFont="1" applyFill="1" applyBorder="1" applyAlignment="1">
      <alignment vertical="center"/>
    </xf>
    <xf numFmtId="3" fontId="2" fillId="15" borderId="0" xfId="2" applyNumberFormat="1" applyFont="1" applyFill="1"/>
    <xf numFmtId="0" fontId="98" fillId="0" borderId="0" xfId="0" applyFont="1" applyAlignment="1">
      <alignment vertical="center"/>
    </xf>
    <xf numFmtId="3" fontId="114" fillId="0" borderId="0" xfId="0" applyNumberFormat="1" applyFont="1" applyAlignment="1">
      <alignment horizontal="center" vertical="center"/>
    </xf>
    <xf numFmtId="0" fontId="71" fillId="0" borderId="0" xfId="0" applyFont="1" applyAlignment="1">
      <alignment horizontal="left"/>
    </xf>
    <xf numFmtId="0" fontId="74" fillId="0" borderId="0" xfId="0" applyFont="1" applyAlignment="1">
      <alignment horizontal="right"/>
    </xf>
    <xf numFmtId="0" fontId="78" fillId="0" borderId="0" xfId="0" applyFont="1" applyAlignment="1">
      <alignment horizontal="center" vertical="center"/>
    </xf>
    <xf numFmtId="0" fontId="71" fillId="7" borderId="0" xfId="0" applyFont="1" applyFill="1" applyAlignment="1">
      <alignment horizontal="left"/>
    </xf>
    <xf numFmtId="0" fontId="74" fillId="7" borderId="0" xfId="0" applyFont="1" applyFill="1" applyAlignment="1">
      <alignment horizontal="right"/>
    </xf>
    <xf numFmtId="0" fontId="90" fillId="2" borderId="52" xfId="0" applyFont="1" applyFill="1" applyBorder="1" applyAlignment="1">
      <alignment horizontal="left" vertical="center"/>
    </xf>
    <xf numFmtId="0" fontId="90" fillId="2" borderId="53" xfId="0" applyFont="1" applyFill="1" applyBorder="1" applyAlignment="1">
      <alignment horizontal="left" vertical="center"/>
    </xf>
    <xf numFmtId="169" fontId="96" fillId="10" borderId="35" xfId="4" applyNumberFormat="1" applyFont="1" applyFill="1" applyBorder="1" applyAlignment="1">
      <alignment horizontal="center" vertical="center"/>
    </xf>
    <xf numFmtId="0" fontId="71" fillId="10" borderId="35" xfId="0" applyFont="1" applyFill="1" applyBorder="1" applyAlignment="1">
      <alignment horizontal="center" vertical="center"/>
    </xf>
    <xf numFmtId="3" fontId="95" fillId="2" borderId="0" xfId="0" applyNumberFormat="1" applyFont="1" applyFill="1" applyAlignment="1">
      <alignment horizontal="center" vertical="center"/>
    </xf>
    <xf numFmtId="49" fontId="48" fillId="2" borderId="0" xfId="0" applyNumberFormat="1" applyFont="1" applyFill="1" applyAlignment="1">
      <alignment horizontal="right"/>
    </xf>
    <xf numFmtId="49" fontId="69" fillId="2" borderId="0" xfId="0" applyNumberFormat="1" applyFont="1" applyFill="1" applyAlignment="1">
      <alignment horizontal="center"/>
    </xf>
    <xf numFmtId="0" fontId="81" fillId="8" borderId="0" xfId="0" applyFont="1" applyFill="1" applyAlignment="1">
      <alignment horizontal="center" vertical="center"/>
    </xf>
    <xf numFmtId="0" fontId="83" fillId="8" borderId="0" xfId="0" applyFont="1" applyFill="1" applyAlignment="1">
      <alignment horizontal="center" vertical="center"/>
    </xf>
    <xf numFmtId="49" fontId="31" fillId="0" borderId="0" xfId="0" applyNumberFormat="1" applyFont="1" applyAlignment="1">
      <alignment horizontal="left"/>
    </xf>
    <xf numFmtId="0" fontId="43" fillId="8" borderId="0" xfId="0" applyFont="1" applyFill="1" applyAlignment="1">
      <alignment horizontal="center"/>
    </xf>
    <xf numFmtId="49" fontId="66" fillId="2" borderId="0" xfId="0" applyNumberFormat="1" applyFont="1" applyFill="1" applyAlignment="1">
      <alignment horizontal="center"/>
    </xf>
    <xf numFmtId="49" fontId="14" fillId="2" borderId="0" xfId="0" applyNumberFormat="1" applyFont="1" applyFill="1" applyAlignment="1">
      <alignment horizontal="center"/>
    </xf>
    <xf numFmtId="49" fontId="31" fillId="2" borderId="0" xfId="0" applyNumberFormat="1" applyFont="1" applyFill="1" applyAlignment="1">
      <alignment horizontal="center"/>
    </xf>
    <xf numFmtId="0" fontId="43" fillId="8" borderId="0" xfId="0" applyFont="1" applyFill="1" applyAlignment="1">
      <alignment horizontal="center" wrapText="1"/>
    </xf>
    <xf numFmtId="0" fontId="75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78" fillId="7" borderId="0" xfId="0" applyFont="1" applyFill="1" applyAlignment="1">
      <alignment horizontal="center" vertical="center"/>
    </xf>
    <xf numFmtId="0" fontId="81" fillId="7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94" fillId="0" borderId="0" xfId="0" applyFont="1" applyAlignment="1">
      <alignment horizontal="center"/>
    </xf>
    <xf numFmtId="0" fontId="19" fillId="0" borderId="0" xfId="0" applyFont="1" applyAlignment="1">
      <alignment horizontal="right"/>
    </xf>
    <xf numFmtId="0" fontId="44" fillId="7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49" fontId="46" fillId="7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04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43" fillId="7" borderId="0" xfId="0" applyFont="1" applyFill="1" applyAlignment="1">
      <alignment horizontal="center"/>
    </xf>
    <xf numFmtId="168" fontId="95" fillId="0" borderId="33" xfId="4" applyNumberFormat="1" applyFont="1" applyBorder="1" applyAlignment="1">
      <alignment horizontal="center" vertical="center"/>
    </xf>
    <xf numFmtId="168" fontId="95" fillId="0" borderId="51" xfId="4" applyNumberFormat="1" applyFont="1" applyBorder="1" applyAlignment="1">
      <alignment horizontal="center" vertical="center"/>
    </xf>
    <xf numFmtId="168" fontId="96" fillId="10" borderId="35" xfId="4" applyNumberFormat="1" applyFont="1" applyFill="1" applyBorder="1" applyAlignment="1">
      <alignment horizontal="center" vertical="center"/>
    </xf>
    <xf numFmtId="0" fontId="58" fillId="0" borderId="0" xfId="0" applyFont="1" applyAlignment="1">
      <alignment horizontal="center"/>
    </xf>
    <xf numFmtId="0" fontId="11" fillId="2" borderId="0" xfId="0" applyFont="1" applyFill="1" applyAlignment="1">
      <alignment horizontal="center"/>
    </xf>
    <xf numFmtId="2" fontId="6" fillId="0" borderId="0" xfId="0" applyNumberFormat="1" applyFont="1" applyAlignment="1">
      <alignment horizontal="right"/>
    </xf>
    <xf numFmtId="2" fontId="107" fillId="0" borderId="0" xfId="0" applyNumberFormat="1" applyFont="1" applyAlignment="1">
      <alignment horizontal="right"/>
    </xf>
    <xf numFmtId="3" fontId="95" fillId="0" borderId="0" xfId="0" applyNumberFormat="1" applyFont="1" applyAlignment="1">
      <alignment horizontal="center" vertical="center"/>
    </xf>
    <xf numFmtId="3" fontId="97" fillId="0" borderId="0" xfId="0" applyNumberFormat="1" applyFont="1" applyAlignment="1">
      <alignment horizontal="center" vertical="center"/>
    </xf>
    <xf numFmtId="169" fontId="97" fillId="3" borderId="35" xfId="4" applyNumberFormat="1" applyFont="1" applyFill="1" applyBorder="1" applyAlignment="1">
      <alignment horizontal="center" vertical="center"/>
    </xf>
    <xf numFmtId="0" fontId="81" fillId="7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/>
    </xf>
    <xf numFmtId="0" fontId="91" fillId="10" borderId="35" xfId="0" applyFont="1" applyFill="1" applyBorder="1" applyAlignment="1">
      <alignment horizontal="center" vertical="center"/>
    </xf>
    <xf numFmtId="4" fontId="95" fillId="0" borderId="51" xfId="0" applyNumberFormat="1" applyFont="1" applyBorder="1" applyAlignment="1">
      <alignment horizontal="center" vertical="center"/>
    </xf>
    <xf numFmtId="4" fontId="97" fillId="0" borderId="51" xfId="0" applyNumberFormat="1" applyFont="1" applyBorder="1" applyAlignment="1">
      <alignment horizontal="center" vertical="center"/>
    </xf>
    <xf numFmtId="170" fontId="97" fillId="3" borderId="35" xfId="4" applyNumberFormat="1" applyFont="1" applyFill="1" applyBorder="1" applyAlignment="1">
      <alignment horizontal="center" vertical="center"/>
    </xf>
    <xf numFmtId="4" fontId="95" fillId="0" borderId="0" xfId="0" applyNumberFormat="1" applyFont="1" applyAlignment="1">
      <alignment horizontal="center" vertical="center"/>
    </xf>
    <xf numFmtId="4" fontId="97" fillId="0" borderId="0" xfId="0" applyNumberFormat="1" applyFont="1" applyAlignment="1">
      <alignment horizontal="center" vertical="center"/>
    </xf>
    <xf numFmtId="10" fontId="97" fillId="3" borderId="35" xfId="1" applyNumberFormat="1" applyFont="1" applyFill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42" fillId="8" borderId="0" xfId="0" applyFont="1" applyFill="1" applyAlignment="1">
      <alignment horizontal="center" vertical="center"/>
    </xf>
    <xf numFmtId="0" fontId="74" fillId="10" borderId="35" xfId="0" applyFont="1" applyFill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89" fillId="2" borderId="46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left" vertical="center"/>
    </xf>
    <xf numFmtId="0" fontId="87" fillId="2" borderId="46" xfId="0" applyFont="1" applyFill="1" applyBorder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49" fontId="55" fillId="2" borderId="0" xfId="0" applyNumberFormat="1" applyFont="1" applyFill="1" applyAlignment="1">
      <alignment horizontal="right"/>
    </xf>
    <xf numFmtId="0" fontId="78" fillId="9" borderId="0" xfId="0" applyFont="1" applyFill="1" applyAlignment="1">
      <alignment horizontal="center" vertical="center"/>
    </xf>
    <xf numFmtId="0" fontId="80" fillId="2" borderId="43" xfId="0" applyFont="1" applyFill="1" applyBorder="1" applyAlignment="1">
      <alignment horizontal="center" vertical="center"/>
    </xf>
    <xf numFmtId="0" fontId="80" fillId="2" borderId="44" xfId="0" applyFont="1" applyFill="1" applyBorder="1" applyAlignment="1">
      <alignment horizontal="center" vertical="center"/>
    </xf>
    <xf numFmtId="0" fontId="80" fillId="2" borderId="45" xfId="0" applyFont="1" applyFill="1" applyBorder="1" applyAlignment="1">
      <alignment horizontal="center" vertical="center"/>
    </xf>
    <xf numFmtId="0" fontId="80" fillId="2" borderId="46" xfId="0" applyFont="1" applyFill="1" applyBorder="1" applyAlignment="1">
      <alignment horizontal="justify" vertical="justify" wrapText="1"/>
    </xf>
    <xf numFmtId="0" fontId="80" fillId="2" borderId="0" xfId="0" applyFont="1" applyFill="1" applyAlignment="1">
      <alignment horizontal="justify" vertical="justify" wrapText="1"/>
    </xf>
    <xf numFmtId="0" fontId="80" fillId="2" borderId="47" xfId="0" applyFont="1" applyFill="1" applyBorder="1" applyAlignment="1">
      <alignment horizontal="justify" vertical="justify" wrapText="1"/>
    </xf>
    <xf numFmtId="0" fontId="42" fillId="9" borderId="0" xfId="0" applyFont="1" applyFill="1" applyAlignment="1">
      <alignment horizontal="center" vertical="center" wrapText="1"/>
    </xf>
    <xf numFmtId="0" fontId="84" fillId="9" borderId="0" xfId="0" applyFont="1" applyFill="1" applyAlignment="1">
      <alignment horizontal="center" vertical="center" wrapText="1"/>
    </xf>
    <xf numFmtId="49" fontId="80" fillId="2" borderId="46" xfId="0" applyNumberFormat="1" applyFont="1" applyFill="1" applyBorder="1" applyAlignment="1">
      <alignment horizontal="justify" vertical="justify" wrapText="1"/>
    </xf>
    <xf numFmtId="49" fontId="112" fillId="2" borderId="0" xfId="0" applyNumberFormat="1" applyFont="1" applyFill="1" applyAlignment="1">
      <alignment horizontal="justify" vertical="justify" wrapText="1"/>
    </xf>
    <xf numFmtId="49" fontId="112" fillId="2" borderId="47" xfId="0" applyNumberFormat="1" applyFont="1" applyFill="1" applyBorder="1" applyAlignment="1">
      <alignment horizontal="justify" vertical="justify" wrapText="1"/>
    </xf>
    <xf numFmtId="0" fontId="112" fillId="2" borderId="0" xfId="0" applyFont="1" applyFill="1" applyAlignment="1">
      <alignment horizontal="justify" vertical="justify" wrapText="1"/>
    </xf>
    <xf numFmtId="0" fontId="112" fillId="2" borderId="47" xfId="0" applyFont="1" applyFill="1" applyBorder="1" applyAlignment="1">
      <alignment horizontal="justify" vertical="justify" wrapText="1"/>
    </xf>
    <xf numFmtId="0" fontId="80" fillId="2" borderId="48" xfId="0" applyFont="1" applyFill="1" applyBorder="1" applyAlignment="1">
      <alignment horizontal="justify" vertical="justify" wrapText="1"/>
    </xf>
    <xf numFmtId="0" fontId="80" fillId="2" borderId="49" xfId="0" applyFont="1" applyFill="1" applyBorder="1" applyAlignment="1">
      <alignment horizontal="justify" vertical="justify" wrapText="1"/>
    </xf>
    <xf numFmtId="0" fontId="80" fillId="2" borderId="50" xfId="0" applyFont="1" applyFill="1" applyBorder="1" applyAlignment="1">
      <alignment horizontal="justify" vertical="justify" wrapText="1"/>
    </xf>
    <xf numFmtId="0" fontId="81" fillId="8" borderId="0" xfId="0" applyFont="1" applyFill="1" applyAlignment="1">
      <alignment horizontal="center" wrapText="1"/>
    </xf>
    <xf numFmtId="0" fontId="87" fillId="2" borderId="46" xfId="0" applyFont="1" applyFill="1" applyBorder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87" fillId="2" borderId="48" xfId="0" applyFont="1" applyFill="1" applyBorder="1" applyAlignment="1">
      <alignment horizontal="left" vertical="center" wrapText="1"/>
    </xf>
    <xf numFmtId="0" fontId="87" fillId="2" borderId="49" xfId="0" applyFont="1" applyFill="1" applyBorder="1" applyAlignment="1">
      <alignment horizontal="left" vertical="center" wrapText="1"/>
    </xf>
    <xf numFmtId="3" fontId="95" fillId="2" borderId="33" xfId="0" applyNumberFormat="1" applyFont="1" applyFill="1" applyBorder="1" applyAlignment="1">
      <alignment horizontal="center" vertical="center"/>
    </xf>
    <xf numFmtId="0" fontId="78" fillId="9" borderId="0" xfId="0" applyFont="1" applyFill="1" applyAlignment="1">
      <alignment horizontal="center" wrapText="1"/>
    </xf>
    <xf numFmtId="0" fontId="78" fillId="9" borderId="0" xfId="0" applyFont="1" applyFill="1" applyAlignment="1">
      <alignment horizontal="center" vertical="center" wrapText="1"/>
    </xf>
    <xf numFmtId="0" fontId="81" fillId="9" borderId="0" xfId="0" applyFont="1" applyFill="1" applyAlignment="1">
      <alignment horizontal="center" wrapText="1"/>
    </xf>
    <xf numFmtId="0" fontId="71" fillId="10" borderId="0" xfId="0" applyFont="1" applyFill="1" applyAlignment="1">
      <alignment horizontal="center" vertical="center"/>
    </xf>
    <xf numFmtId="49" fontId="74" fillId="10" borderId="51" xfId="0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/>
    </xf>
    <xf numFmtId="0" fontId="91" fillId="10" borderId="35" xfId="0" applyFont="1" applyFill="1" applyBorder="1" applyAlignment="1">
      <alignment horizontal="center" vertical="center" wrapText="1"/>
    </xf>
    <xf numFmtId="49" fontId="64" fillId="2" borderId="0" xfId="0" applyNumberFormat="1" applyFont="1" applyFill="1" applyAlignment="1">
      <alignment horizontal="center"/>
    </xf>
    <xf numFmtId="0" fontId="95" fillId="2" borderId="0" xfId="0" applyFont="1" applyFill="1" applyAlignment="1">
      <alignment horizontal="left" vertical="center"/>
    </xf>
    <xf numFmtId="4" fontId="96" fillId="10" borderId="35" xfId="0" applyNumberFormat="1" applyFont="1" applyFill="1" applyBorder="1" applyAlignment="1">
      <alignment horizontal="center" vertical="center"/>
    </xf>
    <xf numFmtId="49" fontId="55" fillId="2" borderId="0" xfId="0" applyNumberFormat="1" applyFont="1" applyFill="1" applyAlignment="1">
      <alignment horizontal="center"/>
    </xf>
    <xf numFmtId="4" fontId="95" fillId="2" borderId="33" xfId="0" applyNumberFormat="1" applyFont="1" applyFill="1" applyBorder="1" applyAlignment="1">
      <alignment horizontal="center" vertical="center"/>
    </xf>
    <xf numFmtId="4" fontId="95" fillId="2" borderId="0" xfId="0" applyNumberFormat="1" applyFont="1" applyFill="1" applyAlignment="1">
      <alignment horizontal="center" vertical="center"/>
    </xf>
    <xf numFmtId="49" fontId="31" fillId="2" borderId="0" xfId="0" applyNumberFormat="1" applyFont="1" applyFill="1" applyAlignment="1">
      <alignment horizontal="left"/>
    </xf>
    <xf numFmtId="0" fontId="2" fillId="0" borderId="5" xfId="2" applyFont="1" applyBorder="1" applyAlignment="1">
      <alignment horizontal="center"/>
    </xf>
    <xf numFmtId="0" fontId="17" fillId="0" borderId="7" xfId="2" applyFont="1" applyBorder="1" applyAlignment="1">
      <alignment horizontal="center"/>
    </xf>
    <xf numFmtId="0" fontId="17" fillId="0" borderId="8" xfId="2" applyFont="1" applyBorder="1" applyAlignment="1">
      <alignment horizontal="center"/>
    </xf>
    <xf numFmtId="0" fontId="17" fillId="0" borderId="9" xfId="2" applyFont="1" applyBorder="1" applyAlignment="1">
      <alignment horizontal="center"/>
    </xf>
    <xf numFmtId="0" fontId="19" fillId="0" borderId="26" xfId="2" applyFont="1" applyBorder="1" applyAlignment="1">
      <alignment horizontal="center"/>
    </xf>
    <xf numFmtId="0" fontId="19" fillId="0" borderId="0" xfId="2" applyFont="1" applyAlignment="1">
      <alignment horizontal="center"/>
    </xf>
    <xf numFmtId="0" fontId="11" fillId="0" borderId="0" xfId="2" applyFont="1" applyAlignment="1">
      <alignment horizontal="center"/>
    </xf>
    <xf numFmtId="3" fontId="16" fillId="4" borderId="26" xfId="2" applyNumberFormat="1" applyFont="1" applyFill="1" applyBorder="1" applyAlignment="1">
      <alignment horizontal="center"/>
    </xf>
    <xf numFmtId="3" fontId="16" fillId="4" borderId="0" xfId="2" applyNumberFormat="1" applyFont="1" applyFill="1" applyAlignment="1">
      <alignment horizontal="center"/>
    </xf>
    <xf numFmtId="0" fontId="19" fillId="5" borderId="1" xfId="2" applyFont="1" applyFill="1" applyBorder="1" applyAlignment="1">
      <alignment horizontal="center"/>
    </xf>
    <xf numFmtId="0" fontId="19" fillId="5" borderId="3" xfId="2" applyFont="1" applyFill="1" applyBorder="1" applyAlignment="1">
      <alignment horizontal="center"/>
    </xf>
    <xf numFmtId="0" fontId="19" fillId="0" borderId="1" xfId="2" applyFont="1" applyBorder="1" applyAlignment="1">
      <alignment horizontal="center" wrapText="1"/>
    </xf>
    <xf numFmtId="0" fontId="19" fillId="0" borderId="3" xfId="2" applyFont="1" applyBorder="1" applyAlignment="1">
      <alignment horizontal="center" wrapText="1"/>
    </xf>
    <xf numFmtId="0" fontId="19" fillId="0" borderId="4" xfId="2" applyFont="1" applyBorder="1" applyAlignment="1">
      <alignment horizontal="center" wrapText="1"/>
    </xf>
    <xf numFmtId="0" fontId="19" fillId="0" borderId="6" xfId="2" applyFont="1" applyBorder="1" applyAlignment="1">
      <alignment horizontal="center" wrapText="1"/>
    </xf>
    <xf numFmtId="0" fontId="19" fillId="5" borderId="4" xfId="2" applyFont="1" applyFill="1" applyBorder="1" applyAlignment="1">
      <alignment horizontal="center"/>
    </xf>
    <xf numFmtId="0" fontId="19" fillId="5" borderId="6" xfId="2" applyFont="1" applyFill="1" applyBorder="1" applyAlignment="1">
      <alignment horizontal="center"/>
    </xf>
    <xf numFmtId="0" fontId="19" fillId="0" borderId="2" xfId="2" applyFont="1" applyBorder="1" applyAlignment="1">
      <alignment horizontal="center" wrapText="1"/>
    </xf>
    <xf numFmtId="0" fontId="19" fillId="0" borderId="5" xfId="2" applyFont="1" applyBorder="1" applyAlignment="1">
      <alignment horizontal="center" wrapText="1"/>
    </xf>
    <xf numFmtId="3" fontId="15" fillId="4" borderId="0" xfId="2" applyNumberFormat="1" applyFont="1" applyFill="1" applyAlignment="1">
      <alignment horizontal="center"/>
    </xf>
    <xf numFmtId="0" fontId="6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17" fontId="18" fillId="4" borderId="32" xfId="2" applyNumberFormat="1" applyFont="1" applyFill="1" applyBorder="1" applyAlignment="1">
      <alignment horizontal="center" vertical="center" wrapText="1"/>
    </xf>
    <xf numFmtId="17" fontId="18" fillId="4" borderId="18" xfId="2" applyNumberFormat="1" applyFont="1" applyFill="1" applyBorder="1" applyAlignment="1">
      <alignment horizontal="center" vertical="center" wrapText="1"/>
    </xf>
    <xf numFmtId="17" fontId="18" fillId="4" borderId="12" xfId="2" applyNumberFormat="1" applyFont="1" applyFill="1" applyBorder="1" applyAlignment="1">
      <alignment horizontal="center" vertical="center" wrapText="1"/>
    </xf>
    <xf numFmtId="17" fontId="18" fillId="4" borderId="20" xfId="2" applyNumberFormat="1" applyFont="1" applyFill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17" fontId="18" fillId="4" borderId="41" xfId="2" applyNumberFormat="1" applyFont="1" applyFill="1" applyBorder="1" applyAlignment="1">
      <alignment horizontal="center" vertical="center" wrapText="1"/>
    </xf>
    <xf numFmtId="17" fontId="18" fillId="4" borderId="1" xfId="2" applyNumberFormat="1" applyFont="1" applyFill="1" applyBorder="1" applyAlignment="1">
      <alignment horizontal="center" vertical="center" wrapText="1"/>
    </xf>
    <xf numFmtId="17" fontId="18" fillId="4" borderId="4" xfId="2" applyNumberFormat="1" applyFont="1" applyFill="1" applyBorder="1" applyAlignment="1">
      <alignment horizontal="center" vertical="center" wrapText="1"/>
    </xf>
    <xf numFmtId="17" fontId="18" fillId="4" borderId="38" xfId="2" applyNumberFormat="1" applyFont="1" applyFill="1" applyBorder="1" applyAlignment="1">
      <alignment horizontal="center" vertical="center" wrapText="1"/>
    </xf>
    <xf numFmtId="17" fontId="18" fillId="4" borderId="19" xfId="2" applyNumberFormat="1" applyFont="1" applyFill="1" applyBorder="1" applyAlignment="1">
      <alignment horizontal="center" vertical="center" wrapText="1"/>
    </xf>
    <xf numFmtId="0" fontId="17" fillId="0" borderId="26" xfId="2" applyFont="1" applyBorder="1" applyAlignment="1">
      <alignment horizontal="center"/>
    </xf>
    <xf numFmtId="0" fontId="17" fillId="0" borderId="0" xfId="2" applyFont="1" applyAlignment="1">
      <alignment horizontal="center"/>
    </xf>
    <xf numFmtId="17" fontId="18" fillId="4" borderId="7" xfId="2" applyNumberFormat="1" applyFont="1" applyFill="1" applyBorder="1" applyAlignment="1">
      <alignment horizontal="center" vertical="center"/>
    </xf>
    <xf numFmtId="17" fontId="18" fillId="4" borderId="9" xfId="2" applyNumberFormat="1" applyFont="1" applyFill="1" applyBorder="1" applyAlignment="1">
      <alignment horizontal="center" vertical="center"/>
    </xf>
    <xf numFmtId="0" fontId="17" fillId="0" borderId="1" xfId="2" applyFont="1" applyBorder="1" applyAlignment="1">
      <alignment horizontal="center"/>
    </xf>
    <xf numFmtId="0" fontId="17" fillId="0" borderId="2" xfId="2" applyFont="1" applyBorder="1" applyAlignment="1">
      <alignment horizontal="center"/>
    </xf>
    <xf numFmtId="0" fontId="22" fillId="0" borderId="26" xfId="2" applyFont="1" applyBorder="1" applyAlignment="1">
      <alignment horizontal="left" vertical="center" wrapText="1"/>
    </xf>
    <xf numFmtId="0" fontId="17" fillId="2" borderId="1" xfId="2" applyFont="1" applyFill="1" applyBorder="1" applyAlignment="1">
      <alignment horizontal="center"/>
    </xf>
    <xf numFmtId="0" fontId="17" fillId="2" borderId="2" xfId="2" applyFont="1" applyFill="1" applyBorder="1" applyAlignment="1">
      <alignment horizontal="center"/>
    </xf>
    <xf numFmtId="0" fontId="17" fillId="2" borderId="9" xfId="2" applyFont="1" applyFill="1" applyBorder="1" applyAlignment="1">
      <alignment horizontal="center"/>
    </xf>
    <xf numFmtId="0" fontId="36" fillId="0" borderId="0" xfId="2" applyFont="1" applyAlignment="1">
      <alignment horizontal="center"/>
    </xf>
  </cellXfs>
  <cellStyles count="5">
    <cellStyle name="Millares" xfId="4" builtinId="3"/>
    <cellStyle name="Millares 2" xfId="3" xr:uid="{79F8A357-A200-4A31-889B-260806482EB0}"/>
    <cellStyle name="Normal" xfId="0" builtinId="0"/>
    <cellStyle name="Normal 2" xfId="2" xr:uid="{6031B7B7-23CD-43C8-B1B1-8ACC8BE2E172}"/>
    <cellStyle name="Porcentaje" xfId="1" builtinId="5"/>
  </cellStyles>
  <dxfs count="48">
    <dxf>
      <fill>
        <patternFill>
          <bgColor rgb="FF92D050"/>
        </patternFill>
      </fill>
    </dxf>
    <dxf>
      <fill>
        <patternFill>
          <bgColor indexed="10"/>
        </patternFill>
      </fill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0000FF"/>
      </font>
    </dxf>
    <dxf>
      <font>
        <color rgb="FFFF0000"/>
      </font>
    </dxf>
  </dxfs>
  <tableStyles count="0" defaultTableStyle="TableStyleMedium2" defaultPivotStyle="PivotStyleLight16"/>
  <colors>
    <mruColors>
      <color rgb="FF7DB51A"/>
      <color rgb="FFE30BC9"/>
      <color rgb="FF0000FF"/>
      <color rgb="FFE30B34"/>
      <color rgb="FF0066CC"/>
      <color rgb="FFC0C0C0"/>
      <color rgb="FF9999FF"/>
      <color rgb="FF066686"/>
      <color rgb="FF003956"/>
      <color rgb="FF62BA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F5C0-47D2-884C-51B2941DD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30623048"/>
        <c:axId val="202743600"/>
      </c:barChart>
      <c:catAx>
        <c:axId val="130623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274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74360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1306230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5BE-41E5-BFD7-180566B1EA5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BE-41E5-BFD7-180566B1EA5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BE-41E5-BFD7-180566B1EA5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BE-41E5-BFD7-180566B1EA5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BE-41E5-BFD7-180566B1EA5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BE-41E5-BFD7-180566B1EA5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5BE-41E5-BFD7-180566B1EA5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05BE-41E5-BFD7-180566B1EA5E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E-41E5-BFD7-180566B1EA5E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E-41E5-BFD7-180566B1EA5E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BE-41E5-BFD7-180566B1EA5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Salamanca</c:v>
              </c:pt>
              <c:pt idx="4">
                <c:v>Segovia</c:v>
              </c:pt>
              <c:pt idx="5">
                <c:v>Soria</c:v>
              </c:pt>
              <c:pt idx="6">
                <c:v>Valladolid</c:v>
              </c:pt>
              <c:pt idx="7">
                <c:v>Zamora</c:v>
              </c:pt>
            </c:strLit>
          </c:cat>
          <c:val>
            <c:numLit>
              <c:formatCode>General</c:formatCode>
              <c:ptCount val="8"/>
              <c:pt idx="0">
                <c:v>1195</c:v>
              </c:pt>
              <c:pt idx="1">
                <c:v>705</c:v>
              </c:pt>
              <c:pt idx="2">
                <c:v>570</c:v>
              </c:pt>
              <c:pt idx="3">
                <c:v>1201</c:v>
              </c:pt>
              <c:pt idx="4">
                <c:v>687</c:v>
              </c:pt>
              <c:pt idx="5">
                <c:v>81</c:v>
              </c:pt>
              <c:pt idx="6">
                <c:v>92</c:v>
              </c:pt>
              <c:pt idx="7">
                <c:v>22</c:v>
              </c:pt>
            </c:numLit>
          </c:val>
          <c:extLst>
            <c:ext xmlns:c16="http://schemas.microsoft.com/office/drawing/2014/chart" uri="{C3380CC4-5D6E-409C-BE32-E72D297353CC}">
              <c16:uniqueId val="{00000010-05BE-41E5-BFD7-180566B1E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က</c:firstFooter>
    </c:headerFooter>
    <c:pageMargins b="1" l="0.75" r="0.75" t="1" header="0" footer="0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Madrid (Comunidad de)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0.2722</c:v>
              </c:pt>
              <c:pt idx="1">
                <c:v>0.2235</c:v>
              </c:pt>
              <c:pt idx="2">
                <c:v>0.17380000000000001</c:v>
              </c:pt>
              <c:pt idx="3">
                <c:v>0.30830000000000002</c:v>
              </c:pt>
              <c:pt idx="4">
                <c:v>0.49819999999999998</c:v>
              </c:pt>
              <c:pt idx="5">
                <c:v>0.2828</c:v>
              </c:pt>
            </c:numLit>
          </c:val>
          <c:extLst>
            <c:ext xmlns:c16="http://schemas.microsoft.com/office/drawing/2014/chart" uri="{C3380CC4-5D6E-409C-BE32-E72D297353CC}">
              <c16:uniqueId val="{00000000-5A3E-4A05-8ECD-64964DF7299D}"/>
            </c:ext>
          </c:extLst>
        </c:ser>
        <c:ser>
          <c:idx val="1"/>
          <c:order val="1"/>
          <c:tx>
            <c:v>Castilla y León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0.14949999999999999</c:v>
              </c:pt>
              <c:pt idx="1">
                <c:v>0.23369999999999999</c:v>
              </c:pt>
              <c:pt idx="2">
                <c:v>0.33939999999999998</c:v>
              </c:pt>
              <c:pt idx="3">
                <c:v>0.1482</c:v>
              </c:pt>
              <c:pt idx="4">
                <c:v>0.1653</c:v>
              </c:pt>
              <c:pt idx="5">
                <c:v>0.1605</c:v>
              </c:pt>
            </c:numLit>
          </c:val>
          <c:extLst>
            <c:ext xmlns:c16="http://schemas.microsoft.com/office/drawing/2014/chart" uri="{C3380CC4-5D6E-409C-BE32-E72D297353CC}">
              <c16:uniqueId val="{00000001-5A3E-4A05-8ECD-64964DF7299D}"/>
            </c:ext>
          </c:extLst>
        </c:ser>
        <c:ser>
          <c:idx val="2"/>
          <c:order val="2"/>
          <c:tx>
            <c:v>Cataluña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8.2799999999999999E-2</c:v>
              </c:pt>
              <c:pt idx="1">
                <c:v>7.0199999999999999E-2</c:v>
              </c:pt>
              <c:pt idx="2">
                <c:v>4.19E-2</c:v>
              </c:pt>
              <c:pt idx="3">
                <c:v>3.9600000000000003E-2</c:v>
              </c:pt>
              <c:pt idx="4">
                <c:v>3.7199999999999997E-2</c:v>
              </c:pt>
              <c:pt idx="5">
                <c:v>7.6300000000000007E-2</c:v>
              </c:pt>
            </c:numLit>
          </c:val>
          <c:extLst>
            <c:ext xmlns:c16="http://schemas.microsoft.com/office/drawing/2014/chart" uri="{C3380CC4-5D6E-409C-BE32-E72D297353CC}">
              <c16:uniqueId val="{00000002-5A3E-4A05-8ECD-64964DF7299D}"/>
            </c:ext>
          </c:extLst>
        </c:ser>
        <c:ser>
          <c:idx val="3"/>
          <c:order val="3"/>
          <c:tx>
            <c:v>Galicia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7.0599999999999996E-2</c:v>
              </c:pt>
              <c:pt idx="1">
                <c:v>8.7099999999999997E-2</c:v>
              </c:pt>
              <c:pt idx="2">
                <c:v>0.1037</c:v>
              </c:pt>
              <c:pt idx="3">
                <c:v>2.64E-2</c:v>
              </c:pt>
              <c:pt idx="4">
                <c:v>3.6600000000000001E-2</c:v>
              </c:pt>
              <c:pt idx="5">
                <c:v>6.8400000000000002E-2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3-5A3E-4A05-8ECD-64964DF7299D}"/>
            </c:ext>
          </c:extLst>
        </c:ser>
        <c:ser>
          <c:idx val="4"/>
          <c:order val="4"/>
          <c:tx>
            <c:v>País Vasco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6.2899999999999998E-2</c:v>
              </c:pt>
              <c:pt idx="1">
                <c:v>6.9099999999999995E-2</c:v>
              </c:pt>
              <c:pt idx="2">
                <c:v>7.0099999999999996E-2</c:v>
              </c:pt>
              <c:pt idx="3">
                <c:v>0.1482</c:v>
              </c:pt>
              <c:pt idx="4">
                <c:v>7.3999999999999996E-2</c:v>
              </c:pt>
              <c:pt idx="5">
                <c:v>6.8000000000000005E-2</c:v>
              </c:pt>
            </c:numLit>
          </c:val>
          <c:extLst>
            <c:ext xmlns:c16="http://schemas.microsoft.com/office/drawing/2014/chart" uri="{C3380CC4-5D6E-409C-BE32-E72D297353CC}">
              <c16:uniqueId val="{00000004-5A3E-4A05-8ECD-64964DF7299D}"/>
            </c:ext>
          </c:extLst>
        </c:ser>
        <c:ser>
          <c:idx val="5"/>
          <c:order val="5"/>
          <c:tx>
            <c:v>Andalucía</c:v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7.5700000000000003E-2</c:v>
              </c:pt>
              <c:pt idx="1">
                <c:v>5.0299999999999997E-2</c:v>
              </c:pt>
              <c:pt idx="2">
                <c:v>5.2400000000000002E-2</c:v>
              </c:pt>
              <c:pt idx="3">
                <c:v>2.87E-2</c:v>
              </c:pt>
              <c:pt idx="4">
                <c:v>2.7900000000000001E-2</c:v>
              </c:pt>
              <c:pt idx="5">
                <c:v>6.7900000000000002E-2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5-5A3E-4A05-8ECD-64964DF7299D}"/>
            </c:ext>
          </c:extLst>
        </c:ser>
        <c:ser>
          <c:idx val="6"/>
          <c:order val="6"/>
          <c:tx>
            <c:v>Asturias (Principado de)</c:v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5.2400000000000002E-2</c:v>
              </c:pt>
              <c:pt idx="1">
                <c:v>6.0699999999999997E-2</c:v>
              </c:pt>
              <c:pt idx="2">
                <c:v>5.5599999999999997E-2</c:v>
              </c:pt>
              <c:pt idx="3">
                <c:v>0.13789999999999999</c:v>
              </c:pt>
              <c:pt idx="4">
                <c:v>2.9700000000000001E-2</c:v>
              </c:pt>
              <c:pt idx="5">
                <c:v>5.5500000000000001E-2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6-5A3E-4A05-8ECD-64964DF7299D}"/>
            </c:ext>
          </c:extLst>
        </c:ser>
        <c:ser>
          <c:idx val="7"/>
          <c:order val="7"/>
          <c:tx>
            <c:v>Comunidad Valenciana</c:v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5.1799999999999999E-2</c:v>
              </c:pt>
              <c:pt idx="1">
                <c:v>3.8800000000000001E-2</c:v>
              </c:pt>
              <c:pt idx="2">
                <c:v>3.0700000000000002E-2</c:v>
              </c:pt>
              <c:pt idx="3">
                <c:v>3.3000000000000002E-2</c:v>
              </c:pt>
              <c:pt idx="4">
                <c:v>2.6700000000000002E-2</c:v>
              </c:pt>
              <c:pt idx="5">
                <c:v>4.7899999999999998E-2</c:v>
              </c:pt>
            </c:numLit>
          </c:val>
          <c:extLst>
            <c:ext xmlns:c16="http://schemas.microsoft.com/office/drawing/2014/chart" uri="{C3380CC4-5D6E-409C-BE32-E72D297353CC}">
              <c16:uniqueId val="{00000007-5A3E-4A05-8ECD-64964DF7299D}"/>
            </c:ext>
          </c:extLst>
        </c:ser>
        <c:ser>
          <c:idx val="8"/>
          <c:order val="8"/>
          <c:tx>
            <c:v>Castilla - La Mancha</c:v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3.6900000000000002E-2</c:v>
              </c:pt>
              <c:pt idx="1">
                <c:v>3.95E-2</c:v>
              </c:pt>
              <c:pt idx="2">
                <c:v>3.7600000000000001E-2</c:v>
              </c:pt>
              <c:pt idx="3">
                <c:v>3.8399999999999997E-2</c:v>
              </c:pt>
              <c:pt idx="4">
                <c:v>2.8299999999999999E-2</c:v>
              </c:pt>
              <c:pt idx="5">
                <c:v>3.6700000000000003E-2</c:v>
              </c:pt>
            </c:numLit>
          </c:val>
          <c:extLst>
            <c:ext xmlns:c16="http://schemas.microsoft.com/office/drawing/2014/chart" uri="{C3380CC4-5D6E-409C-BE32-E72D297353CC}">
              <c16:uniqueId val="{00000008-5A3E-4A05-8ECD-64964DF7299D}"/>
            </c:ext>
          </c:extLst>
        </c:ser>
        <c:ser>
          <c:idx val="9"/>
          <c:order val="9"/>
          <c:tx>
            <c:v>Cantabria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3.1300000000000001E-2</c:v>
              </c:pt>
              <c:pt idx="1">
                <c:v>3.2599999999999997E-2</c:v>
              </c:pt>
              <c:pt idx="2">
                <c:v>2.63E-2</c:v>
              </c:pt>
              <c:pt idx="3">
                <c:v>2.4400000000000002E-2</c:v>
              </c:pt>
              <c:pt idx="4">
                <c:v>1.8800000000000001E-2</c:v>
              </c:pt>
              <c:pt idx="5">
                <c:v>3.0200000000000001E-2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9-5A3E-4A05-8ECD-64964DF7299D}"/>
            </c:ext>
          </c:extLst>
        </c:ser>
        <c:ser>
          <c:idx val="10"/>
          <c:order val="10"/>
          <c:tx>
            <c:v>Aragón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2.3400000000000001E-2</c:v>
              </c:pt>
              <c:pt idx="1">
                <c:v>2.4799999999999999E-2</c:v>
              </c:pt>
              <c:pt idx="2">
                <c:v>1.1599999999999999E-2</c:v>
              </c:pt>
              <c:pt idx="3">
                <c:v>1.55E-2</c:v>
              </c:pt>
              <c:pt idx="4">
                <c:v>1.23E-2</c:v>
              </c:pt>
              <c:pt idx="5">
                <c:v>2.23E-2</c:v>
              </c:pt>
            </c:numLit>
          </c:val>
          <c:extLst>
            <c:ext xmlns:c16="http://schemas.microsoft.com/office/drawing/2014/chart" uri="{C3380CC4-5D6E-409C-BE32-E72D297353CC}">
              <c16:uniqueId val="{0000000A-5A3E-4A05-8ECD-64964DF7299D}"/>
            </c:ext>
          </c:extLst>
        </c:ser>
        <c:ser>
          <c:idx val="11"/>
          <c:order val="11"/>
          <c:tx>
            <c:v>Extremadura</c:v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2.3400000000000001E-2</c:v>
              </c:pt>
              <c:pt idx="1">
                <c:v>2.0199999999999999E-2</c:v>
              </c:pt>
              <c:pt idx="2">
                <c:v>2.0299999999999999E-2</c:v>
              </c:pt>
              <c:pt idx="3">
                <c:v>1.0999999999999999E-2</c:v>
              </c:pt>
              <c:pt idx="4">
                <c:v>1.35E-2</c:v>
              </c:pt>
              <c:pt idx="5">
                <c:v>2.1899999999999999E-2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B-5A3E-4A05-8ECD-64964DF7299D}"/>
            </c:ext>
          </c:extLst>
        </c:ser>
        <c:ser>
          <c:idx val="12"/>
          <c:order val="12"/>
          <c:tx>
            <c:v>Navarra (Comunidad Foral de)</c:v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1.7100000000000001E-2</c:v>
              </c:pt>
              <c:pt idx="1">
                <c:v>1.46E-2</c:v>
              </c:pt>
              <c:pt idx="2">
                <c:v>1.2800000000000001E-2</c:v>
              </c:pt>
              <c:pt idx="3">
                <c:v>1.47E-2</c:v>
              </c:pt>
              <c:pt idx="4">
                <c:v>1.03E-2</c:v>
              </c:pt>
              <c:pt idx="5">
                <c:v>1.6299999999999999E-2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C-5A3E-4A05-8ECD-64964DF7299D}"/>
            </c:ext>
          </c:extLst>
        </c:ser>
        <c:ser>
          <c:idx val="13"/>
          <c:order val="13"/>
          <c:tx>
            <c:v>Murcia (Región de)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1.41E-2</c:v>
              </c:pt>
              <c:pt idx="1">
                <c:v>9.4000000000000004E-3</c:v>
              </c:pt>
              <c:pt idx="2">
                <c:v>5.5999999999999999E-3</c:v>
              </c:pt>
              <c:pt idx="3">
                <c:v>7.0000000000000001E-3</c:v>
              </c:pt>
              <c:pt idx="4">
                <c:v>5.4999999999999997E-3</c:v>
              </c:pt>
              <c:pt idx="5">
                <c:v>1.2699999999999999E-2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D-5A3E-4A05-8ECD-64964DF7299D}"/>
            </c:ext>
          </c:extLst>
        </c:ser>
        <c:ser>
          <c:idx val="14"/>
          <c:order val="14"/>
          <c:tx>
            <c:v>Rioja (La)</c:v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1.24E-2</c:v>
              </c:pt>
              <c:pt idx="1">
                <c:v>9.4999999999999998E-3</c:v>
              </c:pt>
              <c:pt idx="2">
                <c:v>9.7000000000000003E-3</c:v>
              </c:pt>
              <c:pt idx="3">
                <c:v>1.0699999999999999E-2</c:v>
              </c:pt>
              <c:pt idx="4">
                <c:v>8.0999999999999996E-3</c:v>
              </c:pt>
              <c:pt idx="5">
                <c:v>1.17E-2</c:v>
              </c:pt>
            </c:numLit>
          </c:val>
          <c:extLst>
            <c:ext xmlns:c16="http://schemas.microsoft.com/office/drawing/2014/chart" uri="{C3380CC4-5D6E-409C-BE32-E72D297353CC}">
              <c16:uniqueId val="{0000000E-5A3E-4A05-8ECD-64964DF7299D}"/>
            </c:ext>
          </c:extLst>
        </c:ser>
        <c:ser>
          <c:idx val="15"/>
          <c:order val="15"/>
          <c:tx>
            <c:v>Canarias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1.18E-2</c:v>
              </c:pt>
              <c:pt idx="1">
                <c:v>7.7999999999999996E-3</c:v>
              </c:pt>
              <c:pt idx="2">
                <c:v>3.3999999999999998E-3</c:v>
              </c:pt>
              <c:pt idx="3">
                <c:v>4.3E-3</c:v>
              </c:pt>
              <c:pt idx="4">
                <c:v>4.1000000000000003E-3</c:v>
              </c:pt>
              <c:pt idx="5">
                <c:v>1.0500000000000001E-2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F-5A3E-4A05-8ECD-64964DF7299D}"/>
            </c:ext>
          </c:extLst>
        </c:ser>
        <c:ser>
          <c:idx val="16"/>
          <c:order val="16"/>
          <c:tx>
            <c:v>Baleares (Islas)</c:v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9.5999999999999992E-3</c:v>
              </c:pt>
              <c:pt idx="1">
                <c:v>7.1999999999999998E-3</c:v>
              </c:pt>
              <c:pt idx="2">
                <c:v>4.4000000000000003E-3</c:v>
              </c:pt>
              <c:pt idx="3">
                <c:v>1.4E-3</c:v>
              </c:pt>
              <c:pt idx="4">
                <c:v>2.8999999999999998E-3</c:v>
              </c:pt>
              <c:pt idx="5">
                <c:v>8.5000000000000006E-3</c:v>
              </c:pt>
            </c:numLit>
          </c:val>
          <c:extLst>
            <c:ext xmlns:c16="http://schemas.microsoft.com/office/drawing/2014/chart" uri="{C3380CC4-5D6E-409C-BE32-E72D297353CC}">
              <c16:uniqueId val="{00000010-5A3E-4A05-8ECD-64964DF7299D}"/>
            </c:ext>
          </c:extLst>
        </c:ser>
        <c:ser>
          <c:idx val="17"/>
          <c:order val="17"/>
          <c:tx>
            <c:v>Ceuta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1.2999999999999999E-3</c:v>
              </c:pt>
              <c:pt idx="1">
                <c:v>5.0000000000000001E-4</c:v>
              </c:pt>
              <c:pt idx="2">
                <c:v>2.9999999999999997E-4</c:v>
              </c:pt>
              <c:pt idx="3">
                <c:v>2.0000000000000001E-4</c:v>
              </c:pt>
              <c:pt idx="4">
                <c:v>4.0000000000000002E-4</c:v>
              </c:pt>
              <c:pt idx="5">
                <c:v>1.1000000000000001E-3</c:v>
              </c:pt>
            </c:numLit>
          </c:val>
          <c:extLst>
            <c:ext xmlns:c16="http://schemas.microsoft.com/office/drawing/2014/chart" uri="{C3380CC4-5D6E-409C-BE32-E72D297353CC}">
              <c16:uniqueId val="{00000011-5A3E-4A05-8ECD-64964DF7299D}"/>
            </c:ext>
          </c:extLst>
        </c:ser>
        <c:ser>
          <c:idx val="18"/>
          <c:order val="18"/>
          <c:tx>
            <c:v>Melilla</c:v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6.9999999999999999E-4</c:v>
              </c:pt>
              <c:pt idx="1">
                <c:v>5.0000000000000001E-4</c:v>
              </c:pt>
              <c:pt idx="2">
                <c:v>2.9999999999999997E-4</c:v>
              </c:pt>
              <c:pt idx="3">
                <c:v>2.2000000000000001E-3</c:v>
              </c:pt>
              <c:pt idx="4">
                <c:v>2.0000000000000001E-4</c:v>
              </c:pt>
              <c:pt idx="5">
                <c:v>6.9999999999999999E-4</c:v>
              </c:pt>
            </c:numLit>
          </c:val>
          <c:extLst>
            <c:ext xmlns:c16="http://schemas.microsoft.com/office/drawing/2014/chart" uri="{C3380CC4-5D6E-409C-BE32-E72D297353CC}">
              <c16:uniqueId val="{00000012-5A3E-4A05-8ECD-64964DF72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66208"/>
        <c:axId val="311266600"/>
      </c:barChart>
      <c:catAx>
        <c:axId val="3112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6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66600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6208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Francia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0.18631730973720551</c:v>
              </c:pt>
              <c:pt idx="1">
                <c:v>0.21350078284740448</c:v>
              </c:pt>
              <c:pt idx="2">
                <c:v>0.18433928489685059</c:v>
              </c:pt>
              <c:pt idx="3">
                <c:v>0.25774499773979187</c:v>
              </c:pt>
              <c:pt idx="4">
                <c:v>0.18481568992137909</c:v>
              </c:pt>
              <c:pt idx="5">
                <c:v>0.19361549615859985</c:v>
              </c:pt>
            </c:numLit>
          </c:val>
          <c:extLst>
            <c:ext xmlns:c16="http://schemas.microsoft.com/office/drawing/2014/chart" uri="{C3380CC4-5D6E-409C-BE32-E72D297353CC}">
              <c16:uniqueId val="{00000000-F730-4214-80D3-5915FF2B00A7}"/>
            </c:ext>
          </c:extLst>
        </c:ser>
        <c:ser>
          <c:idx val="1"/>
          <c:order val="1"/>
          <c:tx>
            <c:v>Reino Unido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0.13354349136352539</c:v>
              </c:pt>
              <c:pt idx="1">
                <c:v>6.6725596785545349E-2</c:v>
              </c:pt>
              <c:pt idx="2">
                <c:v>5.6237839162349701E-2</c:v>
              </c:pt>
              <c:pt idx="3">
                <c:v>0.15542860329151154</c:v>
              </c:pt>
              <c:pt idx="4">
                <c:v>0.16426728665828705</c:v>
              </c:pt>
              <c:pt idx="5">
                <c:v>0.12969793379306793</c:v>
              </c:pt>
            </c:numLit>
          </c:val>
          <c:extLst>
            <c:ext xmlns:c16="http://schemas.microsoft.com/office/drawing/2014/chart" uri="{C3380CC4-5D6E-409C-BE32-E72D297353CC}">
              <c16:uniqueId val="{00000001-F730-4214-80D3-5915FF2B00A7}"/>
            </c:ext>
          </c:extLst>
        </c:ser>
        <c:ser>
          <c:idx val="2"/>
          <c:order val="2"/>
          <c:tx>
            <c:v>Portugal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0.1261119544506073</c:v>
              </c:pt>
              <c:pt idx="1">
                <c:v>0.13533525168895721</c:v>
              </c:pt>
              <c:pt idx="2">
                <c:v>0.10088293999433517</c:v>
              </c:pt>
              <c:pt idx="3">
                <c:v>6.8058036267757416E-2</c:v>
              </c:pt>
              <c:pt idx="4">
                <c:v>8.7106660008430481E-2</c:v>
              </c:pt>
              <c:pt idx="5">
                <c:v>0.12149283289909363</c:v>
              </c:pt>
            </c:numLit>
          </c:val>
          <c:extLst>
            <c:ext xmlns:c16="http://schemas.microsoft.com/office/drawing/2014/chart" uri="{C3380CC4-5D6E-409C-BE32-E72D297353CC}">
              <c16:uniqueId val="{00000002-F730-4214-80D3-5915FF2B00A7}"/>
            </c:ext>
          </c:extLst>
        </c:ser>
        <c:ser>
          <c:idx val="3"/>
          <c:order val="3"/>
          <c:tx>
            <c:v>Alemania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9.8963044583797455E-2</c:v>
              </c:pt>
              <c:pt idx="1">
                <c:v>0.13441383838653564</c:v>
              </c:pt>
              <c:pt idx="2">
                <c:v>0.13052201271057129</c:v>
              </c:pt>
              <c:pt idx="3">
                <c:v>0.11052098125219345</c:v>
              </c:pt>
              <c:pt idx="4">
                <c:v>9.9142029881477356E-2</c:v>
              </c:pt>
              <c:pt idx="5">
                <c:v>0.10290107131004333</c:v>
              </c:pt>
            </c:numLit>
          </c:val>
          <c:extLst>
            <c:ext xmlns:c16="http://schemas.microsoft.com/office/drawing/2014/chart" uri="{C3380CC4-5D6E-409C-BE32-E72D297353CC}">
              <c16:uniqueId val="{00000003-F730-4214-80D3-5915FF2B00A7}"/>
            </c:ext>
          </c:extLst>
        </c:ser>
        <c:ser>
          <c:idx val="4"/>
          <c:order val="4"/>
          <c:tx>
            <c:v>Benelux (Bélgica, Holanda y Luxemburgo)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6.6966667771339417E-2</c:v>
              </c:pt>
              <c:pt idx="1">
                <c:v>6.1517354100942612E-2</c:v>
              </c:pt>
              <c:pt idx="2">
                <c:v>6.2493596225976944E-2</c:v>
              </c:pt>
              <c:pt idx="3">
                <c:v>0.31687995791435242</c:v>
              </c:pt>
              <c:pt idx="4">
                <c:v>0.11102528125047684</c:v>
              </c:pt>
              <c:pt idx="5">
                <c:v>8.5800983011722565E-2</c:v>
              </c:pt>
            </c:numLit>
          </c:val>
          <c:extLst>
            <c:ext xmlns:c16="http://schemas.microsoft.com/office/drawing/2014/chart" uri="{C3380CC4-5D6E-409C-BE32-E72D297353CC}">
              <c16:uniqueId val="{00000004-F730-4214-80D3-5915FF2B00A7}"/>
            </c:ext>
          </c:extLst>
        </c:ser>
        <c:ser>
          <c:idx val="5"/>
          <c:order val="5"/>
          <c:tx>
            <c:v>Italia</c:v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6.5583027899265289E-2</c:v>
              </c:pt>
              <c:pt idx="1">
                <c:v>7.2111159563064575E-2</c:v>
              </c:pt>
              <c:pt idx="2">
                <c:v>5.7622514665126801E-2</c:v>
              </c:pt>
              <c:pt idx="3">
                <c:v>3.3192966133356094E-2</c:v>
              </c:pt>
              <c:pt idx="4">
                <c:v>4.4894441962242126E-2</c:v>
              </c:pt>
              <c:pt idx="5">
                <c:v>6.3205860555171967E-2</c:v>
              </c:pt>
            </c:numLit>
          </c:val>
          <c:extLst>
            <c:ext xmlns:c16="http://schemas.microsoft.com/office/drawing/2014/chart" uri="{C3380CC4-5D6E-409C-BE32-E72D297353CC}">
              <c16:uniqueId val="{00000005-F730-4214-80D3-5915FF2B00A7}"/>
            </c:ext>
          </c:extLst>
        </c:ser>
        <c:ser>
          <c:idx val="6"/>
          <c:order val="6"/>
          <c:tx>
            <c:v>EEUU</c:v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6.2632635235786438E-2</c:v>
              </c:pt>
              <c:pt idx="1">
                <c:v>4.5352872461080551E-2</c:v>
              </c:pt>
              <c:pt idx="2">
                <c:v>3.1728688627481461E-2</c:v>
              </c:pt>
              <c:pt idx="3">
                <c:v>4.8510567285120487E-3</c:v>
              </c:pt>
              <c:pt idx="4">
                <c:v>6.0541816055774689E-2</c:v>
              </c:pt>
              <c:pt idx="5">
                <c:v>5.6623902171850204E-2</c:v>
              </c:pt>
            </c:numLit>
          </c:val>
          <c:extLst>
            <c:ext xmlns:c16="http://schemas.microsoft.com/office/drawing/2014/chart" uri="{C3380CC4-5D6E-409C-BE32-E72D297353CC}">
              <c16:uniqueId val="{00000006-F730-4214-80D3-5915FF2B00A7}"/>
            </c:ext>
          </c:extLst>
        </c:ser>
        <c:ser>
          <c:idx val="7"/>
          <c:order val="7"/>
          <c:tx>
            <c:v>Brasil</c:v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2.3037068545818329E-2</c:v>
              </c:pt>
              <c:pt idx="1">
                <c:v>2.1624548360705376E-2</c:v>
              </c:pt>
              <c:pt idx="2">
                <c:v>1.6770955175161362E-2</c:v>
              </c:pt>
              <c:pt idx="3">
                <c:v>1.2313382467254996E-3</c:v>
              </c:pt>
              <c:pt idx="4">
                <c:v>1.4145835302770138E-2</c:v>
              </c:pt>
              <c:pt idx="5">
                <c:v>2.1076519042253494E-2</c:v>
              </c:pt>
            </c:numLit>
          </c:val>
          <c:extLst>
            <c:ext xmlns:c16="http://schemas.microsoft.com/office/drawing/2014/chart" uri="{C3380CC4-5D6E-409C-BE32-E72D297353CC}">
              <c16:uniqueId val="{00000007-F730-4214-80D3-5915FF2B00A7}"/>
            </c:ext>
          </c:extLst>
        </c:ser>
        <c:ser>
          <c:idx val="8"/>
          <c:order val="8"/>
          <c:tx>
            <c:v>Japón</c:v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1.8129998818039894E-2</c:v>
              </c:pt>
              <c:pt idx="1">
                <c:v>1.4113031327724457E-2</c:v>
              </c:pt>
              <c:pt idx="2">
                <c:v>7.3065469041466713E-3</c:v>
              </c:pt>
              <c:pt idx="3">
                <c:v>1.2825637822970748E-3</c:v>
              </c:pt>
              <c:pt idx="4">
                <c:v>6.4314538612961769E-3</c:v>
              </c:pt>
              <c:pt idx="5">
                <c:v>1.6231654211878777E-2</c:v>
              </c:pt>
            </c:numLit>
          </c:val>
          <c:extLst>
            <c:ext xmlns:c16="http://schemas.microsoft.com/office/drawing/2014/chart" uri="{C3380CC4-5D6E-409C-BE32-E72D297353CC}">
              <c16:uniqueId val="{00000008-F730-4214-80D3-5915FF2B00A7}"/>
            </c:ext>
          </c:extLst>
        </c:ser>
        <c:ser>
          <c:idx val="9"/>
          <c:order val="9"/>
          <c:tx>
            <c:v>Méjico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1.6296092420816422E-2</c:v>
              </c:pt>
              <c:pt idx="1">
                <c:v>9.1988807544112206E-3</c:v>
              </c:pt>
              <c:pt idx="2">
                <c:v>2.0647576078772545E-2</c:v>
              </c:pt>
              <c:pt idx="3">
                <c:v>1.4094877406023443E-4</c:v>
              </c:pt>
              <c:pt idx="4">
                <c:v>1.1612549424171448E-2</c:v>
              </c:pt>
              <c:pt idx="5">
                <c:v>1.4530505053699017E-2</c:v>
              </c:pt>
            </c:numLit>
          </c:val>
          <c:extLst>
            <c:ext xmlns:c16="http://schemas.microsoft.com/office/drawing/2014/chart" uri="{C3380CC4-5D6E-409C-BE32-E72D297353CC}">
              <c16:uniqueId val="{00000009-F730-4214-80D3-5915FF2B00A7}"/>
            </c:ext>
          </c:extLst>
        </c:ser>
        <c:ser>
          <c:idx val="10"/>
          <c:order val="10"/>
          <c:tx>
            <c:v>Canadá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1.3476367108523846E-2</c:v>
              </c:pt>
              <c:pt idx="1">
                <c:v>1.8107850104570389E-2</c:v>
              </c:pt>
              <c:pt idx="2">
                <c:v>2.4905305355787277E-2</c:v>
              </c:pt>
              <c:pt idx="3">
                <c:v>8.7014480959624052E-4</c:v>
              </c:pt>
              <c:pt idx="4">
                <c:v>2.0033614709973335E-2</c:v>
              </c:pt>
              <c:pt idx="5">
                <c:v>1.3154780492186546E-2</c:v>
              </c:pt>
            </c:numLit>
          </c:val>
          <c:extLst>
            <c:ext xmlns:c16="http://schemas.microsoft.com/office/drawing/2014/chart" uri="{C3380CC4-5D6E-409C-BE32-E72D297353CC}">
              <c16:uniqueId val="{0000000A-F730-4214-80D3-5915FF2B00A7}"/>
            </c:ext>
          </c:extLst>
        </c:ser>
        <c:ser>
          <c:idx val="12"/>
          <c:order val="11"/>
          <c:tx>
            <c:v>China</c:v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9.0322736650705338E-3</c:v>
              </c:pt>
              <c:pt idx="1">
                <c:v>1.1092829518020153E-2</c:v>
              </c:pt>
              <c:pt idx="2">
                <c:v>4.4746273197233677E-3</c:v>
              </c:pt>
              <c:pt idx="3">
                <c:v>7.2928713052533567E-5</c:v>
              </c:pt>
              <c:pt idx="4">
                <c:v>1.5995425637811422E-3</c:v>
              </c:pt>
              <c:pt idx="5">
                <c:v>8.3338571712374687E-3</c:v>
              </c:pt>
            </c:numLit>
          </c:val>
          <c:extLst>
            <c:ext xmlns:c16="http://schemas.microsoft.com/office/drawing/2014/chart" uri="{C3380CC4-5D6E-409C-BE32-E72D297353CC}">
              <c16:uniqueId val="{0000000B-F730-4214-80D3-5915FF2B00A7}"/>
            </c:ext>
          </c:extLst>
        </c:ser>
        <c:ser>
          <c:idx val="11"/>
          <c:order val="12"/>
          <c:tx>
            <c:v>Resto de Europa</c:v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8.3703331649303436E-2</c:v>
              </c:pt>
              <c:pt idx="1">
                <c:v>9.9533930420875549E-2</c:v>
              </c:pt>
              <c:pt idx="2">
                <c:v>0.12671376764774323</c:v>
              </c:pt>
              <c:pt idx="3">
                <c:v>3.9926562458276749E-2</c:v>
              </c:pt>
              <c:pt idx="4">
                <c:v>0.10090863704681396</c:v>
              </c:pt>
              <c:pt idx="5">
                <c:v>8.2507409155368805E-2</c:v>
              </c:pt>
            </c:numLit>
          </c:val>
          <c:extLst>
            <c:ext xmlns:c16="http://schemas.microsoft.com/office/drawing/2014/chart" uri="{C3380CC4-5D6E-409C-BE32-E72D297353CC}">
              <c16:uniqueId val="{0000000C-F730-4214-80D3-5915FF2B00A7}"/>
            </c:ext>
          </c:extLst>
        </c:ser>
        <c:ser>
          <c:idx val="13"/>
          <c:order val="13"/>
          <c:tx>
            <c:v>Resto del mundo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5.435958132147789E-2</c:v>
              </c:pt>
              <c:pt idx="1">
                <c:v>5.004076287150383E-2</c:v>
              </c:pt>
              <c:pt idx="2">
                <c:v>0.1010509580373764</c:v>
              </c:pt>
              <c:pt idx="3">
                <c:v>7.1091973222792149E-3</c:v>
              </c:pt>
              <c:pt idx="4">
                <c:v>4.1756328195333481E-2</c:v>
              </c:pt>
              <c:pt idx="5">
                <c:v>5.0882402807474136E-2</c:v>
              </c:pt>
            </c:numLit>
          </c:val>
          <c:extLst>
            <c:ext xmlns:c16="http://schemas.microsoft.com/office/drawing/2014/chart" uri="{C3380CC4-5D6E-409C-BE32-E72D297353CC}">
              <c16:uniqueId val="{0000000D-F730-4214-80D3-5915FF2B00A7}"/>
            </c:ext>
          </c:extLst>
        </c:ser>
        <c:ser>
          <c:idx val="14"/>
          <c:order val="14"/>
          <c:tx>
            <c:v>Resto de América</c:v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4.1847147047519684E-2</c:v>
              </c:pt>
              <c:pt idx="1">
                <c:v>4.73313108086586E-2</c:v>
              </c:pt>
              <c:pt idx="2">
                <c:v>7.4303388595581055E-2</c:v>
              </c:pt>
              <c:pt idx="3">
                <c:v>2.6897198986262083E-3</c:v>
              </c:pt>
              <c:pt idx="4">
                <c:v>5.1718801259994507E-2</c:v>
              </c:pt>
              <c:pt idx="5">
                <c:v>3.9944767951965332E-2</c:v>
              </c:pt>
            </c:numLit>
          </c:val>
          <c:extLst>
            <c:ext xmlns:c16="http://schemas.microsoft.com/office/drawing/2014/chart" uri="{C3380CC4-5D6E-409C-BE32-E72D297353CC}">
              <c16:uniqueId val="{0000000E-F730-4214-80D3-5915FF2B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67384"/>
        <c:axId val="311267776"/>
      </c:barChart>
      <c:catAx>
        <c:axId val="311267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77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6777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7384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1021</c:v>
              </c:pt>
              <c:pt idx="1">
                <c:v>721</c:v>
              </c:pt>
              <c:pt idx="2">
                <c:v>915</c:v>
              </c:pt>
              <c:pt idx="3">
                <c:v>373</c:v>
              </c:pt>
              <c:pt idx="4">
                <c:v>807</c:v>
              </c:pt>
              <c:pt idx="5">
                <c:v>567</c:v>
              </c:pt>
              <c:pt idx="6">
                <c:v>453</c:v>
              </c:pt>
              <c:pt idx="7">
                <c:v>364</c:v>
              </c:pt>
              <c:pt idx="8">
                <c:v>348</c:v>
              </c:pt>
            </c:numLit>
          </c:val>
          <c:extLst>
            <c:ext xmlns:c16="http://schemas.microsoft.com/office/drawing/2014/chart" uri="{C3380CC4-5D6E-409C-BE32-E72D297353CC}">
              <c16:uniqueId val="{00000000-3E26-489F-BC5C-714BC9E33003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1067</c:v>
              </c:pt>
              <c:pt idx="1">
                <c:v>750</c:v>
              </c:pt>
              <c:pt idx="2">
                <c:v>951</c:v>
              </c:pt>
              <c:pt idx="3">
                <c:v>387</c:v>
              </c:pt>
              <c:pt idx="4">
                <c:v>831</c:v>
              </c:pt>
              <c:pt idx="5">
                <c:v>599</c:v>
              </c:pt>
              <c:pt idx="6">
                <c:v>480</c:v>
              </c:pt>
              <c:pt idx="7">
                <c:v>377</c:v>
              </c:pt>
              <c:pt idx="8">
                <c:v>364</c:v>
              </c:pt>
            </c:numLit>
          </c:val>
          <c:extLst>
            <c:ext xmlns:c16="http://schemas.microsoft.com/office/drawing/2014/chart" uri="{C3380CC4-5D6E-409C-BE32-E72D297353CC}">
              <c16:uniqueId val="{00000001-3E26-489F-BC5C-714BC9E33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268560"/>
        <c:axId val="311268952"/>
      </c:barChart>
      <c:catAx>
        <c:axId val="311268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8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68952"/>
        <c:scaling>
          <c:orientation val="minMax"/>
          <c:max val="11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8560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18727</c:v>
              </c:pt>
              <c:pt idx="1">
                <c:v>22592</c:v>
              </c:pt>
              <c:pt idx="2">
                <c:v>26657</c:v>
              </c:pt>
              <c:pt idx="3">
                <c:v>7694</c:v>
              </c:pt>
              <c:pt idx="4">
                <c:v>21639</c:v>
              </c:pt>
              <c:pt idx="5">
                <c:v>12202</c:v>
              </c:pt>
              <c:pt idx="6">
                <c:v>12087</c:v>
              </c:pt>
              <c:pt idx="7">
                <c:v>11962</c:v>
              </c:pt>
              <c:pt idx="8">
                <c:v>10299</c:v>
              </c:pt>
            </c:numLit>
          </c:val>
          <c:extLst>
            <c:ext xmlns:c16="http://schemas.microsoft.com/office/drawing/2014/chart" uri="{C3380CC4-5D6E-409C-BE32-E72D297353CC}">
              <c16:uniqueId val="{00000000-7BB4-4BA6-8425-DB5C1298E852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19066</c:v>
              </c:pt>
              <c:pt idx="1">
                <c:v>22807</c:v>
              </c:pt>
              <c:pt idx="2">
                <c:v>27196</c:v>
              </c:pt>
              <c:pt idx="3">
                <c:v>7793</c:v>
              </c:pt>
              <c:pt idx="4">
                <c:v>22235</c:v>
              </c:pt>
              <c:pt idx="5">
                <c:v>12513</c:v>
              </c:pt>
              <c:pt idx="6">
                <c:v>12286</c:v>
              </c:pt>
              <c:pt idx="7">
                <c:v>12439</c:v>
              </c:pt>
              <c:pt idx="8">
                <c:v>10455</c:v>
              </c:pt>
            </c:numLit>
          </c:val>
          <c:extLst>
            <c:ext xmlns:c16="http://schemas.microsoft.com/office/drawing/2014/chart" uri="{C3380CC4-5D6E-409C-BE32-E72D297353CC}">
              <c16:uniqueId val="{00000001-7BB4-4BA6-8425-DB5C1298E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269736"/>
        <c:axId val="311270128"/>
      </c:barChart>
      <c:catAx>
        <c:axId val="311269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70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70128"/>
        <c:scaling>
          <c:orientation val="minMax"/>
          <c:max val="3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9736"/>
        <c:crosses val="autoZero"/>
        <c:crossBetween val="between"/>
        <c:majorUnit val="5000"/>
        <c:minorUnit val="1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A0A-45DB-B7AD-33D86CF1F21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A0A-45DB-B7AD-33D86CF1F21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A0A-45DB-B7AD-33D86CF1F21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A0A-45DB-B7AD-33D86CF1F21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A0A-45DB-B7AD-33D86CF1F21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A0A-45DB-B7AD-33D86CF1F21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A0A-45DB-B7AD-33D86CF1F21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7A0A-45DB-B7AD-33D86CF1F21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7A0A-45DB-B7AD-33D86CF1F213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2150628903850427"/>
                  <c:y val="0.2237766058248979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0A-45DB-B7AD-33D86CF1F213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1505501486722756"/>
                  <c:y val="0.2972033046111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0A-45DB-B7AD-33D86CF1F213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372890017518656"/>
                  <c:y val="0.734266987862946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0A-45DB-B7AD-33D86CF1F213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4749112254130709"/>
                  <c:y val="0.835665762377353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0A-45DB-B7AD-33D86CF1F213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5089649644464124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0A-45DB-B7AD-33D86CF1F21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6.8100477606402615E-2"/>
                  <c:y val="0.608392647086441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0A-45DB-B7AD-33D86CF1F213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0752706990484624"/>
                  <c:y val="0.381119531795529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A-45DB-B7AD-33D86CF1F213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9713296149221812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A-45DB-B7AD-33D86CF1F213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8530533382569904"/>
                  <c:y val="0.2307696247569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0A-45DB-B7AD-33D86CF1F213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333391670502338"/>
                  <c:y val="0.171328963834687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0A-45DB-B7AD-33D86CF1F21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7.8167115902964962E-2</c:v>
              </c:pt>
              <c:pt idx="1">
                <c:v>0.16442048517520216</c:v>
              </c:pt>
              <c:pt idx="2">
                <c:v>0.20592991913746631</c:v>
              </c:pt>
              <c:pt idx="3">
                <c:v>6.7385444743935305E-2</c:v>
              </c:pt>
              <c:pt idx="4">
                <c:v>0.14609164420485174</c:v>
              </c:pt>
              <c:pt idx="5">
                <c:v>9.0026954177897578E-2</c:v>
              </c:pt>
              <c:pt idx="6">
                <c:v>7.8706199460916448E-2</c:v>
              </c:pt>
              <c:pt idx="7">
                <c:v>0.10242587601078167</c:v>
              </c:pt>
              <c:pt idx="8">
                <c:v>6.6846361185983832E-2</c:v>
              </c:pt>
            </c:numLit>
          </c:val>
          <c:extLst>
            <c:ext xmlns:c16="http://schemas.microsoft.com/office/drawing/2014/chart" uri="{C3380CC4-5D6E-409C-BE32-E72D297353CC}">
              <c16:uniqueId val="{00000012-7A0A-45DB-B7AD-33D86CF1F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DC-4010-B71D-4220BB4993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1DC-4010-B71D-4220BB4993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1DC-4010-B71D-4220BB4993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1DC-4010-B71D-4220BB49938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1DC-4010-B71D-4220BB49938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1DC-4010-B71D-4220BB49938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1DC-4010-B71D-4220BB49938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1DC-4010-B71D-4220BB49938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1DC-4010-B71D-4220BB4993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578096947935373"/>
                  <c:y val="0.20141377507621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DC-4010-B71D-4220BB499386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2890484739676842"/>
                  <c:y val="0.28268600010697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C-4010-B71D-4220BB49938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7737881508078999"/>
                  <c:y val="0.734983600278131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C-4010-B71D-4220BB499386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3680430879712748"/>
                  <c:y val="0.851591575322257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C-4010-B71D-4220BB49938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7827648114901254"/>
                  <c:y val="0.819789400310223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DC-4010-B71D-4220BB499386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5.385996409335727E-2"/>
                  <c:y val="0.614842050232667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C-4010-B71D-4220BB499386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8.7971274685816878E-2"/>
                  <c:y val="0.395760400149762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C-4010-B71D-4220BB49938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8491921005385997"/>
                  <c:y val="0.240283100090927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C-4010-B71D-4220BB49938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9317773788150806"/>
                  <c:y val="0.1908130500722070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DC-4010-B71D-4220BB499386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73145175065521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DC-4010-B71D-4220BB49938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8.0731985189404734E-2</c:v>
              </c:pt>
              <c:pt idx="1">
                <c:v>0.15909997151808603</c:v>
              </c:pt>
              <c:pt idx="2">
                <c:v>0.18537453716889776</c:v>
              </c:pt>
              <c:pt idx="3">
                <c:v>5.7248647109085733E-2</c:v>
              </c:pt>
              <c:pt idx="4">
                <c:v>0.17597550555397323</c:v>
              </c:pt>
              <c:pt idx="5">
                <c:v>9.1113642836798639E-2</c:v>
              </c:pt>
              <c:pt idx="6">
                <c:v>6.2759897465109654E-2</c:v>
              </c:pt>
              <c:pt idx="7">
                <c:v>0.13138706921105098</c:v>
              </c:pt>
              <c:pt idx="8">
                <c:v>5.6308743947593276E-2</c:v>
              </c:pt>
            </c:numLit>
          </c:val>
          <c:extLst>
            <c:ext xmlns:c16="http://schemas.microsoft.com/office/drawing/2014/chart" uri="{C3380CC4-5D6E-409C-BE32-E72D297353CC}">
              <c16:uniqueId val="{00000012-E1DC-4010-B71D-4220BB499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HOTELES DE 5*</c:v>
              </c:pt>
              <c:pt idx="1">
                <c:v>HOTELES DE 4*</c:v>
              </c:pt>
              <c:pt idx="2">
                <c:v>HOTELES DE 3*</c:v>
              </c:pt>
              <c:pt idx="3">
                <c:v>HOTELES DE 2*</c:v>
              </c:pt>
              <c:pt idx="4">
                <c:v>HOTELES DE 1*</c:v>
              </c:pt>
            </c:strLit>
          </c:cat>
          <c:val>
            <c:numLit>
              <c:formatCode>General</c:formatCode>
              <c:ptCount val="5"/>
              <c:pt idx="0">
                <c:v>14</c:v>
              </c:pt>
              <c:pt idx="1">
                <c:v>126</c:v>
              </c:pt>
              <c:pt idx="2">
                <c:v>204</c:v>
              </c:pt>
              <c:pt idx="3">
                <c:v>194</c:v>
              </c:pt>
              <c:pt idx="4">
                <c:v>60</c:v>
              </c:pt>
            </c:numLit>
          </c:val>
          <c:extLst>
            <c:ext xmlns:c16="http://schemas.microsoft.com/office/drawing/2014/chart" uri="{C3380CC4-5D6E-409C-BE32-E72D297353CC}">
              <c16:uniqueId val="{00000000-7285-4B51-8AD7-FD33BD83F919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HOTELES DE 5*</c:v>
              </c:pt>
              <c:pt idx="1">
                <c:v>HOTELES DE 4*</c:v>
              </c:pt>
              <c:pt idx="2">
                <c:v>HOTELES DE 3*</c:v>
              </c:pt>
              <c:pt idx="3">
                <c:v>HOTELES DE 2*</c:v>
              </c:pt>
              <c:pt idx="4">
                <c:v>HOTELES DE 1*</c:v>
              </c:pt>
            </c:strLit>
          </c:cat>
          <c:val>
            <c:numLit>
              <c:formatCode>General</c:formatCode>
              <c:ptCount val="5"/>
              <c:pt idx="0">
                <c:v>15</c:v>
              </c:pt>
              <c:pt idx="1">
                <c:v>137</c:v>
              </c:pt>
              <c:pt idx="2">
                <c:v>215</c:v>
              </c:pt>
              <c:pt idx="3">
                <c:v>195</c:v>
              </c:pt>
              <c:pt idx="4">
                <c:v>62</c:v>
              </c:pt>
            </c:numLit>
          </c:val>
          <c:extLst>
            <c:ext xmlns:c16="http://schemas.microsoft.com/office/drawing/2014/chart" uri="{C3380CC4-5D6E-409C-BE32-E72D297353CC}">
              <c16:uniqueId val="{00000001-7285-4B51-8AD7-FD33BD83F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5264"/>
        <c:axId val="312005656"/>
      </c:barChart>
      <c:catAx>
        <c:axId val="312005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5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5656"/>
        <c:scaling>
          <c:orientation val="minMax"/>
          <c:max val="2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5264"/>
        <c:crosses val="autoZero"/>
        <c:crossBetween val="between"/>
        <c:majorUnit val="3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HOTELES DE 5*</c:v>
              </c:pt>
              <c:pt idx="1">
                <c:v>HOTELES DE 4*</c:v>
              </c:pt>
              <c:pt idx="2">
                <c:v>HOTELES DE 3*</c:v>
              </c:pt>
              <c:pt idx="3">
                <c:v>HOTELES DE 2*</c:v>
              </c:pt>
              <c:pt idx="4">
                <c:v>HOTELES DE 1*</c:v>
              </c:pt>
            </c:strLit>
          </c:cat>
          <c:val>
            <c:numLit>
              <c:formatCode>General</c:formatCode>
              <c:ptCount val="5"/>
              <c:pt idx="0">
                <c:v>1531</c:v>
              </c:pt>
              <c:pt idx="1">
                <c:v>16673</c:v>
              </c:pt>
              <c:pt idx="2">
                <c:v>15055</c:v>
              </c:pt>
              <c:pt idx="3">
                <c:v>8333</c:v>
              </c:pt>
              <c:pt idx="4">
                <c:v>2255</c:v>
              </c:pt>
            </c:numLit>
          </c:val>
          <c:extLst>
            <c:ext xmlns:c16="http://schemas.microsoft.com/office/drawing/2014/chart" uri="{C3380CC4-5D6E-409C-BE32-E72D297353CC}">
              <c16:uniqueId val="{00000000-DD06-41B6-BCF6-F0F7620B9D90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HOTELES DE 5*</c:v>
              </c:pt>
              <c:pt idx="1">
                <c:v>HOTELES DE 4*</c:v>
              </c:pt>
              <c:pt idx="2">
                <c:v>HOTELES DE 3*</c:v>
              </c:pt>
              <c:pt idx="3">
                <c:v>HOTELES DE 2*</c:v>
              </c:pt>
              <c:pt idx="4">
                <c:v>HOTELES DE 1*</c:v>
              </c:pt>
            </c:strLit>
          </c:cat>
          <c:val>
            <c:numLit>
              <c:formatCode>General</c:formatCode>
              <c:ptCount val="5"/>
              <c:pt idx="0">
                <c:v>1571</c:v>
              </c:pt>
              <c:pt idx="1">
                <c:v>17913</c:v>
              </c:pt>
              <c:pt idx="2">
                <c:v>15343</c:v>
              </c:pt>
              <c:pt idx="3">
                <c:v>8218</c:v>
              </c:pt>
              <c:pt idx="4">
                <c:v>2308</c:v>
              </c:pt>
            </c:numLit>
          </c:val>
          <c:extLst>
            <c:ext xmlns:c16="http://schemas.microsoft.com/office/drawing/2014/chart" uri="{C3380CC4-5D6E-409C-BE32-E72D297353CC}">
              <c16:uniqueId val="{00000001-DD06-41B6-BCF6-F0F7620B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6440"/>
        <c:axId val="312006832"/>
      </c:barChart>
      <c:catAx>
        <c:axId val="312006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6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200683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6440"/>
        <c:crosses val="autoZero"/>
        <c:crossBetween val="between"/>
        <c:majorUnit val="2000"/>
        <c:minorUnit val="1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94A-4D6E-84C5-865D96627F2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94A-4D6E-84C5-865D96627F2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94A-4D6E-84C5-865D96627F2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94A-4D6E-84C5-865D96627F2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B94A-4D6E-84C5-865D96627F2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B94A-4D6E-84C5-865D96627F2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B94A-4D6E-84C5-865D96627F2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B94A-4D6E-84C5-865D96627F2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B94A-4D6E-84C5-865D96627F2B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7245130503978314"/>
                  <c:y val="0.1993010395627997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4A-4D6E-84C5-865D96627F2B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6565362049070995"/>
                  <c:y val="0.3286718898053188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4A-4D6E-84C5-865D96627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5653009046750133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4A-4D6E-84C5-865D96627F2B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5581417693965308"/>
                  <c:y val="0.832169252911339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4A-4D6E-84C5-865D96627F2B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4.6511668534482381E-2"/>
                  <c:y val="0.657343779610637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4A-4D6E-84C5-865D96627F2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5.5456220175728994E-2"/>
                  <c:y val="0.4125881169896555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4A-4D6E-84C5-865D96627F2B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4847955724469375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A-4D6E-84C5-865D96627F2B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3792507365715987"/>
                  <c:y val="0.1888115111647576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4A-4D6E-84C5-865D96627F2B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9713809287134955"/>
                  <c:y val="0.1923080206307716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4A-4D6E-84C5-865D96627F2B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273732105437398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4A-4D6E-84C5-865D96627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0.11764705882352941</c:v>
              </c:pt>
              <c:pt idx="1">
                <c:v>0.15126050420168066</c:v>
              </c:pt>
              <c:pt idx="2">
                <c:v>0.30252100840336132</c:v>
              </c:pt>
              <c:pt idx="3">
                <c:v>4.2016806722689079E-2</c:v>
              </c:pt>
              <c:pt idx="4">
                <c:v>0.16806722689075632</c:v>
              </c:pt>
              <c:pt idx="5">
                <c:v>4.2016806722689079E-2</c:v>
              </c:pt>
              <c:pt idx="6">
                <c:v>7.5630252100840331E-2</c:v>
              </c:pt>
              <c:pt idx="7">
                <c:v>3.3613445378151259E-2</c:v>
              </c:pt>
              <c:pt idx="8">
                <c:v>6.7226890756302518E-2</c:v>
              </c:pt>
            </c:numLit>
          </c:val>
          <c:extLst>
            <c:ext xmlns:c16="http://schemas.microsoft.com/office/drawing/2014/chart" uri="{C3380CC4-5D6E-409C-BE32-E72D297353CC}">
              <c16:uniqueId val="{00000012-B94A-4D6E-84C5-865D96627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C4A-4E24-94DD-C3CDA665920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C4A-4E24-94DD-C3CDA665920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C4A-4E24-94DD-C3CDA665920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C4A-4E24-94DD-C3CDA665920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C4A-4E24-94DD-C3CDA665920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0C4A-4E24-94DD-C3CDA665920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0C4A-4E24-94DD-C3CDA665920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0C4A-4E24-94DD-C3CDA665920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0C4A-4E24-94DD-C3CDA665920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9890217008315105"/>
                  <c:y val="0.232394366197183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4A-4E24-94DD-C3CDA665920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9853622677753477"/>
                  <c:y val="0.443661971830985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4A-4E24-94DD-C3CDA665920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8058711901027182"/>
                  <c:y val="0.82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4A-4E24-94DD-C3CDA665920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0219834270250739"/>
                  <c:y val="0.830985915492957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4A-4E24-94DD-C3CDA665920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11355331665185127"/>
                  <c:y val="0.781690140845070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4A-4E24-94DD-C3CDA665920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4.9450637896773939E-2"/>
                  <c:y val="0.5352112676056337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4A-4E24-94DD-C3CDA665920A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8.7912245149820337E-2"/>
                  <c:y val="0.345070422535211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4A-4E24-94DD-C3CDA665920A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9780255158709575"/>
                  <c:y val="0.253521126760563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4A-4E24-94DD-C3CDA665920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8827908274503981"/>
                  <c:y val="0.2218309859154929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4A-4E24-94DD-C3CDA665920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4065994995555382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4A-4E24-94DD-C3CDA665920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0.1563057564090525</c:v>
              </c:pt>
              <c:pt idx="1">
                <c:v>0.1714480232885717</c:v>
              </c:pt>
              <c:pt idx="2">
                <c:v>0.22088928537890881</c:v>
              </c:pt>
              <c:pt idx="3">
                <c:v>3.6247534979810314E-2</c:v>
              </c:pt>
              <c:pt idx="4">
                <c:v>0.12940182176730208</c:v>
              </c:pt>
              <c:pt idx="5">
                <c:v>5.1648042069677907E-2</c:v>
              </c:pt>
              <c:pt idx="6">
                <c:v>0.11184148746361161</c:v>
              </c:pt>
              <c:pt idx="7">
                <c:v>3.0190628228002628E-2</c:v>
              </c:pt>
              <c:pt idx="8">
                <c:v>9.2027420415062441E-2</c:v>
              </c:pt>
            </c:numLit>
          </c:val>
          <c:extLst>
            <c:ext xmlns:c16="http://schemas.microsoft.com/office/drawing/2014/chart" uri="{C3380CC4-5D6E-409C-BE32-E72D297353CC}">
              <c16:uniqueId val="{00000012-0C4A-4E24-94DD-C3CDA6659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048-46B7-8BFA-16E384649D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048-46B7-8BFA-16E384649D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048-46B7-8BFA-16E384649D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048-46B7-8BFA-16E384649D6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048-46B7-8BFA-16E384649D6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048-46B7-8BFA-16E384649D6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A048-46B7-8BFA-16E384649D6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A048-46B7-8BFA-16E384649D6D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48-46B7-8BFA-16E384649D6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48-46B7-8BFA-16E384649D6D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3432282003710574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48-46B7-8BFA-16E384649D6D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48-46B7-8BFA-16E384649D6D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48-46B7-8BFA-16E384649D6D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48-46B7-8BFA-16E384649D6D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48-46B7-8BFA-16E384649D6D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48-46B7-8BFA-16E384649D6D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48-46B7-8BFA-16E384649D6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Salamanca</c:v>
              </c:pt>
              <c:pt idx="4">
                <c:v>Segovia</c:v>
              </c:pt>
              <c:pt idx="5">
                <c:v>Soria</c:v>
              </c:pt>
              <c:pt idx="6">
                <c:v>Valladolid</c:v>
              </c:pt>
              <c:pt idx="7">
                <c:v>Zamora</c:v>
              </c:pt>
            </c:strLit>
          </c:cat>
          <c:val>
            <c:numLit>
              <c:formatCode>General</c:formatCode>
              <c:ptCount val="8"/>
              <c:pt idx="0">
                <c:v>2275</c:v>
              </c:pt>
              <c:pt idx="1">
                <c:v>936</c:v>
              </c:pt>
              <c:pt idx="2">
                <c:v>1140</c:v>
              </c:pt>
              <c:pt idx="3">
                <c:v>1860</c:v>
              </c:pt>
              <c:pt idx="4">
                <c:v>1149</c:v>
              </c:pt>
              <c:pt idx="5">
                <c:v>134</c:v>
              </c:pt>
              <c:pt idx="6">
                <c:v>136</c:v>
              </c:pt>
              <c:pt idx="7">
                <c:v>22</c:v>
              </c:pt>
            </c:numLit>
          </c:val>
          <c:extLst>
            <c:ext xmlns:c16="http://schemas.microsoft.com/office/drawing/2014/chart" uri="{C3380CC4-5D6E-409C-BE32-E72D297353CC}">
              <c16:uniqueId val="{00000011-A048-46B7-8BFA-16E384649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㠀</c:firstFooter>
    </c:headerFooter>
    <c:pageMargins b="1" l="0.75" r="0.75" t="1" header="0" footer="0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79348206474190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764-416F-99A7-FC63799661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764-416F-99A7-FC63799661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764-416F-99A7-FC63799661D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0326193681700213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4-416F-99A7-FC63799661D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7.2463896314354612E-2"/>
                  <c:y val="0.4846153846153846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4-416F-99A7-FC63799661D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4-416F-99A7-FC63799661D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5905842932381773"/>
                  <c:y val="0.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4-416F-99A7-FC63799661D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2463896314354612E-2"/>
                  <c:y val="0.661538461538461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4-416F-99A7-FC63799661D1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9.9637857432237589E-2"/>
                  <c:y val="0.403846153846153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4-416F-99A7-FC63799661D1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7572494856230994"/>
                  <c:y val="0.280769230769230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4-416F-99A7-FC63799661D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300728707980759"/>
                  <c:y val="0.219230769230769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4-416F-99A7-FC63799661D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6775427379534964"/>
                  <c:y val="0.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4-416F-99A7-FC63799661D1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884615384615384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4-416F-99A7-FC63799661D1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1ª CATEGORÍA</c:v>
              </c:pt>
              <c:pt idx="1">
                <c:v>2ª CATEGORÍA</c:v>
              </c:pt>
              <c:pt idx="2">
                <c:v>LUJO</c:v>
              </c:pt>
            </c:strLit>
          </c:cat>
          <c:val>
            <c:numLit>
              <c:formatCode>General</c:formatCode>
              <c:ptCount val="3"/>
              <c:pt idx="0">
                <c:v>0.20168067226890757</c:v>
              </c:pt>
              <c:pt idx="1">
                <c:v>0.79831932773109249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D-3764-416F-99A7-FC6379966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17805774278215222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C3A-40C1-AF49-2F6DDD9F45E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C3A-40C1-AF49-2F6DDD9F45E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C3A-40C1-AF49-2F6DDD9F45EF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68525240035233559"/>
                  <c:y val="0.2470119521912350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A-40C1-AF49-2F6DDD9F45EF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5.0359756456339624E-2"/>
                  <c:y val="0.4382470119521912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A-40C1-AF49-2F6DDD9F45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A-40C1-AF49-2F6DDD9F45EF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5719447047344879"/>
                  <c:y val="0.828685258964143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A-40C1-AF49-2F6DDD9F45EF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1942509223342319E-2"/>
                  <c:y val="0.6852589641434262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A-40C1-AF49-2F6DDD9F45EF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9.8920950182095693E-2"/>
                  <c:y val="0.4183266932270916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A-40C1-AF49-2F6DDD9F45EF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7446058486660512"/>
                  <c:y val="0.29083665338645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A-40C1-AF49-2F6DDD9F45EF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841746678411187"/>
                  <c:y val="0.227091633466135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A-40C1-AF49-2F6DDD9F45EF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6510823430846229"/>
                  <c:y val="0.207171314741035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A-40C1-AF49-2F6DDD9F45EF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45326678885418"/>
                  <c:y val="0.1952191235059760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A-40C1-AF49-2F6DDD9F45E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1ª CATEGORÍA</c:v>
              </c:pt>
              <c:pt idx="1">
                <c:v>2ª CATEGORÍA</c:v>
              </c:pt>
              <c:pt idx="2">
                <c:v>LUJO</c:v>
              </c:pt>
            </c:strLit>
          </c:cat>
          <c:val>
            <c:numLit>
              <c:formatCode>General</c:formatCode>
              <c:ptCount val="3"/>
              <c:pt idx="0">
                <c:v>0.29075500046952768</c:v>
              </c:pt>
              <c:pt idx="1">
                <c:v>0.70924499953047238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D-BC3A-40C1-AF49-2F6DDD9F45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863</c:v>
              </c:pt>
              <c:pt idx="1">
                <c:v>404</c:v>
              </c:pt>
              <c:pt idx="2">
                <c:v>510</c:v>
              </c:pt>
              <c:pt idx="3">
                <c:v>244</c:v>
              </c:pt>
              <c:pt idx="4">
                <c:v>517</c:v>
              </c:pt>
              <c:pt idx="5">
                <c:v>394</c:v>
              </c:pt>
              <c:pt idx="6">
                <c:v>304</c:v>
              </c:pt>
              <c:pt idx="7">
                <c:v>177</c:v>
              </c:pt>
              <c:pt idx="8">
                <c:v>218</c:v>
              </c:pt>
            </c:numLit>
          </c:val>
          <c:extLst>
            <c:ext xmlns:c16="http://schemas.microsoft.com/office/drawing/2014/chart" uri="{C3380CC4-5D6E-409C-BE32-E72D297353CC}">
              <c16:uniqueId val="{00000000-B044-4A55-BE25-09C13AE3C773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908</c:v>
              </c:pt>
              <c:pt idx="1">
                <c:v>427</c:v>
              </c:pt>
              <c:pt idx="2">
                <c:v>533</c:v>
              </c:pt>
              <c:pt idx="3">
                <c:v>257</c:v>
              </c:pt>
              <c:pt idx="4">
                <c:v>540</c:v>
              </c:pt>
              <c:pt idx="5">
                <c:v>427</c:v>
              </c:pt>
              <c:pt idx="6">
                <c:v>325</c:v>
              </c:pt>
              <c:pt idx="7">
                <c:v>183</c:v>
              </c:pt>
              <c:pt idx="8">
                <c:v>232</c:v>
              </c:pt>
            </c:numLit>
          </c:val>
          <c:extLst>
            <c:ext xmlns:c16="http://schemas.microsoft.com/office/drawing/2014/chart" uri="{C3380CC4-5D6E-409C-BE32-E72D297353CC}">
              <c16:uniqueId val="{00000001-B044-4A55-BE25-09C13AE3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09184"/>
        <c:axId val="312009576"/>
      </c:barChart>
      <c:catAx>
        <c:axId val="3120091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9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09576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09184"/>
        <c:crosses val="autoZero"/>
        <c:crossBetween val="between"/>
        <c:majorUnit val="10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6496</c:v>
              </c:pt>
              <c:pt idx="1">
                <c:v>4135</c:v>
              </c:pt>
              <c:pt idx="2">
                <c:v>4655</c:v>
              </c:pt>
              <c:pt idx="3">
                <c:v>2101</c:v>
              </c:pt>
              <c:pt idx="4">
                <c:v>4232</c:v>
              </c:pt>
              <c:pt idx="5">
                <c:v>3661</c:v>
              </c:pt>
              <c:pt idx="6">
                <c:v>2980</c:v>
              </c:pt>
              <c:pt idx="7">
                <c:v>1841</c:v>
              </c:pt>
              <c:pt idx="8">
                <c:v>2462</c:v>
              </c:pt>
            </c:numLit>
          </c:val>
          <c:extLst>
            <c:ext xmlns:c16="http://schemas.microsoft.com/office/drawing/2014/chart" uri="{C3380CC4-5D6E-409C-BE32-E72D297353CC}">
              <c16:uniqueId val="{00000000-C864-4676-BF05-2A6AB93AEC24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6739</c:v>
              </c:pt>
              <c:pt idx="1">
                <c:v>4332</c:v>
              </c:pt>
              <c:pt idx="2">
                <c:v>4770</c:v>
              </c:pt>
              <c:pt idx="3">
                <c:v>2229</c:v>
              </c:pt>
              <c:pt idx="4">
                <c:v>4366</c:v>
              </c:pt>
              <c:pt idx="5">
                <c:v>3915</c:v>
              </c:pt>
              <c:pt idx="6">
                <c:v>3115</c:v>
              </c:pt>
              <c:pt idx="7">
                <c:v>1927</c:v>
              </c:pt>
              <c:pt idx="8">
                <c:v>2581</c:v>
              </c:pt>
            </c:numLit>
          </c:val>
          <c:extLst>
            <c:ext xmlns:c16="http://schemas.microsoft.com/office/drawing/2014/chart" uri="{C3380CC4-5D6E-409C-BE32-E72D297353CC}">
              <c16:uniqueId val="{00000001-C864-4676-BF05-2A6AB93AE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2010360"/>
        <c:axId val="312010752"/>
      </c:barChart>
      <c:catAx>
        <c:axId val="312010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1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2010752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10360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12017804154302671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C.R.A.C.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19</c:v>
              </c:pt>
              <c:pt idx="1">
                <c:v>63</c:v>
              </c:pt>
              <c:pt idx="2">
                <c:v>57</c:v>
              </c:pt>
              <c:pt idx="3">
                <c:v>10</c:v>
              </c:pt>
              <c:pt idx="4">
                <c:v>26</c:v>
              </c:pt>
              <c:pt idx="5">
                <c:v>29</c:v>
              </c:pt>
              <c:pt idx="6">
                <c:v>42</c:v>
              </c:pt>
              <c:pt idx="7">
                <c:v>8</c:v>
              </c:pt>
              <c:pt idx="8">
                <c:v>19</c:v>
              </c:pt>
            </c:numLit>
          </c:val>
          <c:extLst>
            <c:ext xmlns:c16="http://schemas.microsoft.com/office/drawing/2014/chart" uri="{C3380CC4-5D6E-409C-BE32-E72D297353CC}">
              <c16:uniqueId val="{00000000-E80B-43AA-BEA9-4F29E13517D4}"/>
            </c:ext>
          </c:extLst>
        </c:ser>
        <c:ser>
          <c:idx val="1"/>
          <c:order val="1"/>
          <c:tx>
            <c:v>C.R.A.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804</c:v>
              </c:pt>
              <c:pt idx="1">
                <c:v>258</c:v>
              </c:pt>
              <c:pt idx="2">
                <c:v>346</c:v>
              </c:pt>
              <c:pt idx="3">
                <c:v>208</c:v>
              </c:pt>
              <c:pt idx="4">
                <c:v>447</c:v>
              </c:pt>
              <c:pt idx="5">
                <c:v>322</c:v>
              </c:pt>
              <c:pt idx="6">
                <c:v>232</c:v>
              </c:pt>
              <c:pt idx="7">
                <c:v>128</c:v>
              </c:pt>
              <c:pt idx="8">
                <c:v>134</c:v>
              </c:pt>
            </c:numLit>
          </c:val>
          <c:extLst>
            <c:ext xmlns:c16="http://schemas.microsoft.com/office/drawing/2014/chart" uri="{C3380CC4-5D6E-409C-BE32-E72D297353CC}">
              <c16:uniqueId val="{00000001-E80B-43AA-BEA9-4F29E13517D4}"/>
            </c:ext>
          </c:extLst>
        </c:ser>
        <c:ser>
          <c:idx val="2"/>
          <c:order val="2"/>
          <c:tx>
            <c:v>POSADAS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27</c:v>
              </c:pt>
              <c:pt idx="1">
                <c:v>20</c:v>
              </c:pt>
              <c:pt idx="2">
                <c:v>8</c:v>
              </c:pt>
              <c:pt idx="3">
                <c:v>7</c:v>
              </c:pt>
              <c:pt idx="4">
                <c:v>10</c:v>
              </c:pt>
              <c:pt idx="5">
                <c:v>25</c:v>
              </c:pt>
              <c:pt idx="6">
                <c:v>15</c:v>
              </c:pt>
              <c:pt idx="7">
                <c:v>14</c:v>
              </c:pt>
              <c:pt idx="8">
                <c:v>17</c:v>
              </c:pt>
            </c:numLit>
          </c:val>
          <c:extLst>
            <c:ext xmlns:c16="http://schemas.microsoft.com/office/drawing/2014/chart" uri="{C3380CC4-5D6E-409C-BE32-E72D297353CC}">
              <c16:uniqueId val="{00000002-E80B-43AA-BEA9-4F29E13517D4}"/>
            </c:ext>
          </c:extLst>
        </c:ser>
        <c:ser>
          <c:idx val="3"/>
          <c:order val="3"/>
          <c:tx>
            <c:v>C.T.R.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58</c:v>
              </c:pt>
              <c:pt idx="1">
                <c:v>86</c:v>
              </c:pt>
              <c:pt idx="2">
                <c:v>122</c:v>
              </c:pt>
              <c:pt idx="3">
                <c:v>32</c:v>
              </c:pt>
              <c:pt idx="4">
                <c:v>57</c:v>
              </c:pt>
              <c:pt idx="5">
                <c:v>51</c:v>
              </c:pt>
              <c:pt idx="6">
                <c:v>36</c:v>
              </c:pt>
              <c:pt idx="7">
                <c:v>33</c:v>
              </c:pt>
              <c:pt idx="8">
                <c:v>62</c:v>
              </c:pt>
            </c:numLit>
          </c:val>
          <c:extLst>
            <c:ext xmlns:c16="http://schemas.microsoft.com/office/drawing/2014/chart" uri="{C3380CC4-5D6E-409C-BE32-E72D297353CC}">
              <c16:uniqueId val="{00000003-E80B-43AA-BEA9-4F29E1351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011536"/>
        <c:axId val="312011928"/>
      </c:barChart>
      <c:catAx>
        <c:axId val="31201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119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2011928"/>
        <c:scaling>
          <c:orientation val="minMax"/>
          <c:max val="9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2011536"/>
        <c:crosses val="autoZero"/>
        <c:crossBetween val="between"/>
        <c:majorUnit val="5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1672492157992445"/>
          <c:y val="3.54609929078014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9D5-4918-B8CD-7209AFCD398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9D5-4918-B8CD-7209AFCD398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9D5-4918-B8CD-7209AFCD398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9D5-4918-B8CD-7209AFCD398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749176343689044"/>
                  <c:y val="0.24468169839351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D5-4918-B8CD-7209AFCD3986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69686470429611302"/>
                  <c:y val="0.7659600993188280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5-4918-B8CD-7209AFCD398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4459942614144347"/>
                  <c:y val="0.322696152953765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5-4918-B8CD-7209AFCD3986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4320586686583571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5-4918-B8CD-7209AFCD398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6.9686470429611305E-2"/>
                  <c:y val="0.6099311901983259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5-4918-B8CD-7209AFCD3986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9.5818896840715539E-2"/>
                  <c:y val="0.3723417149466524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5-4918-B8CD-7209AFCD3986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6898969079180742"/>
                  <c:y val="0.258866144677196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D5-4918-B8CD-7209AFCD398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125454361401589"/>
                  <c:y val="0.202128359542468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D5-4918-B8CD-7209AFCD398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5365883743027737"/>
                  <c:y val="0.184397801687865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D5-4918-B8CD-7209AFCD3986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2404208749769259"/>
                  <c:y val="0.17375946697510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D5-4918-B8CD-7209AFCD3986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C.R.A.C.</c:v>
              </c:pt>
              <c:pt idx="1">
                <c:v>C.R.A.</c:v>
              </c:pt>
              <c:pt idx="2">
                <c:v>POSADAS</c:v>
              </c:pt>
              <c:pt idx="3">
                <c:v>C.T.R.</c:v>
              </c:pt>
            </c:strLit>
          </c:cat>
          <c:val>
            <c:numLit>
              <c:formatCode>General</c:formatCode>
              <c:ptCount val="4"/>
              <c:pt idx="0">
                <c:v>7.1242171189979123E-2</c:v>
              </c:pt>
              <c:pt idx="1">
                <c:v>0.75130480167014613</c:v>
              </c:pt>
              <c:pt idx="2">
                <c:v>3.7317327766179541E-2</c:v>
              </c:pt>
              <c:pt idx="3">
                <c:v>0.14013569937369519</c:v>
              </c:pt>
            </c:numLit>
          </c:val>
          <c:extLst>
            <c:ext xmlns:c16="http://schemas.microsoft.com/office/drawing/2014/chart" uri="{C3380CC4-5D6E-409C-BE32-E72D297353CC}">
              <c16:uniqueId val="{0000000E-49D5-4918-B8CD-7209AFCD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0087991933559624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C.R.A.C.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167</c:v>
              </c:pt>
              <c:pt idx="1">
                <c:v>479</c:v>
              </c:pt>
              <c:pt idx="2">
                <c:v>437</c:v>
              </c:pt>
              <c:pt idx="3">
                <c:v>79</c:v>
              </c:pt>
              <c:pt idx="4">
                <c:v>177</c:v>
              </c:pt>
              <c:pt idx="5">
                <c:v>239</c:v>
              </c:pt>
              <c:pt idx="6">
                <c:v>367</c:v>
              </c:pt>
              <c:pt idx="7">
                <c:v>63</c:v>
              </c:pt>
              <c:pt idx="8">
                <c:v>132</c:v>
              </c:pt>
            </c:numLit>
          </c:val>
          <c:extLst>
            <c:ext xmlns:c16="http://schemas.microsoft.com/office/drawing/2014/chart" uri="{C3380CC4-5D6E-409C-BE32-E72D297353CC}">
              <c16:uniqueId val="{00000000-13C3-4757-B357-E4C714F218AD}"/>
            </c:ext>
          </c:extLst>
        </c:ser>
        <c:ser>
          <c:idx val="1"/>
          <c:order val="1"/>
          <c:tx>
            <c:v>C.R.A.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4786</c:v>
              </c:pt>
              <c:pt idx="1">
                <c:v>1923</c:v>
              </c:pt>
              <c:pt idx="2">
                <c:v>1841</c:v>
              </c:pt>
              <c:pt idx="3">
                <c:v>1356</c:v>
              </c:pt>
              <c:pt idx="4">
                <c:v>2737</c:v>
              </c:pt>
              <c:pt idx="5">
                <c:v>2127</c:v>
              </c:pt>
              <c:pt idx="6">
                <c:v>1683</c:v>
              </c:pt>
              <c:pt idx="7">
                <c:v>926</c:v>
              </c:pt>
              <c:pt idx="8">
                <c:v>849</c:v>
              </c:pt>
            </c:numLit>
          </c:val>
          <c:extLst>
            <c:ext xmlns:c16="http://schemas.microsoft.com/office/drawing/2014/chart" uri="{C3380CC4-5D6E-409C-BE32-E72D297353CC}">
              <c16:uniqueId val="{00000001-13C3-4757-B357-E4C714F218AD}"/>
            </c:ext>
          </c:extLst>
        </c:ser>
        <c:ser>
          <c:idx val="2"/>
          <c:order val="2"/>
          <c:tx>
            <c:v>POSADAS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462</c:v>
              </c:pt>
              <c:pt idx="1">
                <c:v>394</c:v>
              </c:pt>
              <c:pt idx="2">
                <c:v>163</c:v>
              </c:pt>
              <c:pt idx="3">
                <c:v>239</c:v>
              </c:pt>
              <c:pt idx="4">
                <c:v>275</c:v>
              </c:pt>
              <c:pt idx="5">
                <c:v>512</c:v>
              </c:pt>
              <c:pt idx="6">
                <c:v>327</c:v>
              </c:pt>
              <c:pt idx="7">
                <c:v>289</c:v>
              </c:pt>
              <c:pt idx="8">
                <c:v>337</c:v>
              </c:pt>
            </c:numLit>
          </c:val>
          <c:extLst>
            <c:ext xmlns:c16="http://schemas.microsoft.com/office/drawing/2014/chart" uri="{C3380CC4-5D6E-409C-BE32-E72D297353CC}">
              <c16:uniqueId val="{00000002-13C3-4757-B357-E4C714F218AD}"/>
            </c:ext>
          </c:extLst>
        </c:ser>
        <c:ser>
          <c:idx val="3"/>
          <c:order val="3"/>
          <c:tx>
            <c:v>C.T.R.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1324</c:v>
              </c:pt>
              <c:pt idx="1">
                <c:v>1536</c:v>
              </c:pt>
              <c:pt idx="2">
                <c:v>2329</c:v>
              </c:pt>
              <c:pt idx="3">
                <c:v>555</c:v>
              </c:pt>
              <c:pt idx="4">
                <c:v>1177</c:v>
              </c:pt>
              <c:pt idx="5">
                <c:v>1037</c:v>
              </c:pt>
              <c:pt idx="6">
                <c:v>738</c:v>
              </c:pt>
              <c:pt idx="7">
                <c:v>649</c:v>
              </c:pt>
              <c:pt idx="8">
                <c:v>1263</c:v>
              </c:pt>
            </c:numLit>
          </c:val>
          <c:extLst>
            <c:ext xmlns:c16="http://schemas.microsoft.com/office/drawing/2014/chart" uri="{C3380CC4-5D6E-409C-BE32-E72D297353CC}">
              <c16:uniqueId val="{00000003-13C3-4757-B357-E4C714F21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318592"/>
        <c:axId val="316318984"/>
      </c:barChart>
      <c:catAx>
        <c:axId val="31631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18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6318984"/>
        <c:scaling>
          <c:orientation val="minMax"/>
          <c:max val="7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18592"/>
        <c:crosses val="autoZero"/>
        <c:crossBetween val="between"/>
        <c:majorUnit val="5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0767924951789402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6B1-4E56-A9A2-08F52730E7F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6B1-4E56-A9A2-08F52730E7F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6B1-4E56-A9A2-08F52730E7F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6B1-4E56-A9A2-08F52730E7F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658028703828374"/>
                  <c:y val="0.2464788732394366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1-4E56-A9A2-08F52730E7F2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9581287462654515"/>
                  <c:y val="0.5774647887323943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1-4E56-A9A2-08F52730E7F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14310670113898399"/>
                  <c:y val="0.760563380281690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1-4E56-A9A2-08F52730E7F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2862168108788908"/>
                  <c:y val="0.26408450704225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1-4E56-A9A2-08F52730E7F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6.9808146897065368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1-4E56-A9A2-08F52730E7F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9.5986201983464872E-2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1-4E56-A9A2-08F52730E7F2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692847562253835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1-4E56-A9A2-08F52730E7F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164086639818253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1-4E56-A9A2-08F52730E7F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5427634550260673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1-4E56-A9A2-08F52730E7F2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2460788307135396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1-4E56-A9A2-08F52730E7F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C.R.A.C.</c:v>
              </c:pt>
              <c:pt idx="1">
                <c:v>C.R.A.</c:v>
              </c:pt>
              <c:pt idx="2">
                <c:v>POSADAS</c:v>
              </c:pt>
              <c:pt idx="3">
                <c:v>C.T.R.</c:v>
              </c:pt>
            </c:strLit>
          </c:cat>
          <c:val>
            <c:numLit>
              <c:formatCode>General</c:formatCode>
              <c:ptCount val="4"/>
              <c:pt idx="0">
                <c:v>6.2989344793077065E-2</c:v>
              </c:pt>
              <c:pt idx="1">
                <c:v>0.53652793312533109</c:v>
              </c:pt>
              <c:pt idx="2">
                <c:v>8.8243951256843464E-2</c:v>
              </c:pt>
              <c:pt idx="3">
                <c:v>0.31223877082474832</c:v>
              </c:pt>
            </c:numLit>
          </c:val>
          <c:extLst>
            <c:ext xmlns:c16="http://schemas.microsoft.com/office/drawing/2014/chart" uri="{C3380CC4-5D6E-409C-BE32-E72D297353CC}">
              <c16:uniqueId val="{0000000E-76B1-4E56-A9A2-08F52730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40513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496</c:v>
              </c:pt>
              <c:pt idx="1">
                <c:v>700</c:v>
              </c:pt>
              <c:pt idx="2">
                <c:v>996</c:v>
              </c:pt>
              <c:pt idx="3">
                <c:v>291</c:v>
              </c:pt>
              <c:pt idx="4">
                <c:v>547</c:v>
              </c:pt>
              <c:pt idx="5">
                <c:v>496</c:v>
              </c:pt>
              <c:pt idx="6">
                <c:v>294</c:v>
              </c:pt>
              <c:pt idx="7">
                <c:v>736</c:v>
              </c:pt>
              <c:pt idx="8">
                <c:v>293</c:v>
              </c:pt>
            </c:numLit>
          </c:val>
          <c:extLst>
            <c:ext xmlns:c16="http://schemas.microsoft.com/office/drawing/2014/chart" uri="{C3380CC4-5D6E-409C-BE32-E72D297353CC}">
              <c16:uniqueId val="{00000000-B7E8-42BF-A42D-6A4346AE01E9}"/>
            </c:ext>
          </c:extLst>
        </c:ser>
        <c:ser>
          <c:idx val="1"/>
          <c:order val="1"/>
          <c:tx>
            <c:v>40878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508</c:v>
              </c:pt>
              <c:pt idx="1">
                <c:v>711</c:v>
              </c:pt>
              <c:pt idx="2">
                <c:v>1043</c:v>
              </c:pt>
              <c:pt idx="3">
                <c:v>294</c:v>
              </c:pt>
              <c:pt idx="4">
                <c:v>565</c:v>
              </c:pt>
              <c:pt idx="5">
                <c:v>504</c:v>
              </c:pt>
              <c:pt idx="6">
                <c:v>301</c:v>
              </c:pt>
              <c:pt idx="7">
                <c:v>765</c:v>
              </c:pt>
              <c:pt idx="8">
                <c:v>328</c:v>
              </c:pt>
            </c:numLit>
          </c:val>
          <c:extLst>
            <c:ext xmlns:c16="http://schemas.microsoft.com/office/drawing/2014/chart" uri="{C3380CC4-5D6E-409C-BE32-E72D297353CC}">
              <c16:uniqueId val="{00000001-B7E8-42BF-A42D-6A4346AE0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320160"/>
        <c:axId val="316320552"/>
      </c:barChart>
      <c:catAx>
        <c:axId val="316320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0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6320552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0160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12773722627737227"/>
          <c:y val="3.84615384615384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D82-43BA-8818-E9A0CBC88B9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D82-43BA-8818-E9A0CBC88B9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D82-43BA-8818-E9A0CBC88B9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D82-43BA-8818-E9A0CBC88B9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D82-43BA-8818-E9A0CBC88B9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D82-43BA-8818-E9A0CBC88B9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D82-43BA-8818-E9A0CBC88B9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CD82-43BA-8818-E9A0CBC88B9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CD82-43BA-8818-E9A0CBC88B9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6934306569343063"/>
                  <c:y val="0.220280096358883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82-43BA-8818-E9A0CBC88B9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7189781021897808"/>
                  <c:y val="0.3076928330092346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82-43BA-8818-E9A0CBC88B9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7007299270072993"/>
                  <c:y val="0.730770478396932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82-43BA-8818-E9A0CBC88B9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4197080291970801"/>
                  <c:y val="0.8111901961152551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82-43BA-8818-E9A0CBC88B94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35948905109489049"/>
                  <c:y val="0.8216797245132971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82-43BA-8818-E9A0CBC88B9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2773722627737227"/>
                  <c:y val="0.7692320825230867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82-43BA-8818-E9A0CBC88B94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8.0291970802919707E-2"/>
                  <c:y val="0.5489519861642028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82-43BA-8818-E9A0CBC88B94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45985401459854"/>
                  <c:y val="0.2587417004850382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82-43BA-8818-E9A0CBC88B94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6861313868613138"/>
                  <c:y val="0.2062940584948277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82-43BA-8818-E9A0CBC88B94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941605839416056"/>
                  <c:y val="0.1713289638346874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82-43BA-8818-E9A0CBC88B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0.11329289467156742</c:v>
              </c:pt>
              <c:pt idx="1">
                <c:v>0.13566419374478544</c:v>
              </c:pt>
              <c:pt idx="2">
                <c:v>0.16635172615960495</c:v>
              </c:pt>
              <c:pt idx="3">
                <c:v>6.5019054276501231E-2</c:v>
              </c:pt>
              <c:pt idx="4">
                <c:v>0.10437008140347713</c:v>
              </c:pt>
              <c:pt idx="5">
                <c:v>0.12025616163438338</c:v>
              </c:pt>
              <c:pt idx="6">
                <c:v>5.2028322096195907E-2</c:v>
              </c:pt>
              <c:pt idx="7">
                <c:v>0.17843146097819468</c:v>
              </c:pt>
              <c:pt idx="8">
                <c:v>6.4586105035289873E-2</c:v>
              </c:pt>
            </c:numLit>
          </c:val>
          <c:extLst>
            <c:ext xmlns:c16="http://schemas.microsoft.com/office/drawing/2014/chart" uri="{C3380CC4-5D6E-409C-BE32-E72D297353CC}">
              <c16:uniqueId val="{00000012-CD82-43BA-8818-E9A0CBC88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AÑO 2011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1918</c:v>
              </c:pt>
              <c:pt idx="1">
                <c:v>2406</c:v>
              </c:pt>
              <c:pt idx="2">
                <c:v>4854</c:v>
              </c:pt>
              <c:pt idx="3">
                <c:v>20044</c:v>
              </c:pt>
              <c:pt idx="4">
                <c:v>18086</c:v>
              </c:pt>
              <c:pt idx="5">
                <c:v>26255</c:v>
              </c:pt>
              <c:pt idx="6">
                <c:v>54523</c:v>
              </c:pt>
              <c:pt idx="7">
                <c:v>107348</c:v>
              </c:pt>
              <c:pt idx="8">
                <c:v>19399</c:v>
              </c:pt>
              <c:pt idx="9">
                <c:v>9683</c:v>
              </c:pt>
              <c:pt idx="10">
                <c:v>2928</c:v>
              </c:pt>
              <c:pt idx="11">
                <c:v>821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77-4C3B-8FF4-CA5E38D490E9}"/>
            </c:ext>
          </c:extLst>
        </c:ser>
        <c:ser>
          <c:idx val="1"/>
          <c:order val="1"/>
          <c:tx>
            <c:v>AÑO 2012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2108</c:v>
              </c:pt>
              <c:pt idx="1">
                <c:v>2585</c:v>
              </c:pt>
              <c:pt idx="2">
                <c:v>4553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377-4C3B-8FF4-CA5E38D49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99912"/>
        <c:axId val="305300304"/>
      </c:lineChart>
      <c:catAx>
        <c:axId val="3052999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00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300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29991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4748784440842788"/>
          <c:y val="1.754385964912280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HOSTELERÍA 2010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67289</c:v>
              </c:pt>
            </c:numLit>
          </c:val>
          <c:extLst>
            <c:ext xmlns:c16="http://schemas.microsoft.com/office/drawing/2014/chart" uri="{C3380CC4-5D6E-409C-BE32-E72D297353CC}">
              <c16:uniqueId val="{00000000-43A7-4D9E-8A8F-3C86F76C3C20}"/>
            </c:ext>
          </c:extLst>
        </c:ser>
        <c:ser>
          <c:idx val="1"/>
          <c:order val="1"/>
          <c:tx>
            <c:v>HOSTELERÍA 2011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66230</c:v>
              </c:pt>
            </c:numLit>
          </c:val>
          <c:extLst>
            <c:ext xmlns:c16="http://schemas.microsoft.com/office/drawing/2014/chart" uri="{C3380CC4-5D6E-409C-BE32-E72D297353CC}">
              <c16:uniqueId val="{00000001-43A7-4D9E-8A8F-3C86F76C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6321728"/>
        <c:axId val="316322120"/>
      </c:barChart>
      <c:catAx>
        <c:axId val="31632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21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632212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1728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TURISTICO EN AGENCIA DE VIAJES</a:t>
            </a:r>
          </a:p>
        </c:rich>
      </c:tx>
      <c:layout>
        <c:manualLayout>
          <c:xMode val="edge"/>
          <c:yMode val="edge"/>
          <c:x val="0.13907302150145137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AGENCIAS DE VIAJES 2010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1526</c:v>
              </c:pt>
            </c:numLit>
          </c:val>
          <c:extLst>
            <c:ext xmlns:c16="http://schemas.microsoft.com/office/drawing/2014/chart" uri="{C3380CC4-5D6E-409C-BE32-E72D297353CC}">
              <c16:uniqueId val="{00000000-AD0C-44AA-A6C7-D966D7D892C9}"/>
            </c:ext>
          </c:extLst>
        </c:ser>
        <c:ser>
          <c:idx val="1"/>
          <c:order val="1"/>
          <c:tx>
            <c:v>AGENCIAS DE VIAJES 2011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1521</c:v>
              </c:pt>
            </c:numLit>
          </c:val>
          <c:extLst>
            <c:ext xmlns:c16="http://schemas.microsoft.com/office/drawing/2014/chart" uri="{C3380CC4-5D6E-409C-BE32-E72D297353CC}">
              <c16:uniqueId val="{00000001-AD0C-44AA-A6C7-D966D7D8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6322904"/>
        <c:axId val="316323296"/>
      </c:barChart>
      <c:catAx>
        <c:axId val="316322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3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6323296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2904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23248882265275708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HOSTELERÍA 2010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4851</c:v>
              </c:pt>
              <c:pt idx="1">
                <c:v>9974</c:v>
              </c:pt>
              <c:pt idx="2">
                <c:v>12939</c:v>
              </c:pt>
              <c:pt idx="3">
                <c:v>4219</c:v>
              </c:pt>
              <c:pt idx="4">
                <c:v>9610</c:v>
              </c:pt>
              <c:pt idx="5">
                <c:v>5286</c:v>
              </c:pt>
              <c:pt idx="6">
                <c:v>2685</c:v>
              </c:pt>
              <c:pt idx="7">
                <c:v>13193</c:v>
              </c:pt>
              <c:pt idx="8">
                <c:v>4532</c:v>
              </c:pt>
            </c:numLit>
          </c:val>
          <c:extLst>
            <c:ext xmlns:c16="http://schemas.microsoft.com/office/drawing/2014/chart" uri="{C3380CC4-5D6E-409C-BE32-E72D297353CC}">
              <c16:uniqueId val="{00000000-E7FF-44C7-BBF3-5320F40A590D}"/>
            </c:ext>
          </c:extLst>
        </c:ser>
        <c:ser>
          <c:idx val="1"/>
          <c:order val="1"/>
          <c:tx>
            <c:v>HOSTELERÍA 2011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4709</c:v>
              </c:pt>
              <c:pt idx="1">
                <c:v>9990</c:v>
              </c:pt>
              <c:pt idx="2">
                <c:v>12598</c:v>
              </c:pt>
              <c:pt idx="3">
                <c:v>4157</c:v>
              </c:pt>
              <c:pt idx="4">
                <c:v>9435</c:v>
              </c:pt>
              <c:pt idx="5">
                <c:v>5134</c:v>
              </c:pt>
              <c:pt idx="6">
                <c:v>2654</c:v>
              </c:pt>
              <c:pt idx="7">
                <c:v>13116</c:v>
              </c:pt>
              <c:pt idx="8">
                <c:v>4437</c:v>
              </c:pt>
            </c:numLit>
          </c:val>
          <c:extLst>
            <c:ext xmlns:c16="http://schemas.microsoft.com/office/drawing/2014/chart" uri="{C3380CC4-5D6E-409C-BE32-E72D297353CC}">
              <c16:uniqueId val="{00000001-E7FF-44C7-BBF3-5320F40A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6324080"/>
        <c:axId val="316324472"/>
      </c:barChart>
      <c:catAx>
        <c:axId val="31632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4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16324472"/>
        <c:scaling>
          <c:orientation val="minMax"/>
          <c:max val="1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6324080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TURISTICO EN HOSTELERÍA</a:t>
            </a:r>
          </a:p>
        </c:rich>
      </c:tx>
      <c:layout>
        <c:manualLayout>
          <c:xMode val="edge"/>
          <c:yMode val="edge"/>
          <c:x val="0.1847246891651865"/>
          <c:y val="1.7605633802816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4A-4D98-9E98-27B43960ADD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84A-4D98-9E98-27B43960ADD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84A-4D98-9E98-27B43960ADD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84A-4D98-9E98-27B43960ADD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84A-4D98-9E98-27B43960ADD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84A-4D98-9E98-27B43960ADD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84A-4D98-9E98-27B43960ADD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C84A-4D98-9E98-27B43960ADD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C84A-4D98-9E98-27B43960ADD4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C84A-4D98-9E98-27B43960ADD4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84A-4D98-9E98-27B43960ADD4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84A-4D98-9E98-27B43960ADD4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84A-4D98-9E98-27B43960ADD4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84A-4D98-9E98-27B43960ADD4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84A-4D98-9E98-27B43960ADD4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84A-4D98-9E98-27B43960ADD4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84A-4D98-9E98-27B43960ADD4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84A-4D98-9E98-27B43960ADD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8436944937833035"/>
                  <c:y val="0.3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A-4D98-9E98-27B43960ADD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71580817051509771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A-4D98-9E98-27B43960ADD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6731793960923622"/>
                  <c:y val="0.813380281690140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A-4D98-9E98-27B43960ADD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7904085257548843"/>
                  <c:y val="0.8908450704225352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A-4D98-9E98-27B43960ADD4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36767317939609234"/>
                  <c:y val="0.8873239436619718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A-4D98-9E98-27B43960ADD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6873889875666073"/>
                  <c:y val="0.792253521126760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A-4D98-9E98-27B43960ADD4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5630550621669628"/>
                  <c:y val="0.630281690140845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A-4D98-9E98-27B43960ADD4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7406749555950266"/>
                  <c:y val="0.373239436619718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A-4D98-9E98-27B43960ADD4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69449378330373"/>
                  <c:y val="0.309859154929577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A-4D98-9E98-27B43960AD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4A-4D98-9E98-27B43960AD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4A-4D98-9E98-27B43960AD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4A-4D98-9E98-27B43960AD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4A-4D98-9E98-27B43960ADD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4A-4D98-9E98-27B43960ADD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4A-4D98-9E98-27B43960ADD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4A-4D98-9E98-27B43960ADD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4A-4D98-9E98-27B43960ADD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4A-4D98-9E98-27B43960ADD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4A-4D98-9E98-27B43960ADD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4A-4D98-9E98-27B43960ADD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18"/>
              <c:pt idx="0">
                <c:v>4709</c:v>
              </c:pt>
              <c:pt idx="1">
                <c:v>9990</c:v>
              </c:pt>
              <c:pt idx="2">
                <c:v>12598</c:v>
              </c:pt>
              <c:pt idx="3">
                <c:v>4157</c:v>
              </c:pt>
              <c:pt idx="4">
                <c:v>9435</c:v>
              </c:pt>
              <c:pt idx="5">
                <c:v>5134</c:v>
              </c:pt>
              <c:pt idx="6">
                <c:v>2654</c:v>
              </c:pt>
              <c:pt idx="7">
                <c:v>13116</c:v>
              </c:pt>
              <c:pt idx="8">
                <c:v>4437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5-C84A-4D98-9E98-27B43960A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2973004500563554"/>
          <c:y val="2.105263157894736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AGENCIAS DE VIAJES 2010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80</c:v>
              </c:pt>
              <c:pt idx="1">
                <c:v>292</c:v>
              </c:pt>
              <c:pt idx="2">
                <c:v>215</c:v>
              </c:pt>
              <c:pt idx="3">
                <c:v>93</c:v>
              </c:pt>
              <c:pt idx="4">
                <c:v>198</c:v>
              </c:pt>
              <c:pt idx="5">
                <c:v>101</c:v>
              </c:pt>
              <c:pt idx="6">
                <c:v>46</c:v>
              </c:pt>
              <c:pt idx="7">
                <c:v>416</c:v>
              </c:pt>
              <c:pt idx="8">
                <c:v>85</c:v>
              </c:pt>
            </c:numLit>
          </c:val>
          <c:extLst>
            <c:ext xmlns:c16="http://schemas.microsoft.com/office/drawing/2014/chart" uri="{C3380CC4-5D6E-409C-BE32-E72D297353CC}">
              <c16:uniqueId val="{00000000-0C03-427F-8504-73C616B78676}"/>
            </c:ext>
          </c:extLst>
        </c:ser>
        <c:ser>
          <c:idx val="1"/>
          <c:order val="1"/>
          <c:tx>
            <c:v>AGENCIAS DE VIAJES 2011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78</c:v>
              </c:pt>
              <c:pt idx="1">
                <c:v>305</c:v>
              </c:pt>
              <c:pt idx="2">
                <c:v>208</c:v>
              </c:pt>
              <c:pt idx="3">
                <c:v>84</c:v>
              </c:pt>
              <c:pt idx="4">
                <c:v>191</c:v>
              </c:pt>
              <c:pt idx="5">
                <c:v>109</c:v>
              </c:pt>
              <c:pt idx="6">
                <c:v>44</c:v>
              </c:pt>
              <c:pt idx="7">
                <c:v>416</c:v>
              </c:pt>
              <c:pt idx="8">
                <c:v>86</c:v>
              </c:pt>
            </c:numLit>
          </c:val>
          <c:extLst>
            <c:ext xmlns:c16="http://schemas.microsoft.com/office/drawing/2014/chart" uri="{C3380CC4-5D6E-409C-BE32-E72D297353CC}">
              <c16:uniqueId val="{00000001-0C03-427F-8504-73C616B78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14864"/>
        <c:axId val="317215256"/>
      </c:barChart>
      <c:catAx>
        <c:axId val="317214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5256"/>
        <c:crossesAt val="0"/>
        <c:auto val="0"/>
        <c:lblAlgn val="ctr"/>
        <c:lblOffset val="100"/>
        <c:tickLblSkip val="2"/>
        <c:tickMarkSkip val="1"/>
        <c:noMultiLvlLbl val="0"/>
      </c:catAx>
      <c:valAx>
        <c:axId val="317215256"/>
        <c:scaling>
          <c:orientation val="minMax"/>
          <c:max val="52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4864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92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872791519434629"/>
          <c:y val="1.74825174825174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22D-4FD5-BA95-44CC7201330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22D-4FD5-BA95-44CC7201330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22D-4FD5-BA95-44CC7201330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822D-4FD5-BA95-44CC7201330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822D-4FD5-BA95-44CC7201330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822D-4FD5-BA95-44CC7201330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822D-4FD5-BA95-44CC7201330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822D-4FD5-BA95-44CC7201330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22D-4FD5-BA95-44CC72013304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1236749116607772"/>
                  <c:y val="0.202797549028813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2D-4FD5-BA95-44CC72013304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67844522968197885"/>
                  <c:y val="0.248252172086996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2D-4FD5-BA95-44CC72013304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8268551236749118"/>
                  <c:y val="0.55244849563021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D-4FD5-BA95-44CC72013304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1660777385159016"/>
                  <c:y val="0.786714629853156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2D-4FD5-BA95-44CC72013304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42402826855123676"/>
                  <c:y val="0.82867274344532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2D-4FD5-BA95-44CC7201330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25971731448763252"/>
                  <c:y val="0.821679724513297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2D-4FD5-BA95-44CC72013304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6254416961130741"/>
                  <c:y val="0.741260006794974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2D-4FD5-BA95-44CC72013304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1837455830388692"/>
                  <c:y val="0.314685851941262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2D-4FD5-BA95-44CC72013304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5865724381625441"/>
                  <c:y val="0.206294058494827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2D-4FD5-BA95-44CC72013304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48056537102473496"/>
                  <c:y val="0.1888115111647576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2D-4FD5-BA95-44CC720133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2D-4FD5-BA95-44CC7201330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2D-4FD5-BA95-44CC7201330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2D-4FD5-BA95-44CC7201330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2D-4FD5-BA95-44CC7201330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2D-4FD5-BA95-44CC7201330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2D-4FD5-BA95-44CC7201330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2D-4FD5-BA95-44CC7201330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2D-4FD5-BA95-44CC7201330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2D-4FD5-BA95-44CC7201330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2D-4FD5-BA95-44CC7201330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78</c:v>
              </c:pt>
              <c:pt idx="1">
                <c:v>305</c:v>
              </c:pt>
              <c:pt idx="2">
                <c:v>208</c:v>
              </c:pt>
              <c:pt idx="3">
                <c:v>84</c:v>
              </c:pt>
              <c:pt idx="4">
                <c:v>191</c:v>
              </c:pt>
              <c:pt idx="5">
                <c:v>109</c:v>
              </c:pt>
              <c:pt idx="6">
                <c:v>44</c:v>
              </c:pt>
              <c:pt idx="7">
                <c:v>416</c:v>
              </c:pt>
              <c:pt idx="8">
                <c:v>86</c:v>
              </c:pt>
            </c:numLit>
          </c:val>
          <c:extLst>
            <c:ext xmlns:c16="http://schemas.microsoft.com/office/drawing/2014/chart" uri="{C3380CC4-5D6E-409C-BE32-E72D297353CC}">
              <c16:uniqueId val="{0000001C-822D-4FD5-BA95-44CC7201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497-4037-B07B-903780DE384F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E497-4037-B07B-903780DE384F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E497-4037-B07B-903780DE384F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497-4037-B07B-903780DE384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497-4037-B07B-903780DE384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497-4037-B07B-903780DE384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497-4037-B07B-903780DE384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497-4037-B07B-903780DE384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497-4037-B07B-903780DE384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497-4037-B07B-903780DE384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497-4037-B07B-903780DE384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497-4037-B07B-903780DE384F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E497-4037-B07B-903780DE384F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E497-4037-B07B-903780DE3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16432"/>
        <c:axId val="317216824"/>
      </c:barChart>
      <c:catAx>
        <c:axId val="31721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6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216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64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F16-45C7-BA13-1C7E11C551B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DF16-45C7-BA13-1C7E11C551B0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DF16-45C7-BA13-1C7E11C551B0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F16-45C7-BA13-1C7E11C551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F16-45C7-BA13-1C7E11C551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F16-45C7-BA13-1C7E11C551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F16-45C7-BA13-1C7E11C551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F16-45C7-BA13-1C7E11C551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F16-45C7-BA13-1C7E11C551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F16-45C7-BA13-1C7E11C551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F16-45C7-BA13-1C7E11C551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F16-45C7-BA13-1C7E11C551B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DF16-45C7-BA13-1C7E11C551B0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DF16-45C7-BA13-1C7E11C55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17608"/>
        <c:axId val="317218000"/>
      </c:barChart>
      <c:catAx>
        <c:axId val="31721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21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76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4B8-4E69-9DE0-F65305BDA967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24B8-4E69-9DE0-F65305BDA967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24B8-4E69-9DE0-F65305BDA967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4B8-4E69-9DE0-F65305BDA96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4B8-4E69-9DE0-F65305BDA96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4B8-4E69-9DE0-F65305BDA96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4B8-4E69-9DE0-F65305BDA96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4B8-4E69-9DE0-F65305BDA96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4B8-4E69-9DE0-F65305BDA96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4B8-4E69-9DE0-F65305BDA96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4B8-4E69-9DE0-F65305BDA96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4B8-4E69-9DE0-F65305BDA967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24B8-4E69-9DE0-F65305BDA967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24B8-4E69-9DE0-F65305BDA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18784"/>
        <c:axId val="317219176"/>
      </c:barChart>
      <c:catAx>
        <c:axId val="31721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9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219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87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1A8-44AE-8FCB-410E844C2F28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51A8-44AE-8FCB-410E844C2F28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51A8-44AE-8FCB-410E844C2F28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1A8-44AE-8FCB-410E844C2F2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1A8-44AE-8FCB-410E844C2F2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1A8-44AE-8FCB-410E844C2F2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1A8-44AE-8FCB-410E844C2F2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1A8-44AE-8FCB-410E844C2F2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1A8-44AE-8FCB-410E844C2F2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1A8-44AE-8FCB-410E844C2F2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1A8-44AE-8FCB-410E844C2F2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1A8-44AE-8FCB-410E844C2F28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51A8-44AE-8FCB-410E844C2F28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51A8-44AE-8FCB-410E844C2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19960"/>
        <c:axId val="317220352"/>
      </c:barChart>
      <c:catAx>
        <c:axId val="317219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2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220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199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CAMPAMENTOS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AÑO 2011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3400</c:v>
              </c:pt>
              <c:pt idx="1">
                <c:v>4595</c:v>
              </c:pt>
              <c:pt idx="2">
                <c:v>8483</c:v>
              </c:pt>
              <c:pt idx="3">
                <c:v>45238</c:v>
              </c:pt>
              <c:pt idx="4">
                <c:v>35206</c:v>
              </c:pt>
              <c:pt idx="5">
                <c:v>57924</c:v>
              </c:pt>
              <c:pt idx="6">
                <c:v>135003</c:v>
              </c:pt>
              <c:pt idx="7">
                <c:v>297503</c:v>
              </c:pt>
              <c:pt idx="8">
                <c:v>38692</c:v>
              </c:pt>
              <c:pt idx="9">
                <c:v>17303</c:v>
              </c:pt>
              <c:pt idx="10">
                <c:v>4784</c:v>
              </c:pt>
              <c:pt idx="11">
                <c:v>1873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3C-4929-9EF6-CF024BEBB182}"/>
            </c:ext>
          </c:extLst>
        </c:ser>
        <c:ser>
          <c:idx val="1"/>
          <c:order val="1"/>
          <c:tx>
            <c:v>AÑO 2012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3468</c:v>
              </c:pt>
              <c:pt idx="1">
                <c:v>3766</c:v>
              </c:pt>
              <c:pt idx="2">
                <c:v>7652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43C-4929-9EF6-CF024BEBB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301088"/>
        <c:axId val="305301480"/>
      </c:lineChart>
      <c:catAx>
        <c:axId val="3053010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01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301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010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E9D-4389-BAA4-80A7E23334C7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1E9D-4389-BAA4-80A7E23334C7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1E9D-4389-BAA4-80A7E23334C7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E9D-4389-BAA4-80A7E23334C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E9D-4389-BAA4-80A7E23334C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E9D-4389-BAA4-80A7E23334C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E9D-4389-BAA4-80A7E23334C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E9D-4389-BAA4-80A7E23334C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E9D-4389-BAA4-80A7E23334C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E9D-4389-BAA4-80A7E23334C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E9D-4389-BAA4-80A7E23334C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E9D-4389-BAA4-80A7E23334C7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1E9D-4389-BAA4-80A7E23334C7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1E9D-4389-BAA4-80A7E2333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21136"/>
        <c:axId val="317221528"/>
      </c:barChart>
      <c:catAx>
        <c:axId val="31722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21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221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211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792-48C0-91BE-727E29E3671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F792-48C0-91BE-727E29E36710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F792-48C0-91BE-727E29E36710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792-48C0-91BE-727E29E3671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792-48C0-91BE-727E29E3671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792-48C0-91BE-727E29E3671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792-48C0-91BE-727E29E3671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792-48C0-91BE-727E29E3671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792-48C0-91BE-727E29E3671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792-48C0-91BE-727E29E3671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792-48C0-91BE-727E29E3671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792-48C0-91BE-727E29E3671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F792-48C0-91BE-727E29E36710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F792-48C0-91BE-727E29E36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222312"/>
        <c:axId val="317943976"/>
      </c:barChart>
      <c:catAx>
        <c:axId val="317222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3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3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2223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102-4708-ADF7-0A27DB424A3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4102-4708-ADF7-0A27DB424A31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4102-4708-ADF7-0A27DB424A31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4102-4708-ADF7-0A27DB424A3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4102-4708-ADF7-0A27DB424A3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4102-4708-ADF7-0A27DB424A3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4102-4708-ADF7-0A27DB424A3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4102-4708-ADF7-0A27DB424A3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4102-4708-ADF7-0A27DB424A3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4102-4708-ADF7-0A27DB424A3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4102-4708-ADF7-0A27DB424A3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4102-4708-ADF7-0A27DB424A3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4102-4708-ADF7-0A27DB424A31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4102-4708-ADF7-0A27DB42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44760"/>
        <c:axId val="317945152"/>
      </c:barChart>
      <c:catAx>
        <c:axId val="31794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47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239-4907-AE4F-E544E3D1E51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2239-4907-AE4F-E544E3D1E519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2239-4907-AE4F-E544E3D1E519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2239-4907-AE4F-E544E3D1E5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2239-4907-AE4F-E544E3D1E5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2239-4907-AE4F-E544E3D1E5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2239-4907-AE4F-E544E3D1E5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2239-4907-AE4F-E544E3D1E5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2239-4907-AE4F-E544E3D1E5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2239-4907-AE4F-E544E3D1E5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2239-4907-AE4F-E544E3D1E5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2239-4907-AE4F-E544E3D1E51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2239-4907-AE4F-E544E3D1E519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2239-4907-AE4F-E544E3D1E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45936"/>
        <c:axId val="317946328"/>
      </c:barChart>
      <c:catAx>
        <c:axId val="3179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6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6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59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D95-4767-BEAC-C7BB1AF25AE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FD95-4767-BEAC-C7BB1AF25AE5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FD95-4767-BEAC-C7BB1AF25AE5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D95-4767-BEAC-C7BB1AF25AE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D95-4767-BEAC-C7BB1AF25AE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D95-4767-BEAC-C7BB1AF25AE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D95-4767-BEAC-C7BB1AF25AE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D95-4767-BEAC-C7BB1AF25AE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D95-4767-BEAC-C7BB1AF25AE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D95-4767-BEAC-C7BB1AF25AE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D95-4767-BEAC-C7BB1AF25AE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D95-4767-BEAC-C7BB1AF25AE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FD95-4767-BEAC-C7BB1AF25AE5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FD95-4767-BEAC-C7BB1AF2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47112"/>
        <c:axId val="317947504"/>
      </c:barChart>
      <c:catAx>
        <c:axId val="317947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7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71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1E9-468F-8566-F94500E191D3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E1E9-468F-8566-F94500E191D3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E1E9-468F-8566-F94500E191D3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1E9-468F-8566-F94500E191D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1E9-468F-8566-F94500E191D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1E9-468F-8566-F94500E191D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1E9-468F-8566-F94500E191D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1E9-468F-8566-F94500E191D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1E9-468F-8566-F94500E191D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1E9-468F-8566-F94500E191D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1E9-468F-8566-F94500E191D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1E9-468F-8566-F94500E191D3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E1E9-468F-8566-F94500E191D3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E1E9-468F-8566-F94500E1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48288"/>
        <c:axId val="317948680"/>
      </c:barChart>
      <c:catAx>
        <c:axId val="3179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8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8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82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81-47E9-8238-DE20EE1224C8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7981-47E9-8238-DE20EE1224C8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7981-47E9-8238-DE20EE1224C8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981-47E9-8238-DE20EE1224C8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981-47E9-8238-DE20EE1224C8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981-47E9-8238-DE20EE1224C8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981-47E9-8238-DE20EE1224C8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981-47E9-8238-DE20EE1224C8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981-47E9-8238-DE20EE1224C8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981-47E9-8238-DE20EE1224C8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981-47E9-8238-DE20EE1224C8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981-47E9-8238-DE20EE1224C8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7981-47E9-8238-DE20EE1224C8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7981-47E9-8238-DE20EE122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7949464"/>
        <c:axId val="317949856"/>
      </c:barChart>
      <c:catAx>
        <c:axId val="317949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794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4946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Plazas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7D7-48D6-A683-67A9E2F5C62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D7-48D6-A683-67A9E2F5C62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D7-48D6-A683-67A9E2F5C62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D7-48D6-A683-67A9E2F5C628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7D7-48D6-A683-67A9E2F5C62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7D7-48D6-A683-67A9E2F5C62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7D7-48D6-A683-67A9E2F5C62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7D7-48D6-A683-67A9E2F5C62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7D7-48D6-A683-67A9E2F5C628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7-48D6-A683-67A9E2F5C62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7-48D6-A683-67A9E2F5C62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5656</c:v>
              </c:pt>
              <c:pt idx="1">
                <c:v>11256</c:v>
              </c:pt>
              <c:pt idx="2">
                <c:v>12983</c:v>
              </c:pt>
              <c:pt idx="3">
                <c:v>4020</c:v>
              </c:pt>
              <c:pt idx="4">
                <c:v>12331</c:v>
              </c:pt>
              <c:pt idx="5">
                <c:v>6355</c:v>
              </c:pt>
              <c:pt idx="6">
                <c:v>4407</c:v>
              </c:pt>
              <c:pt idx="7">
                <c:v>9279</c:v>
              </c:pt>
              <c:pt idx="8">
                <c:v>3912</c:v>
              </c:pt>
            </c:numLit>
          </c:val>
          <c:extLst>
            <c:ext xmlns:c16="http://schemas.microsoft.com/office/drawing/2014/chart" uri="{C3380CC4-5D6E-409C-BE32-E72D297353CC}">
              <c16:uniqueId val="{00000012-D7D7-48D6-A683-67A9E2F5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50</c:v>
              </c:pt>
              <c:pt idx="1">
                <c:v>129</c:v>
              </c:pt>
              <c:pt idx="2">
                <c:v>92</c:v>
              </c:pt>
              <c:pt idx="3">
                <c:v>36</c:v>
              </c:pt>
              <c:pt idx="4">
                <c:v>106</c:v>
              </c:pt>
              <c:pt idx="5">
                <c:v>57</c:v>
              </c:pt>
              <c:pt idx="6">
                <c:v>39</c:v>
              </c:pt>
              <c:pt idx="7">
                <c:v>76</c:v>
              </c:pt>
              <c:pt idx="8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0-AB36-4033-8913-A7C1B42D062D}"/>
            </c:ext>
          </c:extLst>
        </c:ser>
        <c:ser>
          <c:idx val="1"/>
          <c:order val="1"/>
          <c:tx>
            <c:v>Hostales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79</c:v>
              </c:pt>
              <c:pt idx="1">
                <c:v>107</c:v>
              </c:pt>
              <c:pt idx="2">
                <c:v>183</c:v>
              </c:pt>
              <c:pt idx="3">
                <c:v>61</c:v>
              </c:pt>
              <c:pt idx="4">
                <c:v>111</c:v>
              </c:pt>
              <c:pt idx="5">
                <c:v>75</c:v>
              </c:pt>
              <c:pt idx="6">
                <c:v>84</c:v>
              </c:pt>
              <c:pt idx="7">
                <c:v>58</c:v>
              </c:pt>
              <c:pt idx="8">
                <c:v>60</c:v>
              </c:pt>
            </c:numLit>
          </c:val>
          <c:extLst>
            <c:ext xmlns:c16="http://schemas.microsoft.com/office/drawing/2014/chart" uri="{C3380CC4-5D6E-409C-BE32-E72D297353CC}">
              <c16:uniqueId val="{00000001-AB36-4033-8913-A7C1B42D062D}"/>
            </c:ext>
          </c:extLst>
        </c:ser>
        <c:ser>
          <c:idx val="2"/>
          <c:order val="2"/>
          <c:tx>
            <c:v>Pensiones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15</c:v>
              </c:pt>
              <c:pt idx="1">
                <c:v>74</c:v>
              </c:pt>
              <c:pt idx="2">
                <c:v>113</c:v>
              </c:pt>
              <c:pt idx="3">
                <c:v>28</c:v>
              </c:pt>
              <c:pt idx="4">
                <c:v>54</c:v>
              </c:pt>
              <c:pt idx="5">
                <c:v>34</c:v>
              </c:pt>
              <c:pt idx="6">
                <c:v>23</c:v>
              </c:pt>
              <c:pt idx="7">
                <c:v>57</c:v>
              </c:pt>
              <c:pt idx="8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2-AB36-4033-8913-A7C1B42D0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7951032"/>
        <c:axId val="317951424"/>
        <c:axId val="0"/>
      </c:bar3DChart>
      <c:catAx>
        <c:axId val="317951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1424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1795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10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457-4A32-87C8-6768BF918F1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57-4A32-87C8-6768BF918F1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57-4A32-87C8-6768BF918F1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57-4A32-87C8-6768BF918F1E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57-4A32-87C8-6768BF918F1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57-4A32-87C8-6768BF918F1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57-4A32-87C8-6768BF918F1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57-4A32-87C8-6768BF918F1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57-4A32-87C8-6768BF918F1E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7-4A32-87C8-6768BF918F1E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57-4A32-87C8-6768BF918F1E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57-4A32-87C8-6768BF918F1E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7-4A32-87C8-6768BF918F1E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57-4A32-87C8-6768BF918F1E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57-4A32-87C8-6768BF918F1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14</c:v>
              </c:pt>
              <c:pt idx="1">
                <c:v>18</c:v>
              </c:pt>
              <c:pt idx="2">
                <c:v>37</c:v>
              </c:pt>
              <c:pt idx="3">
                <c:v>5</c:v>
              </c:pt>
              <c:pt idx="4">
                <c:v>20</c:v>
              </c:pt>
              <c:pt idx="5">
                <c:v>5</c:v>
              </c:pt>
              <c:pt idx="6">
                <c:v>9</c:v>
              </c:pt>
              <c:pt idx="7">
                <c:v>4</c:v>
              </c:pt>
              <c:pt idx="8">
                <c:v>8</c:v>
              </c:pt>
            </c:numLit>
          </c:val>
          <c:extLst>
            <c:ext xmlns:c16="http://schemas.microsoft.com/office/drawing/2014/chart" uri="{C3380CC4-5D6E-409C-BE32-E72D297353CC}">
              <c16:uniqueId val="{00000012-6457-4A32-87C8-6768BF918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Plazas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30-45EC-B19C-7EE7879DC33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30-45EC-B19C-7EE7879DC33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30-45EC-B19C-7EE7879DC33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30-45EC-B19C-7EE7879DC33A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30-45EC-B19C-7EE7879DC33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30-45EC-B19C-7EE7879DC33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30-45EC-B19C-7EE7879DC33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30-45EC-B19C-7EE7879DC33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30-45EC-B19C-7EE7879DC33A}"/>
              </c:ext>
            </c:extLst>
          </c:dPt>
          <c:dLbls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30-45EC-B19C-7EE7879DC33A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30-45EC-B19C-7EE7879DC33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5656</c:v>
              </c:pt>
              <c:pt idx="1">
                <c:v>11256</c:v>
              </c:pt>
              <c:pt idx="2">
                <c:v>12983</c:v>
              </c:pt>
              <c:pt idx="3">
                <c:v>4020</c:v>
              </c:pt>
              <c:pt idx="4">
                <c:v>12331</c:v>
              </c:pt>
              <c:pt idx="5">
                <c:v>6355</c:v>
              </c:pt>
              <c:pt idx="6">
                <c:v>4407</c:v>
              </c:pt>
              <c:pt idx="7">
                <c:v>9279</c:v>
              </c:pt>
              <c:pt idx="8">
                <c:v>3912</c:v>
              </c:pt>
            </c:numLit>
          </c:val>
          <c:extLst>
            <c:ext xmlns:c16="http://schemas.microsoft.com/office/drawing/2014/chart" uri="{C3380CC4-5D6E-409C-BE32-E72D297353CC}">
              <c16:uniqueId val="{00000012-0D30-45EC-B19C-7EE7879DC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Lujo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4A2-40BF-AB20-B8AB3B0446CF}"/>
            </c:ext>
          </c:extLst>
        </c:ser>
        <c:ser>
          <c:idx val="1"/>
          <c:order val="1"/>
          <c:tx>
            <c:v>2ª Categoría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6130</c:v>
              </c:pt>
              <c:pt idx="1">
                <c:v>4534</c:v>
              </c:pt>
              <c:pt idx="2">
                <c:v>8522</c:v>
              </c:pt>
              <c:pt idx="3">
                <c:v>1544</c:v>
              </c:pt>
              <c:pt idx="4">
                <c:v>4616</c:v>
              </c:pt>
              <c:pt idx="5">
                <c:v>513</c:v>
              </c:pt>
              <c:pt idx="6">
                <c:v>888</c:v>
              </c:pt>
              <c:pt idx="7">
                <c:v>38</c:v>
              </c:pt>
              <c:pt idx="8">
                <c:v>3672</c:v>
              </c:pt>
            </c:numLit>
          </c:val>
          <c:extLst>
            <c:ext xmlns:c16="http://schemas.microsoft.com/office/drawing/2014/chart" uri="{C3380CC4-5D6E-409C-BE32-E72D297353CC}">
              <c16:uniqueId val="{00000001-D4A2-40BF-AB20-B8AB3B0446CF}"/>
            </c:ext>
          </c:extLst>
        </c:ser>
        <c:ser>
          <c:idx val="2"/>
          <c:order val="2"/>
          <c:tx>
            <c:v>1ª Categoría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3876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D4A2-40BF-AB20-B8AB3B044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952600"/>
        <c:axId val="317952992"/>
      </c:barChart>
      <c:catAx>
        <c:axId val="317952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2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795299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2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C.R.A.C.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19</c:v>
              </c:pt>
              <c:pt idx="1">
                <c:v>62</c:v>
              </c:pt>
              <c:pt idx="2">
                <c:v>58</c:v>
              </c:pt>
              <c:pt idx="3">
                <c:v>10</c:v>
              </c:pt>
              <c:pt idx="4">
                <c:v>28</c:v>
              </c:pt>
              <c:pt idx="5">
                <c:v>29</c:v>
              </c:pt>
              <c:pt idx="6">
                <c:v>42</c:v>
              </c:pt>
              <c:pt idx="7">
                <c:v>8</c:v>
              </c:pt>
              <c:pt idx="8">
                <c:v>19</c:v>
              </c:pt>
            </c:numLit>
          </c:val>
          <c:extLst>
            <c:ext xmlns:c16="http://schemas.microsoft.com/office/drawing/2014/chart" uri="{C3380CC4-5D6E-409C-BE32-E72D297353CC}">
              <c16:uniqueId val="{00000000-4DF6-4784-9354-210CDC0C9407}"/>
            </c:ext>
          </c:extLst>
        </c:ser>
        <c:ser>
          <c:idx val="1"/>
          <c:order val="1"/>
          <c:tx>
            <c:v>C.R.A.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809</c:v>
              </c:pt>
              <c:pt idx="1">
                <c:v>272</c:v>
              </c:pt>
              <c:pt idx="2">
                <c:v>355</c:v>
              </c:pt>
              <c:pt idx="3">
                <c:v>211</c:v>
              </c:pt>
              <c:pt idx="4">
                <c:v>451</c:v>
              </c:pt>
              <c:pt idx="5">
                <c:v>323</c:v>
              </c:pt>
              <c:pt idx="6">
                <c:v>237</c:v>
              </c:pt>
              <c:pt idx="7">
                <c:v>130</c:v>
              </c:pt>
              <c:pt idx="8">
                <c:v>139</c:v>
              </c:pt>
            </c:numLit>
          </c:val>
          <c:extLst>
            <c:ext xmlns:c16="http://schemas.microsoft.com/office/drawing/2014/chart" uri="{C3380CC4-5D6E-409C-BE32-E72D297353CC}">
              <c16:uniqueId val="{00000001-4DF6-4784-9354-210CDC0C9407}"/>
            </c:ext>
          </c:extLst>
        </c:ser>
        <c:ser>
          <c:idx val="2"/>
          <c:order val="2"/>
          <c:tx>
            <c:v>Posadas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27</c:v>
              </c:pt>
              <c:pt idx="1">
                <c:v>20</c:v>
              </c:pt>
              <c:pt idx="2">
                <c:v>8</c:v>
              </c:pt>
              <c:pt idx="3">
                <c:v>7</c:v>
              </c:pt>
              <c:pt idx="4">
                <c:v>10</c:v>
              </c:pt>
              <c:pt idx="5">
                <c:v>24</c:v>
              </c:pt>
              <c:pt idx="6">
                <c:v>16</c:v>
              </c:pt>
              <c:pt idx="7">
                <c:v>15</c:v>
              </c:pt>
              <c:pt idx="8">
                <c:v>17</c:v>
              </c:pt>
            </c:numLit>
          </c:val>
          <c:extLst>
            <c:ext xmlns:c16="http://schemas.microsoft.com/office/drawing/2014/chart" uri="{C3380CC4-5D6E-409C-BE32-E72D297353CC}">
              <c16:uniqueId val="{00000002-4DF6-4784-9354-210CDC0C9407}"/>
            </c:ext>
          </c:extLst>
        </c:ser>
        <c:ser>
          <c:idx val="3"/>
          <c:order val="3"/>
          <c:tx>
            <c:v>C.T.R.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58</c:v>
              </c:pt>
              <c:pt idx="1">
                <c:v>86</c:v>
              </c:pt>
              <c:pt idx="2">
                <c:v>122</c:v>
              </c:pt>
              <c:pt idx="3">
                <c:v>32</c:v>
              </c:pt>
              <c:pt idx="4">
                <c:v>57</c:v>
              </c:pt>
              <c:pt idx="5">
                <c:v>51</c:v>
              </c:pt>
              <c:pt idx="6">
                <c:v>36</c:v>
              </c:pt>
              <c:pt idx="7">
                <c:v>33</c:v>
              </c:pt>
              <c:pt idx="8">
                <c:v>62</c:v>
              </c:pt>
            </c:numLit>
          </c:val>
          <c:extLst>
            <c:ext xmlns:c16="http://schemas.microsoft.com/office/drawing/2014/chart" uri="{C3380CC4-5D6E-409C-BE32-E72D297353CC}">
              <c16:uniqueId val="{00000003-4DF6-4784-9354-210CDC0C9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7953776"/>
        <c:axId val="317954168"/>
        <c:axId val="0"/>
      </c:bar3DChart>
      <c:catAx>
        <c:axId val="31795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416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7954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37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5FE-4DDC-BC31-9F7E3EF3E73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FE-4DDC-BC31-9F7E3EF3E73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FE-4DDC-BC31-9F7E3EF3E73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5FE-4DDC-BC31-9F7E3EF3E73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5FE-4DDC-BC31-9F7E3EF3E73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5FE-4DDC-BC31-9F7E3EF3E73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5FE-4DDC-BC31-9F7E3EF3E73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5FE-4DDC-BC31-9F7E3EF3E73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5FE-4DDC-BC31-9F7E3EF3E73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FE-4DDC-BC31-9F7E3EF3E73F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FE-4DDC-BC31-9F7E3EF3E73F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FE-4DDC-BC31-9F7E3EF3E73F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FE-4DDC-BC31-9F7E3EF3E73F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FE-4DDC-BC31-9F7E3EF3E73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6743</c:v>
              </c:pt>
              <c:pt idx="1">
                <c:v>4433</c:v>
              </c:pt>
              <c:pt idx="2">
                <c:v>4818</c:v>
              </c:pt>
              <c:pt idx="3">
                <c:v>2252</c:v>
              </c:pt>
              <c:pt idx="4">
                <c:v>4412</c:v>
              </c:pt>
              <c:pt idx="5">
                <c:v>3905</c:v>
              </c:pt>
              <c:pt idx="6">
                <c:v>3154</c:v>
              </c:pt>
              <c:pt idx="7">
                <c:v>1955</c:v>
              </c:pt>
              <c:pt idx="8">
                <c:v>2632</c:v>
              </c:pt>
            </c:numLit>
          </c:val>
          <c:extLst>
            <c:ext xmlns:c16="http://schemas.microsoft.com/office/drawing/2014/chart" uri="{C3380CC4-5D6E-409C-BE32-E72D297353CC}">
              <c16:uniqueId val="{00000012-45FE-4DDC-BC31-9F7E3EF3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0F0-462D-9EC0-94688F384C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0F0-462D-9EC0-94688F384C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0F0-462D-9EC0-94688F384C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0F0-462D-9EC0-94688F384C5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C.R.A.C.</c:v>
              </c:pt>
              <c:pt idx="1">
                <c:v>C.R.A.</c:v>
              </c:pt>
              <c:pt idx="2">
                <c:v>Posadas</c:v>
              </c:pt>
              <c:pt idx="3">
                <c:v>C.T.R.</c:v>
              </c:pt>
            </c:strLit>
          </c:cat>
          <c:val>
            <c:numLit>
              <c:formatCode>General</c:formatCode>
              <c:ptCount val="4"/>
              <c:pt idx="0">
                <c:v>2169</c:v>
              </c:pt>
              <c:pt idx="1">
                <c:v>18559</c:v>
              </c:pt>
              <c:pt idx="2">
                <c:v>2986</c:v>
              </c:pt>
              <c:pt idx="3">
                <c:v>10590</c:v>
              </c:pt>
            </c:numLit>
          </c:val>
          <c:extLst>
            <c:ext xmlns:c16="http://schemas.microsoft.com/office/drawing/2014/chart" uri="{C3380CC4-5D6E-409C-BE32-E72D297353CC}">
              <c16:uniqueId val="{00000008-40F0-462D-9EC0-94688F384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Establecimientos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512</c:v>
              </c:pt>
              <c:pt idx="1">
                <c:v>716</c:v>
              </c:pt>
              <c:pt idx="2">
                <c:v>1055</c:v>
              </c:pt>
              <c:pt idx="3">
                <c:v>296</c:v>
              </c:pt>
              <c:pt idx="4">
                <c:v>570</c:v>
              </c:pt>
              <c:pt idx="5">
                <c:v>496</c:v>
              </c:pt>
              <c:pt idx="6">
                <c:v>300</c:v>
              </c:pt>
              <c:pt idx="7">
                <c:v>768</c:v>
              </c:pt>
              <c:pt idx="8">
                <c:v>333</c:v>
              </c:pt>
            </c:numLit>
          </c:val>
          <c:extLst>
            <c:ext xmlns:c16="http://schemas.microsoft.com/office/drawing/2014/chart" uri="{C3380CC4-5D6E-409C-BE32-E72D297353CC}">
              <c16:uniqueId val="{00000000-B8E5-4280-9CA2-14558068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17955736"/>
        <c:axId val="317956128"/>
        <c:axId val="0"/>
      </c:bar3DChart>
      <c:catAx>
        <c:axId val="31795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6128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1795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5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A36-4D25-9AB1-E1FC0F2C2F9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36-4D25-9AB1-E1FC0F2C2F9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36-4D25-9AB1-E1FC0F2C2F9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36-4D25-9AB1-E1FC0F2C2F9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36-4D25-9AB1-E1FC0F2C2F9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36-4D25-9AB1-E1FC0F2C2F9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36-4D25-9AB1-E1FC0F2C2F9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A36-4D25-9AB1-E1FC0F2C2F9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A36-4D25-9AB1-E1FC0F2C2F93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6-4D25-9AB1-E1FC0F2C2F93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6-4D25-9AB1-E1FC0F2C2F93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36-4D25-9AB1-E1FC0F2C2F93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6-4D25-9AB1-E1FC0F2C2F93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36-4D25-9AB1-E1FC0F2C2F93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36-4D25-9AB1-E1FC0F2C2F9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50563</c:v>
              </c:pt>
              <c:pt idx="1">
                <c:v>60444</c:v>
              </c:pt>
              <c:pt idx="2">
                <c:v>73843</c:v>
              </c:pt>
              <c:pt idx="3">
                <c:v>29045</c:v>
              </c:pt>
              <c:pt idx="4">
                <c:v>46823</c:v>
              </c:pt>
              <c:pt idx="5">
                <c:v>54940</c:v>
              </c:pt>
              <c:pt idx="6">
                <c:v>23035</c:v>
              </c:pt>
              <c:pt idx="7">
                <c:v>79468</c:v>
              </c:pt>
              <c:pt idx="8">
                <c:v>28990</c:v>
              </c:pt>
            </c:numLit>
          </c:val>
          <c:extLst>
            <c:ext xmlns:c16="http://schemas.microsoft.com/office/drawing/2014/chart" uri="{C3380CC4-5D6E-409C-BE32-E72D297353CC}">
              <c16:uniqueId val="{00000012-3A36-4D25-9AB1-E1FC0F2C2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Madrid (Comunidad de)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0.27060000000000001</c:v>
              </c:pt>
              <c:pt idx="1">
                <c:v>0.2195</c:v>
              </c:pt>
              <c:pt idx="2">
                <c:v>0.1827</c:v>
              </c:pt>
              <c:pt idx="3">
                <c:v>0.27900000000000003</c:v>
              </c:pt>
              <c:pt idx="4">
                <c:v>0.49559999999999998</c:v>
              </c:pt>
              <c:pt idx="5">
                <c:v>0.28070000000000001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BF92-43B2-BE7D-6202C53B662E}"/>
            </c:ext>
          </c:extLst>
        </c:ser>
        <c:ser>
          <c:idx val="1"/>
          <c:order val="1"/>
          <c:tx>
            <c:v>Castilla y León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0.14879999999999999</c:v>
              </c:pt>
              <c:pt idx="1">
                <c:v>0.23480000000000001</c:v>
              </c:pt>
              <c:pt idx="2">
                <c:v>0.31979999999999997</c:v>
              </c:pt>
              <c:pt idx="3">
                <c:v>0.1898</c:v>
              </c:pt>
              <c:pt idx="4">
                <c:v>0.15740000000000001</c:v>
              </c:pt>
              <c:pt idx="5">
                <c:v>0.16139999999999999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BF92-43B2-BE7D-6202C53B662E}"/>
            </c:ext>
          </c:extLst>
        </c:ser>
        <c:ser>
          <c:idx val="2"/>
          <c:order val="2"/>
          <c:tx>
            <c:v>Cataluña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8.0399999999999999E-2</c:v>
              </c:pt>
              <c:pt idx="1">
                <c:v>6.5500000000000003E-2</c:v>
              </c:pt>
              <c:pt idx="2">
                <c:v>5.0599999999999999E-2</c:v>
              </c:pt>
              <c:pt idx="3">
                <c:v>3.9199999999999999E-2</c:v>
              </c:pt>
              <c:pt idx="4">
                <c:v>0.04</c:v>
              </c:pt>
              <c:pt idx="5">
                <c:v>7.3599999999999999E-2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2-BF92-43B2-BE7D-6202C53B662E}"/>
            </c:ext>
          </c:extLst>
        </c:ser>
        <c:ser>
          <c:idx val="3"/>
          <c:order val="3"/>
          <c:tx>
            <c:v>Andalucía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7.7399999999999997E-2</c:v>
              </c:pt>
              <c:pt idx="1">
                <c:v>5.0500000000000003E-2</c:v>
              </c:pt>
              <c:pt idx="2">
                <c:v>5.9200000000000003E-2</c:v>
              </c:pt>
              <c:pt idx="3">
                <c:v>2.9399999999999999E-2</c:v>
              </c:pt>
              <c:pt idx="4">
                <c:v>2.93E-2</c:v>
              </c:pt>
              <c:pt idx="5">
                <c:v>6.88E-2</c:v>
              </c:pt>
            </c:numLit>
          </c:val>
          <c:extLst>
            <c:ext xmlns:c16="http://schemas.microsoft.com/office/drawing/2014/chart" uri="{C3380CC4-5D6E-409C-BE32-E72D297353CC}">
              <c16:uniqueId val="{00000003-BF92-43B2-BE7D-6202C53B662E}"/>
            </c:ext>
          </c:extLst>
        </c:ser>
        <c:ser>
          <c:idx val="4"/>
          <c:order val="4"/>
          <c:tx>
            <c:v>País Vasco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6.6299999999999998E-2</c:v>
              </c:pt>
              <c:pt idx="1">
                <c:v>6.7900000000000002E-2</c:v>
              </c:pt>
              <c:pt idx="2">
                <c:v>6.4100000000000004E-2</c:v>
              </c:pt>
              <c:pt idx="3">
                <c:v>9.4200000000000006E-2</c:v>
              </c:pt>
              <c:pt idx="4">
                <c:v>7.3899999999999993E-2</c:v>
              </c:pt>
              <c:pt idx="5">
                <c:v>6.8500000000000005E-2</c:v>
              </c:pt>
            </c:numLit>
          </c:val>
          <c:extLst>
            <c:ext xmlns:c16="http://schemas.microsoft.com/office/drawing/2014/chart" uri="{C3380CC4-5D6E-409C-BE32-E72D297353CC}">
              <c16:uniqueId val="{00000004-BF92-43B2-BE7D-6202C53B662E}"/>
            </c:ext>
          </c:extLst>
        </c:ser>
        <c:ser>
          <c:idx val="5"/>
          <c:order val="5"/>
          <c:tx>
            <c:v>Galicia</c:v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7.1499999999999994E-2</c:v>
              </c:pt>
              <c:pt idx="1">
                <c:v>8.9399999999999993E-2</c:v>
              </c:pt>
              <c:pt idx="2">
                <c:v>8.4900000000000003E-2</c:v>
              </c:pt>
              <c:pt idx="3">
                <c:v>2.24E-2</c:v>
              </c:pt>
              <c:pt idx="4">
                <c:v>3.95E-2</c:v>
              </c:pt>
              <c:pt idx="5">
                <c:v>6.8400000000000002E-2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5-BF92-43B2-BE7D-6202C53B662E}"/>
            </c:ext>
          </c:extLst>
        </c:ser>
        <c:ser>
          <c:idx val="6"/>
          <c:order val="6"/>
          <c:tx>
            <c:v>Asturias (Principado de)</c:v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5.0200000000000002E-2</c:v>
              </c:pt>
              <c:pt idx="1">
                <c:v>6.4699999999999994E-2</c:v>
              </c:pt>
              <c:pt idx="2">
                <c:v>5.1400000000000001E-2</c:v>
              </c:pt>
              <c:pt idx="3">
                <c:v>0.18029999999999999</c:v>
              </c:pt>
              <c:pt idx="4">
                <c:v>2.8000000000000001E-2</c:v>
              </c:pt>
              <c:pt idx="5">
                <c:v>5.7299999999999997E-2</c:v>
              </c:pt>
            </c:numLit>
          </c:val>
          <c:extLst>
            <c:ext xmlns:c16="http://schemas.microsoft.com/office/drawing/2014/chart" uri="{C3380CC4-5D6E-409C-BE32-E72D297353CC}">
              <c16:uniqueId val="{00000006-BF92-43B2-BE7D-6202C53B662E}"/>
            </c:ext>
          </c:extLst>
        </c:ser>
        <c:ser>
          <c:idx val="7"/>
          <c:order val="7"/>
          <c:tx>
            <c:v>Comunidad Valenciana</c:v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5.0999999999999997E-2</c:v>
              </c:pt>
              <c:pt idx="1">
                <c:v>3.49E-2</c:v>
              </c:pt>
              <c:pt idx="2">
                <c:v>3.8199999999999998E-2</c:v>
              </c:pt>
              <c:pt idx="3">
                <c:v>2.4899999999999999E-2</c:v>
              </c:pt>
              <c:pt idx="4">
                <c:v>2.6499999999999999E-2</c:v>
              </c:pt>
              <c:pt idx="5">
                <c:v>4.6199999999999998E-2</c:v>
              </c:pt>
            </c:numLit>
          </c:val>
          <c:extLst>
            <c:ext xmlns:c16="http://schemas.microsoft.com/office/drawing/2014/chart" uri="{C3380CC4-5D6E-409C-BE32-E72D297353CC}">
              <c16:uniqueId val="{00000007-BF92-43B2-BE7D-6202C53B662E}"/>
            </c:ext>
          </c:extLst>
        </c:ser>
        <c:ser>
          <c:idx val="8"/>
          <c:order val="8"/>
          <c:tx>
            <c:v>Castilla - La Mancha</c:v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3.8800000000000001E-2</c:v>
              </c:pt>
              <c:pt idx="1">
                <c:v>3.9899999999999998E-2</c:v>
              </c:pt>
              <c:pt idx="2">
                <c:v>3.0200000000000001E-2</c:v>
              </c:pt>
              <c:pt idx="3">
                <c:v>4.3799999999999999E-2</c:v>
              </c:pt>
              <c:pt idx="4">
                <c:v>3.1399999999999997E-2</c:v>
              </c:pt>
              <c:pt idx="5">
                <c:v>3.8600000000000002E-2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8-BF92-43B2-BE7D-6202C53B662E}"/>
            </c:ext>
          </c:extLst>
        </c:ser>
        <c:ser>
          <c:idx val="9"/>
          <c:order val="9"/>
          <c:tx>
            <c:v>Cantabria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3.0200000000000001E-2</c:v>
              </c:pt>
              <c:pt idx="1">
                <c:v>3.5499999999999997E-2</c:v>
              </c:pt>
              <c:pt idx="2">
                <c:v>2.8000000000000001E-2</c:v>
              </c:pt>
              <c:pt idx="3">
                <c:v>2.1899999999999999E-2</c:v>
              </c:pt>
              <c:pt idx="4">
                <c:v>1.6799999999999999E-2</c:v>
              </c:pt>
              <c:pt idx="5">
                <c:v>2.93E-2</c:v>
              </c:pt>
            </c:numLit>
          </c:val>
          <c:extLst>
            <c:ext xmlns:c16="http://schemas.microsoft.com/office/drawing/2014/chart" uri="{C3380CC4-5D6E-409C-BE32-E72D297353CC}">
              <c16:uniqueId val="{00000009-BF92-43B2-BE7D-6202C53B662E}"/>
            </c:ext>
          </c:extLst>
        </c:ser>
        <c:ser>
          <c:idx val="10"/>
          <c:order val="10"/>
          <c:tx>
            <c:v>Aragón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2.29E-2</c:v>
              </c:pt>
              <c:pt idx="1">
                <c:v>2.3800000000000002E-2</c:v>
              </c:pt>
              <c:pt idx="2">
                <c:v>2.29E-2</c:v>
              </c:pt>
              <c:pt idx="3">
                <c:v>1.9900000000000001E-2</c:v>
              </c:pt>
              <c:pt idx="4">
                <c:v>1.2200000000000001E-2</c:v>
              </c:pt>
              <c:pt idx="5">
                <c:v>2.2100000000000002E-2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A-BF92-43B2-BE7D-6202C53B662E}"/>
            </c:ext>
          </c:extLst>
        </c:ser>
        <c:ser>
          <c:idx val="11"/>
          <c:order val="11"/>
          <c:tx>
            <c:v>Extremadura</c:v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2.4E-2</c:v>
              </c:pt>
              <c:pt idx="1">
                <c:v>1.95E-2</c:v>
              </c:pt>
              <c:pt idx="2">
                <c:v>1.9400000000000001E-2</c:v>
              </c:pt>
              <c:pt idx="3">
                <c:v>8.0999999999999996E-3</c:v>
              </c:pt>
              <c:pt idx="4">
                <c:v>1.47E-2</c:v>
              </c:pt>
              <c:pt idx="5">
                <c:v>2.2100000000000002E-2</c:v>
              </c:pt>
            </c:numLit>
          </c:val>
          <c:extLst>
            <c:ext xmlns:c16="http://schemas.microsoft.com/office/drawing/2014/chart" uri="{C3380CC4-5D6E-409C-BE32-E72D297353CC}">
              <c16:uniqueId val="{0000000B-BF92-43B2-BE7D-6202C53B662E}"/>
            </c:ext>
          </c:extLst>
        </c:ser>
        <c:ser>
          <c:idx val="12"/>
          <c:order val="12"/>
          <c:tx>
            <c:v>Navarra (Comunidad Foral de)</c:v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1.67E-2</c:v>
              </c:pt>
              <c:pt idx="1">
                <c:v>1.6E-2</c:v>
              </c:pt>
              <c:pt idx="2">
                <c:v>8.5000000000000006E-3</c:v>
              </c:pt>
              <c:pt idx="3">
                <c:v>1.9300000000000001E-2</c:v>
              </c:pt>
              <c:pt idx="4">
                <c:v>9.7999999999999997E-3</c:v>
              </c:pt>
              <c:pt idx="5">
                <c:v>1.6199999999999999E-2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C-BF92-43B2-BE7D-6202C53B662E}"/>
            </c:ext>
          </c:extLst>
        </c:ser>
        <c:ser>
          <c:idx val="13"/>
          <c:order val="13"/>
          <c:tx>
            <c:v>Murcia (Región de)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1.4999999999999999E-2</c:v>
              </c:pt>
              <c:pt idx="1">
                <c:v>8.3999999999999995E-3</c:v>
              </c:pt>
              <c:pt idx="2">
                <c:v>6.4999999999999997E-3</c:v>
              </c:pt>
              <c:pt idx="3">
                <c:v>8.3999999999999995E-3</c:v>
              </c:pt>
              <c:pt idx="4">
                <c:v>7.0000000000000001E-3</c:v>
              </c:pt>
              <c:pt idx="5">
                <c:v>1.34E-2</c:v>
              </c:pt>
            </c:numLit>
          </c:val>
          <c:extLst>
            <c:ext xmlns:c16="http://schemas.microsoft.com/office/drawing/2014/chart" uri="{C3380CC4-5D6E-409C-BE32-E72D297353CC}">
              <c16:uniqueId val="{0000000D-BF92-43B2-BE7D-6202C53B662E}"/>
            </c:ext>
          </c:extLst>
        </c:ser>
        <c:ser>
          <c:idx val="14"/>
          <c:order val="14"/>
          <c:tx>
            <c:v>Rioja (La)</c:v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1.17E-2</c:v>
              </c:pt>
              <c:pt idx="1">
                <c:v>1.0999999999999999E-2</c:v>
              </c:pt>
              <c:pt idx="2">
                <c:v>1.5699999999999999E-2</c:v>
              </c:pt>
              <c:pt idx="3">
                <c:v>1.12E-2</c:v>
              </c:pt>
              <c:pt idx="4">
                <c:v>8.3999999999999995E-3</c:v>
              </c:pt>
              <c:pt idx="5">
                <c:v>1.14E-2</c:v>
              </c:pt>
            </c:numLit>
          </c:val>
          <c:extLst>
            <c:ext xmlns:c16="http://schemas.microsoft.com/office/drawing/2014/chart" uri="{C3380CC4-5D6E-409C-BE32-E72D297353CC}">
              <c16:uniqueId val="{0000000E-BF92-43B2-BE7D-6202C53B662E}"/>
            </c:ext>
          </c:extLst>
        </c:ser>
        <c:ser>
          <c:idx val="15"/>
          <c:order val="15"/>
          <c:tx>
            <c:v>Canarias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1.18E-2</c:v>
              </c:pt>
              <c:pt idx="1">
                <c:v>9.9000000000000008E-3</c:v>
              </c:pt>
              <c:pt idx="2">
                <c:v>8.8999999999999999E-3</c:v>
              </c:pt>
              <c:pt idx="3">
                <c:v>3.8999999999999998E-3</c:v>
              </c:pt>
              <c:pt idx="4">
                <c:v>4.1999999999999997E-3</c:v>
              </c:pt>
              <c:pt idx="5">
                <c:v>1.0699999999999999E-2</c:v>
              </c:pt>
            </c:numLit>
          </c:val>
          <c:extLst>
            <c:ext xmlns:c16="http://schemas.microsoft.com/office/drawing/2014/chart" uri="{C3380CC4-5D6E-409C-BE32-E72D297353CC}">
              <c16:uniqueId val="{0000000F-BF92-43B2-BE7D-6202C53B662E}"/>
            </c:ext>
          </c:extLst>
        </c:ser>
        <c:ser>
          <c:idx val="16"/>
          <c:order val="16"/>
          <c:tx>
            <c:v>Baleares (Islas)</c:v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1.0200000000000001E-2</c:v>
              </c:pt>
              <c:pt idx="1">
                <c:v>7.0000000000000001E-3</c:v>
              </c:pt>
              <c:pt idx="2">
                <c:v>7.9000000000000008E-3</c:v>
              </c:pt>
              <c:pt idx="3">
                <c:v>3.3E-3</c:v>
              </c:pt>
              <c:pt idx="4">
                <c:v>4.1000000000000003E-3</c:v>
              </c:pt>
              <c:pt idx="5">
                <c:v>8.9999999999999993E-3</c:v>
              </c:pt>
            </c:numLit>
          </c:val>
          <c:extLst>
            <c:ext xmlns:c16="http://schemas.microsoft.com/office/drawing/2014/chart" uri="{C3380CC4-5D6E-409C-BE32-E72D297353CC}">
              <c16:uniqueId val="{00000010-BF92-43B2-BE7D-6202C53B662E}"/>
            </c:ext>
          </c:extLst>
        </c:ser>
        <c:ser>
          <c:idx val="17"/>
          <c:order val="17"/>
          <c:tx>
            <c:v>Ceuta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1.5E-3</c:v>
              </c:pt>
              <c:pt idx="1">
                <c:v>1E-3</c:v>
              </c:pt>
              <c:pt idx="2">
                <c:v>5.0000000000000001E-4</c:v>
              </c:pt>
              <c:pt idx="3">
                <c:v>5.9999999999999995E-4</c:v>
              </c:pt>
              <c:pt idx="4">
                <c:v>2.0000000000000001E-4</c:v>
              </c:pt>
              <c:pt idx="5">
                <c:v>1.2999999999999999E-3</c:v>
              </c:pt>
            </c:numLit>
          </c:val>
          <c:extLst>
            <c:ext xmlns:c16="http://schemas.microsoft.com/office/drawing/2014/chart" uri="{C3380CC4-5D6E-409C-BE32-E72D297353CC}">
              <c16:uniqueId val="{00000011-BF92-43B2-BE7D-6202C53B662E}"/>
            </c:ext>
          </c:extLst>
        </c:ser>
        <c:ser>
          <c:idx val="18"/>
          <c:order val="18"/>
          <c:tx>
            <c:v>Melilla</c:v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1.1000000000000001E-3</c:v>
              </c:pt>
              <c:pt idx="1">
                <c:v>6.9999999999999999E-4</c:v>
              </c:pt>
              <c:pt idx="2">
                <c:v>5.9999999999999995E-4</c:v>
              </c:pt>
              <c:pt idx="3">
                <c:v>4.0000000000000002E-4</c:v>
              </c:pt>
              <c:pt idx="4">
                <c:v>8.0000000000000004E-4</c:v>
              </c:pt>
              <c:pt idx="5">
                <c:v>1E-3</c:v>
              </c:pt>
            </c:numLit>
          </c:val>
          <c:extLst>
            <c:ext xmlns:c16="http://schemas.microsoft.com/office/drawing/2014/chart" uri="{C3380CC4-5D6E-409C-BE32-E72D297353CC}">
              <c16:uniqueId val="{00000012-BF92-43B2-BE7D-6202C53B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957304"/>
        <c:axId val="317957696"/>
      </c:barChart>
      <c:catAx>
        <c:axId val="31795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7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7957696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7304"/>
        <c:crosses val="autoZero"/>
        <c:crossBetween val="between"/>
        <c:majorUnit val="0.2"/>
        <c:minorUnit val="0.1"/>
      </c:valAx>
      <c:spPr>
        <a:solidFill>
          <a:srgbClr val="C0C0C0"/>
        </a:solidFill>
        <a:ln w="25400">
          <a:noFill/>
        </a:ln>
      </c:spPr>
    </c:plotArea>
    <c:legend>
      <c:legendPos val="b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HOSTELERIA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HOSTELERÍA 2011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66230</c:v>
              </c:pt>
            </c:numLit>
          </c:val>
          <c:extLst>
            <c:ext xmlns:c16="http://schemas.microsoft.com/office/drawing/2014/chart" uri="{C3380CC4-5D6E-409C-BE32-E72D297353CC}">
              <c16:uniqueId val="{00000000-6971-4F83-A518-5DD2FCFAC4E0}"/>
            </c:ext>
          </c:extLst>
        </c:ser>
        <c:ser>
          <c:idx val="1"/>
          <c:order val="1"/>
          <c:tx>
            <c:v>HOSTELERÍA 2012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64416</c:v>
              </c:pt>
            </c:numLit>
          </c:val>
          <c:extLst>
            <c:ext xmlns:c16="http://schemas.microsoft.com/office/drawing/2014/chart" uri="{C3380CC4-5D6E-409C-BE32-E72D297353CC}">
              <c16:uniqueId val="{00000001-6971-4F83-A518-5DD2FCFAC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7958480"/>
        <c:axId val="317958872"/>
      </c:barChart>
      <c:catAx>
        <c:axId val="31795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8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7958872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8480"/>
        <c:crosses val="autoZero"/>
        <c:crossBetween val="between"/>
        <c:maj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AGENCIAS DE VIAJES 2011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1521</c:v>
              </c:pt>
            </c:numLit>
          </c:val>
          <c:extLst>
            <c:ext xmlns:c16="http://schemas.microsoft.com/office/drawing/2014/chart" uri="{C3380CC4-5D6E-409C-BE32-E72D297353CC}">
              <c16:uniqueId val="{00000000-AB7E-4DA7-B032-20DD2927CAD7}"/>
            </c:ext>
          </c:extLst>
        </c:ser>
        <c:ser>
          <c:idx val="1"/>
          <c:order val="1"/>
          <c:tx>
            <c:v>AGENCIAS DE VIAJES 2012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1386</c:v>
              </c:pt>
            </c:numLit>
          </c:val>
          <c:extLst>
            <c:ext xmlns:c16="http://schemas.microsoft.com/office/drawing/2014/chart" uri="{C3380CC4-5D6E-409C-BE32-E72D297353CC}">
              <c16:uniqueId val="{00000001-AB7E-4DA7-B032-20DD2927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17959656"/>
        <c:axId val="319406304"/>
      </c:barChart>
      <c:catAx>
        <c:axId val="31795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06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9406304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7959656"/>
        <c:crosses val="autoZero"/>
        <c:crossBetween val="between"/>
        <c:majorUnit val="3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TURISTICO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HOSTELERÍA 2011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4709</c:v>
              </c:pt>
              <c:pt idx="1">
                <c:v>9989</c:v>
              </c:pt>
              <c:pt idx="2">
                <c:v>12597</c:v>
              </c:pt>
              <c:pt idx="3">
                <c:v>4157</c:v>
              </c:pt>
              <c:pt idx="4">
                <c:v>9434</c:v>
              </c:pt>
              <c:pt idx="5">
                <c:v>5133</c:v>
              </c:pt>
              <c:pt idx="6">
                <c:v>2654</c:v>
              </c:pt>
              <c:pt idx="7">
                <c:v>13115</c:v>
              </c:pt>
              <c:pt idx="8">
                <c:v>4436</c:v>
              </c:pt>
            </c:numLit>
          </c:val>
          <c:extLst>
            <c:ext xmlns:c16="http://schemas.microsoft.com/office/drawing/2014/chart" uri="{C3380CC4-5D6E-409C-BE32-E72D297353CC}">
              <c16:uniqueId val="{00000000-46FC-4FA0-A05D-668823E343A4}"/>
            </c:ext>
          </c:extLst>
        </c:ser>
        <c:ser>
          <c:idx val="1"/>
          <c:order val="1"/>
          <c:tx>
            <c:v>HOSTELERÍA 2012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4414</c:v>
              </c:pt>
              <c:pt idx="1">
                <c:v>9722</c:v>
              </c:pt>
              <c:pt idx="2">
                <c:v>12261</c:v>
              </c:pt>
              <c:pt idx="3">
                <c:v>4039</c:v>
              </c:pt>
              <c:pt idx="4">
                <c:v>9166</c:v>
              </c:pt>
              <c:pt idx="5">
                <c:v>5079</c:v>
              </c:pt>
              <c:pt idx="6">
                <c:v>2549</c:v>
              </c:pt>
              <c:pt idx="7">
                <c:v>12892</c:v>
              </c:pt>
              <c:pt idx="8">
                <c:v>4285</c:v>
              </c:pt>
            </c:numLit>
          </c:val>
          <c:extLst>
            <c:ext xmlns:c16="http://schemas.microsoft.com/office/drawing/2014/chart" uri="{C3380CC4-5D6E-409C-BE32-E72D297353CC}">
              <c16:uniqueId val="{00000001-46FC-4FA0-A05D-668823E34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7088"/>
        <c:axId val="319407480"/>
      </c:barChart>
      <c:catAx>
        <c:axId val="31940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0748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40748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07088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50</c:v>
              </c:pt>
              <c:pt idx="1">
                <c:v>129</c:v>
              </c:pt>
              <c:pt idx="2">
                <c:v>92</c:v>
              </c:pt>
              <c:pt idx="3">
                <c:v>36</c:v>
              </c:pt>
              <c:pt idx="4">
                <c:v>106</c:v>
              </c:pt>
              <c:pt idx="5">
                <c:v>57</c:v>
              </c:pt>
              <c:pt idx="6">
                <c:v>39</c:v>
              </c:pt>
              <c:pt idx="7">
                <c:v>76</c:v>
              </c:pt>
              <c:pt idx="8">
                <c:v>45</c:v>
              </c:pt>
            </c:numLit>
          </c:val>
          <c:extLst>
            <c:ext xmlns:c16="http://schemas.microsoft.com/office/drawing/2014/chart" uri="{C3380CC4-5D6E-409C-BE32-E72D297353CC}">
              <c16:uniqueId val="{00000000-D014-4C06-BE8A-3D03D25C8A45}"/>
            </c:ext>
          </c:extLst>
        </c:ser>
        <c:ser>
          <c:idx val="1"/>
          <c:order val="1"/>
          <c:tx>
            <c:v>Hostales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79</c:v>
              </c:pt>
              <c:pt idx="1">
                <c:v>107</c:v>
              </c:pt>
              <c:pt idx="2">
                <c:v>183</c:v>
              </c:pt>
              <c:pt idx="3">
                <c:v>61</c:v>
              </c:pt>
              <c:pt idx="4">
                <c:v>111</c:v>
              </c:pt>
              <c:pt idx="5">
                <c:v>75</c:v>
              </c:pt>
              <c:pt idx="6">
                <c:v>84</c:v>
              </c:pt>
              <c:pt idx="7">
                <c:v>58</c:v>
              </c:pt>
              <c:pt idx="8">
                <c:v>60</c:v>
              </c:pt>
            </c:numLit>
          </c:val>
          <c:extLst>
            <c:ext xmlns:c16="http://schemas.microsoft.com/office/drawing/2014/chart" uri="{C3380CC4-5D6E-409C-BE32-E72D297353CC}">
              <c16:uniqueId val="{00000001-D014-4C06-BE8A-3D03D25C8A45}"/>
            </c:ext>
          </c:extLst>
        </c:ser>
        <c:ser>
          <c:idx val="2"/>
          <c:order val="2"/>
          <c:tx>
            <c:v>Pensiones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15</c:v>
              </c:pt>
              <c:pt idx="1">
                <c:v>74</c:v>
              </c:pt>
              <c:pt idx="2">
                <c:v>113</c:v>
              </c:pt>
              <c:pt idx="3">
                <c:v>28</c:v>
              </c:pt>
              <c:pt idx="4">
                <c:v>54</c:v>
              </c:pt>
              <c:pt idx="5">
                <c:v>34</c:v>
              </c:pt>
              <c:pt idx="6">
                <c:v>23</c:v>
              </c:pt>
              <c:pt idx="7">
                <c:v>57</c:v>
              </c:pt>
              <c:pt idx="8">
                <c:v>18</c:v>
              </c:pt>
            </c:numLit>
          </c:val>
          <c:extLst>
            <c:ext xmlns:c16="http://schemas.microsoft.com/office/drawing/2014/chart" uri="{C3380CC4-5D6E-409C-BE32-E72D297353CC}">
              <c16:uniqueId val="{00000002-D014-4C06-BE8A-3D03D25C8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302656"/>
        <c:axId val="305372856"/>
        <c:axId val="0"/>
      </c:bar3DChart>
      <c:catAx>
        <c:axId val="3053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72856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305372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02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E49-4D8F-BAA2-2FD007E342F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E49-4D8F-BAA2-2FD007E342F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E49-4D8F-BAA2-2FD007E342F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E49-4D8F-BAA2-2FD007E342F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E49-4D8F-BAA2-2FD007E342F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E49-4D8F-BAA2-2FD007E342F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E49-4D8F-BAA2-2FD007E342F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6E49-4D8F-BAA2-2FD007E342F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6E49-4D8F-BAA2-2FD007E342F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6E49-4D8F-BAA2-2FD007E342F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E49-4D8F-BAA2-2FD007E342F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E49-4D8F-BAA2-2FD007E342F5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E49-4D8F-BAA2-2FD007E342F5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E49-4D8F-BAA2-2FD007E342F5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E49-4D8F-BAA2-2FD007E342F5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E49-4D8F-BAA2-2FD007E342F5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E49-4D8F-BAA2-2FD007E342F5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E49-4D8F-BAA2-2FD007E342F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49-4D8F-BAA2-2FD007E342F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9-4D8F-BAA2-2FD007E342F5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9-4D8F-BAA2-2FD007E342F5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9-4D8F-BAA2-2FD007E342F5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9-4D8F-BAA2-2FD007E342F5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9-4D8F-BAA2-2FD007E342F5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9-4D8F-BAA2-2FD007E342F5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9-4D8F-BAA2-2FD007E342F5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49-4D8F-BAA2-2FD007E34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49-4D8F-BAA2-2FD007E34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49-4D8F-BAA2-2FD007E34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49-4D8F-BAA2-2FD007E34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49-4D8F-BAA2-2FD007E34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49-4D8F-BAA2-2FD007E34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49-4D8F-BAA2-2FD007E34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49-4D8F-BAA2-2FD007E34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49-4D8F-BAA2-2FD007E34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49-4D8F-BAA2-2FD007E34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49-4D8F-BAA2-2FD007E34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49-4D8F-BAA2-2FD007E342F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18"/>
              <c:pt idx="0">
                <c:v>4414</c:v>
              </c:pt>
              <c:pt idx="1">
                <c:v>9722</c:v>
              </c:pt>
              <c:pt idx="2">
                <c:v>12261</c:v>
              </c:pt>
              <c:pt idx="3">
                <c:v>4039</c:v>
              </c:pt>
              <c:pt idx="4">
                <c:v>9166</c:v>
              </c:pt>
              <c:pt idx="5">
                <c:v>5079</c:v>
              </c:pt>
              <c:pt idx="6">
                <c:v>2549</c:v>
              </c:pt>
              <c:pt idx="7">
                <c:v>12892</c:v>
              </c:pt>
              <c:pt idx="8">
                <c:v>4285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5-6E49-4D8F-BAA2-2FD007E34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AGENCIAS DE VIAJES 2011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78</c:v>
              </c:pt>
              <c:pt idx="1">
                <c:v>305</c:v>
              </c:pt>
              <c:pt idx="2">
                <c:v>208</c:v>
              </c:pt>
              <c:pt idx="3">
                <c:v>84</c:v>
              </c:pt>
              <c:pt idx="4">
                <c:v>191</c:v>
              </c:pt>
              <c:pt idx="5">
                <c:v>109</c:v>
              </c:pt>
              <c:pt idx="6">
                <c:v>44</c:v>
              </c:pt>
              <c:pt idx="7">
                <c:v>416</c:v>
              </c:pt>
              <c:pt idx="8">
                <c:v>86</c:v>
              </c:pt>
            </c:numLit>
          </c:val>
          <c:extLst>
            <c:ext xmlns:c16="http://schemas.microsoft.com/office/drawing/2014/chart" uri="{C3380CC4-5D6E-409C-BE32-E72D297353CC}">
              <c16:uniqueId val="{00000000-1425-4A66-89E0-1F2526A5D0C1}"/>
            </c:ext>
          </c:extLst>
        </c:ser>
        <c:ser>
          <c:idx val="1"/>
          <c:order val="1"/>
          <c:tx>
            <c:v>AGENCIAS DE VIAJES 2012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73</c:v>
              </c:pt>
              <c:pt idx="1">
                <c:v>260</c:v>
              </c:pt>
              <c:pt idx="2">
                <c:v>186</c:v>
              </c:pt>
              <c:pt idx="3">
                <c:v>76</c:v>
              </c:pt>
              <c:pt idx="4">
                <c:v>191</c:v>
              </c:pt>
              <c:pt idx="5">
                <c:v>141</c:v>
              </c:pt>
              <c:pt idx="6">
                <c:v>44</c:v>
              </c:pt>
              <c:pt idx="7">
                <c:v>339</c:v>
              </c:pt>
              <c:pt idx="8">
                <c:v>76</c:v>
              </c:pt>
            </c:numLit>
          </c:val>
          <c:extLst>
            <c:ext xmlns:c16="http://schemas.microsoft.com/office/drawing/2014/chart" uri="{C3380CC4-5D6E-409C-BE32-E72D297353CC}">
              <c16:uniqueId val="{00000001-1425-4A66-89E0-1F2526A5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08656"/>
        <c:axId val="319409048"/>
      </c:barChart>
      <c:catAx>
        <c:axId val="31940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0904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1940904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08656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84C-47EA-860B-4307E974EC6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384C-47EA-860B-4307E974EC6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384C-47EA-860B-4307E974EC6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384C-47EA-860B-4307E974EC6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384C-47EA-860B-4307E974EC6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384C-47EA-860B-4307E974EC6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384C-47EA-860B-4307E974EC6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384C-47EA-860B-4307E974EC6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384C-47EA-860B-4307E974EC6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4C-47EA-860B-4307E974EC6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4C-47EA-860B-4307E974EC6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4C-47EA-860B-4307E974EC6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4C-47EA-860B-4307E974EC6C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4C-47EA-860B-4307E974EC6C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4C-47EA-860B-4307E974EC6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4C-47EA-860B-4307E974EC6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4C-47EA-860B-4307E974EC6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4C-47EA-860B-4307E974EC6C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4C-47EA-860B-4307E974EC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4C-47EA-860B-4307E974EC6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4C-47EA-860B-4307E974EC6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4C-47EA-860B-4307E974EC6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4C-47EA-860B-4307E974EC6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4C-47EA-860B-4307E974EC6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4C-47EA-860B-4307E974EC6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4C-47EA-860B-4307E974EC6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4C-47EA-860B-4307E974EC6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4C-47EA-860B-4307E974EC6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4C-47EA-860B-4307E974EC6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73</c:v>
              </c:pt>
              <c:pt idx="1">
                <c:v>260</c:v>
              </c:pt>
              <c:pt idx="2">
                <c:v>186</c:v>
              </c:pt>
              <c:pt idx="3">
                <c:v>76</c:v>
              </c:pt>
              <c:pt idx="4">
                <c:v>191</c:v>
              </c:pt>
              <c:pt idx="5">
                <c:v>141</c:v>
              </c:pt>
              <c:pt idx="6">
                <c:v>44</c:v>
              </c:pt>
              <c:pt idx="7">
                <c:v>339</c:v>
              </c:pt>
              <c:pt idx="8">
                <c:v>76</c:v>
              </c:pt>
            </c:numLit>
          </c:val>
          <c:extLst>
            <c:ext xmlns:c16="http://schemas.microsoft.com/office/drawing/2014/chart" uri="{C3380CC4-5D6E-409C-BE32-E72D297353CC}">
              <c16:uniqueId val="{0000001C-384C-47EA-860B-4307E974E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D3C-42D5-9627-B81776709B5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5D3C-42D5-9627-B81776709B51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5D3C-42D5-9627-B81776709B51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D3C-42D5-9627-B81776709B5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D3C-42D5-9627-B81776709B5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D3C-42D5-9627-B81776709B5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D3C-42D5-9627-B81776709B5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D3C-42D5-9627-B81776709B5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D3C-42D5-9627-B81776709B5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D3C-42D5-9627-B81776709B5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D3C-42D5-9627-B81776709B5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D3C-42D5-9627-B81776709B5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5D3C-42D5-9627-B81776709B51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5D3C-42D5-9627-B8177670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10224"/>
        <c:axId val="319410616"/>
      </c:barChart>
      <c:catAx>
        <c:axId val="31941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0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10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02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FB-44F2-9A84-C3CDFD3B7826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0DFB-44F2-9A84-C3CDFD3B7826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0DFB-44F2-9A84-C3CDFD3B7826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DFB-44F2-9A84-C3CDFD3B782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DFB-44F2-9A84-C3CDFD3B782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DFB-44F2-9A84-C3CDFD3B782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DFB-44F2-9A84-C3CDFD3B782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DFB-44F2-9A84-C3CDFD3B782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DFB-44F2-9A84-C3CDFD3B782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DFB-44F2-9A84-C3CDFD3B782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DFB-44F2-9A84-C3CDFD3B782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DFB-44F2-9A84-C3CDFD3B7826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0DFB-44F2-9A84-C3CDFD3B7826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0DFB-44F2-9A84-C3CDFD3B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11400"/>
        <c:axId val="319411792"/>
      </c:barChart>
      <c:catAx>
        <c:axId val="31941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1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117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14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8F2-49AB-AE6A-681304AA8C54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78F2-49AB-AE6A-681304AA8C54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78F2-49AB-AE6A-681304AA8C54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78F2-49AB-AE6A-681304AA8C5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78F2-49AB-AE6A-681304AA8C5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78F2-49AB-AE6A-681304AA8C5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78F2-49AB-AE6A-681304AA8C5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78F2-49AB-AE6A-681304AA8C5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78F2-49AB-AE6A-681304AA8C5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78F2-49AB-AE6A-681304AA8C5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78F2-49AB-AE6A-681304AA8C5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78F2-49AB-AE6A-681304AA8C54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78F2-49AB-AE6A-681304AA8C54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78F2-49AB-AE6A-681304AA8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9412576"/>
        <c:axId val="319412968"/>
      </c:barChart>
      <c:catAx>
        <c:axId val="3194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2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9412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25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v>Francia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0.19533586502075195</c:v>
              </c:pt>
              <c:pt idx="1">
                <c:v>0.18618905544281006</c:v>
              </c:pt>
              <c:pt idx="2">
                <c:v>0.19643884897232056</c:v>
              </c:pt>
              <c:pt idx="3">
                <c:v>0.26492360234260559</c:v>
              </c:pt>
              <c:pt idx="4">
                <c:v>0.17267373204231262</c:v>
              </c:pt>
              <c:pt idx="5">
                <c:v>0.20046824216842651</c:v>
              </c:pt>
            </c:numLit>
          </c:val>
          <c:extLst>
            <c:ext xmlns:c16="http://schemas.microsoft.com/office/drawing/2014/chart" uri="{C3380CC4-5D6E-409C-BE32-E72D297353CC}">
              <c16:uniqueId val="{00000000-3024-4B99-839E-8A31FD2F435F}"/>
            </c:ext>
          </c:extLst>
        </c:ser>
        <c:ser>
          <c:idx val="1"/>
          <c:order val="1"/>
          <c:tx>
            <c:v>Reino Unido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0.12528948485851288</c:v>
              </c:pt>
              <c:pt idx="1">
                <c:v>8.5844963788986206E-2</c:v>
              </c:pt>
              <c:pt idx="2">
                <c:v>4.5362681150436401E-2</c:v>
              </c:pt>
              <c:pt idx="3">
                <c:v>0.16412881016731262</c:v>
              </c:pt>
              <c:pt idx="4">
                <c:v>0.16833828389644623</c:v>
              </c:pt>
              <c:pt idx="5">
                <c:v>0.12556907534599304</c:v>
              </c:pt>
            </c:numLit>
          </c:val>
          <c:extLst>
            <c:ext xmlns:c16="http://schemas.microsoft.com/office/drawing/2014/chart" uri="{C3380CC4-5D6E-409C-BE32-E72D297353CC}">
              <c16:uniqueId val="{00000001-3024-4B99-839E-8A31FD2F435F}"/>
            </c:ext>
          </c:extLst>
        </c:ser>
        <c:ser>
          <c:idx val="2"/>
          <c:order val="2"/>
          <c:tx>
            <c:v>Alemania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9.0316519141197205E-2</c:v>
              </c:pt>
              <c:pt idx="1">
                <c:v>0.12376230955123901</c:v>
              </c:pt>
              <c:pt idx="2">
                <c:v>0.13155879080295563</c:v>
              </c:pt>
              <c:pt idx="3">
                <c:v>0.12229795753955841</c:v>
              </c:pt>
              <c:pt idx="4">
                <c:v>0.1041499450802803</c:v>
              </c:pt>
              <c:pt idx="5">
                <c:v>9.6956923604011536E-2</c:v>
              </c:pt>
            </c:numLit>
          </c:val>
          <c:extLst>
            <c:ext xmlns:c16="http://schemas.microsoft.com/office/drawing/2014/chart" uri="{C3380CC4-5D6E-409C-BE32-E72D297353CC}">
              <c16:uniqueId val="{00000002-3024-4B99-839E-8A31FD2F435F}"/>
            </c:ext>
          </c:extLst>
        </c:ser>
        <c:ser>
          <c:idx val="3"/>
          <c:order val="3"/>
          <c:tx>
            <c:v>Portugal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0.10482174903154373</c:v>
              </c:pt>
              <c:pt idx="1">
                <c:v>9.2529870569705963E-2</c:v>
              </c:pt>
              <c:pt idx="2">
                <c:v>7.5807452201843262E-2</c:v>
              </c:pt>
              <c:pt idx="3">
                <c:v>3.688909113407135E-2</c:v>
              </c:pt>
              <c:pt idx="4">
                <c:v>7.2324424982070923E-2</c:v>
              </c:pt>
              <c:pt idx="5">
                <c:v>9.6304632723331451E-2</c:v>
              </c:pt>
            </c:numLit>
          </c:val>
          <c:extLst>
            <c:ext xmlns:c16="http://schemas.microsoft.com/office/drawing/2014/chart" uri="{C3380CC4-5D6E-409C-BE32-E72D297353CC}">
              <c16:uniqueId val="{00000003-3024-4B99-839E-8A31FD2F435F}"/>
            </c:ext>
          </c:extLst>
        </c:ser>
        <c:ser>
          <c:idx val="4"/>
          <c:order val="4"/>
          <c:tx>
            <c:v>Benelux (Bélgica, Holanda y Luxemburgo)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7.5447812676429749E-2</c:v>
              </c:pt>
              <c:pt idx="1">
                <c:v>6.8244688212871552E-2</c:v>
              </c:pt>
              <c:pt idx="2">
                <c:v>5.0274498760700226E-2</c:v>
              </c:pt>
              <c:pt idx="3">
                <c:v>0.29261037707328796</c:v>
              </c:pt>
              <c:pt idx="4">
                <c:v>9.4282977283000946E-2</c:v>
              </c:pt>
              <c:pt idx="5">
                <c:v>9.5042511820793152E-2</c:v>
              </c:pt>
            </c:numLit>
          </c:val>
          <c:extLst>
            <c:ext xmlns:c16="http://schemas.microsoft.com/office/drawing/2014/chart" uri="{C3380CC4-5D6E-409C-BE32-E72D297353CC}">
              <c16:uniqueId val="{00000004-3024-4B99-839E-8A31FD2F435F}"/>
            </c:ext>
          </c:extLst>
        </c:ser>
        <c:ser>
          <c:idx val="5"/>
          <c:order val="5"/>
          <c:tx>
            <c:v>Resto de Europa</c:v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9.0747453272342682E-2</c:v>
              </c:pt>
              <c:pt idx="1">
                <c:v>0.10777909308671951</c:v>
              </c:pt>
              <c:pt idx="2">
                <c:v>0.15062336623668671</c:v>
              </c:pt>
              <c:pt idx="3">
                <c:v>4.7146245837211609E-2</c:v>
              </c:pt>
              <c:pt idx="4">
                <c:v>0.1002354621887207</c:v>
              </c:pt>
              <c:pt idx="5">
                <c:v>8.9210443198680878E-2</c:v>
              </c:pt>
            </c:numLit>
          </c:val>
          <c:extLst>
            <c:ext xmlns:c16="http://schemas.microsoft.com/office/drawing/2014/chart" uri="{C3380CC4-5D6E-409C-BE32-E72D297353CC}">
              <c16:uniqueId val="{00000005-3024-4B99-839E-8A31FD2F435F}"/>
            </c:ext>
          </c:extLst>
        </c:ser>
        <c:ser>
          <c:idx val="6"/>
          <c:order val="6"/>
          <c:tx>
            <c:v>Resto del mundo</c:v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7.4669353663921356E-2</c:v>
              </c:pt>
              <c:pt idx="1">
                <c:v>8.067447692155838E-2</c:v>
              </c:pt>
              <c:pt idx="2">
                <c:v>7.2043217718601227E-2</c:v>
              </c:pt>
              <c:pt idx="3">
                <c:v>1.0787065140902996E-2</c:v>
              </c:pt>
              <c:pt idx="4">
                <c:v>7.1988523006439209E-2</c:v>
              </c:pt>
              <c:pt idx="5">
                <c:v>6.9152019917964935E-2</c:v>
              </c:pt>
            </c:numLit>
          </c:val>
          <c:extLst>
            <c:ext xmlns:c16="http://schemas.microsoft.com/office/drawing/2014/chart" uri="{C3380CC4-5D6E-409C-BE32-E72D297353CC}">
              <c16:uniqueId val="{00000006-3024-4B99-839E-8A31FD2F435F}"/>
            </c:ext>
          </c:extLst>
        </c:ser>
        <c:ser>
          <c:idx val="7"/>
          <c:order val="7"/>
          <c:tx>
            <c:v>EEUU</c:v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7.0106804370880127E-2</c:v>
              </c:pt>
              <c:pt idx="1">
                <c:v>5.4237443953752518E-2</c:v>
              </c:pt>
              <c:pt idx="2">
                <c:v>8.517041802406311E-2</c:v>
              </c:pt>
              <c:pt idx="3">
                <c:v>7.1505275554955006E-3</c:v>
              </c:pt>
              <c:pt idx="4">
                <c:v>8.8294915854930878E-2</c:v>
              </c:pt>
              <c:pt idx="5">
                <c:v>6.3652724027633667E-2</c:v>
              </c:pt>
            </c:numLit>
          </c:val>
          <c:extLst>
            <c:ext xmlns:c16="http://schemas.microsoft.com/office/drawing/2014/chart" uri="{C3380CC4-5D6E-409C-BE32-E72D297353CC}">
              <c16:uniqueId val="{00000007-3024-4B99-839E-8A31FD2F435F}"/>
            </c:ext>
          </c:extLst>
        </c:ser>
        <c:ser>
          <c:idx val="8"/>
          <c:order val="8"/>
          <c:tx>
            <c:v>Italia</c:v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4.9380399286746979E-2</c:v>
              </c:pt>
              <c:pt idx="1">
                <c:v>6.1022102832794189E-2</c:v>
              </c:pt>
              <c:pt idx="2">
                <c:v>8.3848901093006134E-2</c:v>
              </c:pt>
              <c:pt idx="3">
                <c:v>4.9282591789960861E-2</c:v>
              </c:pt>
              <c:pt idx="4">
                <c:v>3.901585191488266E-2</c:v>
              </c:pt>
              <c:pt idx="5">
                <c:v>5.0562970340251923E-2</c:v>
              </c:pt>
            </c:numLit>
          </c:val>
          <c:extLst>
            <c:ext xmlns:c16="http://schemas.microsoft.com/office/drawing/2014/chart" uri="{C3380CC4-5D6E-409C-BE32-E72D297353CC}">
              <c16:uniqueId val="{00000008-3024-4B99-839E-8A31FD2F435F}"/>
            </c:ext>
          </c:extLst>
        </c:ser>
        <c:ser>
          <c:idx val="9"/>
          <c:order val="9"/>
          <c:tx>
            <c:v>Resto de América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3.7758510559797287E-2</c:v>
              </c:pt>
              <c:pt idx="1">
                <c:v>4.1921887546777725E-2</c:v>
              </c:pt>
              <c:pt idx="2">
                <c:v>4.3661180883646011E-2</c:v>
              </c:pt>
              <c:pt idx="3">
                <c:v>2.7891392819583416E-3</c:v>
              </c:pt>
              <c:pt idx="4">
                <c:v>3.5671975463628769E-2</c:v>
              </c:pt>
              <c:pt idx="5">
                <c:v>3.4900035709142685E-2</c:v>
              </c:pt>
            </c:numLit>
          </c:val>
          <c:extLst>
            <c:ext xmlns:c16="http://schemas.microsoft.com/office/drawing/2014/chart" uri="{C3380CC4-5D6E-409C-BE32-E72D297353CC}">
              <c16:uniqueId val="{00000009-3024-4B99-839E-8A31FD2F435F}"/>
            </c:ext>
          </c:extLst>
        </c:ser>
        <c:ser>
          <c:idx val="10"/>
          <c:order val="10"/>
          <c:tx>
            <c:v>Brasil</c:v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HOTELES</c:v>
              </c:pt>
              <c:pt idx="1">
                <c:v>HOSTALES</c:v>
              </c:pt>
              <c:pt idx="2">
                <c:v>PENSIONES</c:v>
              </c:pt>
              <c:pt idx="3">
                <c:v>CAMPAMENTOS</c:v>
              </c:pt>
              <c:pt idx="4">
                <c:v>ALOJ. TURISMO RURAL</c:v>
              </c:pt>
              <c:pt idx="5">
                <c:v>TOTAL ALOJAMIENTOS</c:v>
              </c:pt>
            </c:strLit>
          </c:cat>
          <c:val>
            <c:numLit>
              <c:formatCode>General</c:formatCode>
              <c:ptCount val="6"/>
              <c:pt idx="0">
                <c:v>2.0701188594102859E-2</c:v>
              </c:pt>
              <c:pt idx="1">
                <c:v>3.2111659646034241E-2</c:v>
              </c:pt>
              <c:pt idx="2">
                <c:v>2.0148200914263725E-2</c:v>
              </c:pt>
              <c:pt idx="3">
                <c:v>5.3140160162001848E-4</c:v>
              </c:pt>
              <c:pt idx="4">
                <c:v>1.0596388019621372E-2</c:v>
              </c:pt>
              <c:pt idx="5">
                <c:v>1.9513586536049843E-2</c:v>
              </c:pt>
            </c:numLit>
          </c:val>
          <c:extLst>
            <c:ext xmlns:c16="http://schemas.microsoft.com/office/drawing/2014/chart" uri="{C3380CC4-5D6E-409C-BE32-E72D297353CC}">
              <c16:uniqueId val="{0000000A-3024-4B99-839E-8A31FD2F435F}"/>
            </c:ext>
          </c:extLst>
        </c:ser>
        <c:ser>
          <c:idx val="12"/>
          <c:order val="11"/>
          <c:tx>
            <c:v>China</c:v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1.7886795103549957E-2</c:v>
              </c:pt>
              <c:pt idx="1">
                <c:v>1.4503795653581619E-2</c:v>
              </c:pt>
              <c:pt idx="2">
                <c:v>6.3844542019069195E-3</c:v>
              </c:pt>
              <c:pt idx="3">
                <c:v>0</c:v>
              </c:pt>
              <c:pt idx="4">
                <c:v>6.3393875025212765E-3</c:v>
              </c:pt>
              <c:pt idx="5">
                <c:v>1.5502173453569412E-2</c:v>
              </c:pt>
            </c:numLit>
          </c:val>
          <c:extLst>
            <c:ext xmlns:c16="http://schemas.microsoft.com/office/drawing/2014/chart" uri="{C3380CC4-5D6E-409C-BE32-E72D297353CC}">
              <c16:uniqueId val="{0000000B-3024-4B99-839E-8A31FD2F435F}"/>
            </c:ext>
          </c:extLst>
        </c:ser>
        <c:ser>
          <c:idx val="11"/>
          <c:order val="12"/>
          <c:tx>
            <c:v>Japón</c:v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1.7685152590274811E-2</c:v>
              </c:pt>
              <c:pt idx="1">
                <c:v>1.6610627993941307E-2</c:v>
              </c:pt>
              <c:pt idx="2">
                <c:v>5.9564588591456413E-3</c:v>
              </c:pt>
              <c:pt idx="3">
                <c:v>0</c:v>
              </c:pt>
              <c:pt idx="4">
                <c:v>4.2955824173986912E-3</c:v>
              </c:pt>
              <c:pt idx="5">
                <c:v>1.5459571965038776E-2</c:v>
              </c:pt>
            </c:numLit>
          </c:val>
          <c:extLst>
            <c:ext xmlns:c16="http://schemas.microsoft.com/office/drawing/2014/chart" uri="{C3380CC4-5D6E-409C-BE32-E72D297353CC}">
              <c16:uniqueId val="{0000000C-3024-4B99-839E-8A31FD2F435F}"/>
            </c:ext>
          </c:extLst>
        </c:ser>
        <c:ser>
          <c:idx val="13"/>
          <c:order val="13"/>
          <c:tx>
            <c:v>Canadá</c:v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1.456580962985754E-2</c:v>
              </c:pt>
              <c:pt idx="1">
                <c:v>2.446349710226059E-2</c:v>
              </c:pt>
              <c:pt idx="2">
                <c:v>2.1969359368085861E-2</c:v>
              </c:pt>
              <c:pt idx="3">
                <c:v>1.4276963192969561E-3</c:v>
              </c:pt>
              <c:pt idx="4">
                <c:v>2.0921966060996056E-2</c:v>
              </c:pt>
              <c:pt idx="5">
                <c:v>1.4428926631808281E-2</c:v>
              </c:pt>
            </c:numLit>
          </c:val>
          <c:extLst>
            <c:ext xmlns:c16="http://schemas.microsoft.com/office/drawing/2014/chart" uri="{C3380CC4-5D6E-409C-BE32-E72D297353CC}">
              <c16:uniqueId val="{0000000D-3024-4B99-839E-8A31FD2F435F}"/>
            </c:ext>
          </c:extLst>
        </c:ser>
        <c:ser>
          <c:idx val="14"/>
          <c:order val="14"/>
          <c:tx>
            <c:v>Méjico</c:v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1.5287142246961594E-2</c:v>
              </c:pt>
              <c:pt idx="1">
                <c:v>1.0104530490934849E-2</c:v>
              </c:pt>
              <c:pt idx="2">
                <c:v>1.0752135887742043E-2</c:v>
              </c:pt>
              <c:pt idx="3">
                <c:v>3.5501772799761966E-5</c:v>
              </c:pt>
              <c:pt idx="4">
                <c:v>1.0870559141039848E-2</c:v>
              </c:pt>
              <c:pt idx="5">
                <c:v>1.3276165351271629E-2</c:v>
              </c:pt>
            </c:numLit>
          </c:val>
          <c:extLst>
            <c:ext xmlns:c16="http://schemas.microsoft.com/office/drawing/2014/chart" uri="{C3380CC4-5D6E-409C-BE32-E72D297353CC}">
              <c16:uniqueId val="{0000000E-3024-4B99-839E-8A31FD2F4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413752"/>
        <c:axId val="320348408"/>
      </c:barChart>
      <c:catAx>
        <c:axId val="319413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48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348408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9413752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TURÍSTICO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Gasto 2014</c:v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1D0-461F-81C4-2F3973C15FC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1D0-461F-81C4-2F3973C15FC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1D0-461F-81C4-2F3973C15FC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1D0-461F-81C4-2F3973C15FC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1D0-461F-81C4-2F3973C15FC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1D0-461F-81C4-2F3973C15FC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1D0-461F-81C4-2F3973C15FC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D0-461F-81C4-2F3973C15FC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D0-461F-81C4-2F3973C15FC0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D0-461F-81C4-2F3973C15FC0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DESPLAZAMIENTOS/
TRANSPORTE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41D0-461F-81C4-2F3973C15FC0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0-461F-81C4-2F3973C15FC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41D0-461F-81C4-2F3973C15FC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41D0-461F-81C4-2F3973C15FC0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D0-461F-81C4-2F3973C15FC0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D0-461F-81C4-2F3973C15FC0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D0-461F-81C4-2F3973C15FC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ALOJAMIENTO</c:v>
              </c:pt>
              <c:pt idx="1">
                <c:v>RESTAURANTES</c:v>
              </c:pt>
              <c:pt idx="2">
                <c:v>ALIMENTACIÓN FUERA DE RESTAURANTES</c:v>
              </c:pt>
              <c:pt idx="3">
                <c:v>DESPLAZAMIENTOS/TRANSPORTE</c:v>
              </c:pt>
              <c:pt idx="4">
                <c:v>CULTURA Y OCIO</c:v>
              </c:pt>
              <c:pt idx="5">
                <c:v>GASTO EN COMPRAS</c:v>
              </c:pt>
              <c:pt idx="6">
                <c:v>OTROS GASTOS</c:v>
              </c:pt>
            </c:strLit>
          </c:cat>
          <c:val>
            <c:numLit>
              <c:formatCode>General</c:formatCode>
              <c:ptCount val="7"/>
              <c:pt idx="0">
                <c:v>0.32079406317622033</c:v>
              </c:pt>
              <c:pt idx="1">
                <c:v>0.19617082448848766</c:v>
              </c:pt>
              <c:pt idx="2">
                <c:v>7.8889753570619545E-2</c:v>
              </c:pt>
              <c:pt idx="3">
                <c:v>0.17942526519336433</c:v>
              </c:pt>
              <c:pt idx="4">
                <c:v>7.0245074656122564E-2</c:v>
              </c:pt>
              <c:pt idx="5">
                <c:v>6.4866702185039815E-2</c:v>
              </c:pt>
              <c:pt idx="6">
                <c:v>8.9608316730145618E-2</c:v>
              </c:pt>
            </c:numLit>
          </c:val>
          <c:extLst>
            <c:ext xmlns:c16="http://schemas.microsoft.com/office/drawing/2014/chart" uri="{C3380CC4-5D6E-409C-BE32-E72D297353CC}">
              <c16:uniqueId val="{00000011-41D0-461F-81C4-2F3973C15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EN CASTILLA Y LEÓN EN 2014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779-47D8-A972-85D9E3C1B49E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779-47D8-A972-85D9E3C1B49E}"/>
              </c:ext>
            </c:extLst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779-47D8-A972-85D9E3C1B49E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779-47D8-A972-85D9E3C1B49E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779-47D8-A972-85D9E3C1B49E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779-47D8-A972-85D9E3C1B49E}"/>
              </c:ext>
            </c:extLst>
          </c:dPt>
          <c:cat>
            <c:strLit>
              <c:ptCount val="7"/>
              <c:pt idx="0">
                <c:v>OTROS GASTOS</c:v>
              </c:pt>
              <c:pt idx="1">
                <c:v>GASTO EN COMPRAS</c:v>
              </c:pt>
              <c:pt idx="2">
                <c:v>GASTO EN CULTURA Y OCIO</c:v>
              </c:pt>
              <c:pt idx="3">
                <c:v>GASTO EN DESPLAZAMIENTOS / TRANSPORTE</c:v>
              </c:pt>
              <c:pt idx="4">
                <c:v>GASTO EN ALIMENTACIÓN FUERA DE RESTAURANTES</c:v>
              </c:pt>
              <c:pt idx="5">
                <c:v>GASTO EN RESTAURANTES</c:v>
              </c:pt>
              <c:pt idx="6">
                <c:v>GASTO EN ALOJAMIENTO</c:v>
              </c:pt>
            </c:strLit>
          </c:cat>
          <c:val>
            <c:numLit>
              <c:formatCode>General</c:formatCode>
              <c:ptCount val="7"/>
              <c:pt idx="0">
                <c:v>284733278.96861869</c:v>
              </c:pt>
              <c:pt idx="1">
                <c:v>174119064.24185032</c:v>
              </c:pt>
              <c:pt idx="2">
                <c:v>70021676.800326437</c:v>
              </c:pt>
              <c:pt idx="3">
                <c:v>159255890.15734518</c:v>
              </c:pt>
              <c:pt idx="4">
                <c:v>62348754.961983427</c:v>
              </c:pt>
              <c:pt idx="5">
                <c:v>57574970.765220709</c:v>
              </c:pt>
              <c:pt idx="6">
                <c:v>79535355.463910654</c:v>
              </c:pt>
            </c:numLit>
          </c:val>
          <c:extLst>
            <c:ext xmlns:c16="http://schemas.microsoft.com/office/drawing/2014/chart" uri="{C3380CC4-5D6E-409C-BE32-E72D297353CC}">
              <c16:uniqueId val="{0000000C-4779-47D8-A972-85D9E3C1B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0349584"/>
        <c:axId val="320349976"/>
      </c:barChart>
      <c:catAx>
        <c:axId val="32034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49976"/>
        <c:crosses val="autoZero"/>
        <c:auto val="0"/>
        <c:lblAlgn val="ctr"/>
        <c:lblOffset val="100"/>
        <c:tickLblSkip val="19"/>
        <c:tickMarkSkip val="1"/>
        <c:noMultiLvlLbl val="0"/>
      </c:catAx>
      <c:valAx>
        <c:axId val="320349976"/>
        <c:scaling>
          <c:orientation val="minMax"/>
          <c:max val="4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49584"/>
        <c:crosses val="autoZero"/>
        <c:crossBetween val="between"/>
        <c:majorUnit val="100000000"/>
        <c:minorUnit val="19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GASTO EN ALOJAMIENTO</c:v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35789021.101830289</c:v>
              </c:pt>
              <c:pt idx="1">
                <c:v>39585967.159220673</c:v>
              </c:pt>
              <c:pt idx="2">
                <c:v>43814159.036141641</c:v>
              </c:pt>
              <c:pt idx="3">
                <c:v>15076003.416563515</c:v>
              </c:pt>
              <c:pt idx="4">
                <c:v>49859382.799020216</c:v>
              </c:pt>
              <c:pt idx="5">
                <c:v>27327501.607206933</c:v>
              </c:pt>
              <c:pt idx="6">
                <c:v>18328317.43079425</c:v>
              </c:pt>
              <c:pt idx="7">
                <c:v>40669044.596967235</c:v>
              </c:pt>
              <c:pt idx="8">
                <c:v>14283881.820873912</c:v>
              </c:pt>
            </c:numLit>
          </c:val>
          <c:extLst>
            <c:ext xmlns:c16="http://schemas.microsoft.com/office/drawing/2014/chart" uri="{C3380CC4-5D6E-409C-BE32-E72D297353CC}">
              <c16:uniqueId val="{00000000-D948-4C1C-91FD-575933D3A381}"/>
            </c:ext>
          </c:extLst>
        </c:ser>
        <c:ser>
          <c:idx val="1"/>
          <c:order val="1"/>
          <c:tx>
            <c:v>GASTO EN RESTAURANTES</c:v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16817461.318322677</c:v>
              </c:pt>
              <c:pt idx="1">
                <c:v>27684240.939317476</c:v>
              </c:pt>
              <c:pt idx="2">
                <c:v>28437016.833442513</c:v>
              </c:pt>
              <c:pt idx="3">
                <c:v>7949776.9850481544</c:v>
              </c:pt>
              <c:pt idx="4">
                <c:v>25630947.70630892</c:v>
              </c:pt>
              <c:pt idx="5">
                <c:v>19316859.269535977</c:v>
              </c:pt>
              <c:pt idx="6">
                <c:v>13134134.998176407</c:v>
              </c:pt>
              <c:pt idx="7">
                <c:v>24798791.737652078</c:v>
              </c:pt>
              <c:pt idx="8">
                <c:v>10349834.454046069</c:v>
              </c:pt>
            </c:numLit>
          </c:val>
          <c:extLst>
            <c:ext xmlns:c16="http://schemas.microsoft.com/office/drawing/2014/chart" uri="{C3380CC4-5D6E-409C-BE32-E72D297353CC}">
              <c16:uniqueId val="{00000001-D948-4C1C-91FD-575933D3A381}"/>
            </c:ext>
          </c:extLst>
        </c:ser>
        <c:ser>
          <c:idx val="2"/>
          <c:order val="2"/>
          <c:tx>
            <c:v>GASTO EN ALIMENTACIÓN FUERA DE RESTAURANTES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10166721.777682662</c:v>
              </c:pt>
              <c:pt idx="1">
                <c:v>12142070.82009046</c:v>
              </c:pt>
              <c:pt idx="2">
                <c:v>11802043.865571467</c:v>
              </c:pt>
              <c:pt idx="3">
                <c:v>5178725.8861706872</c:v>
              </c:pt>
              <c:pt idx="4">
                <c:v>12709255.681045087</c:v>
              </c:pt>
              <c:pt idx="5">
                <c:v>4382619.4277723478</c:v>
              </c:pt>
              <c:pt idx="6">
                <c:v>5795435.5570878908</c:v>
              </c:pt>
              <c:pt idx="7">
                <c:v>4201374.2366125202</c:v>
              </c:pt>
              <c:pt idx="8">
                <c:v>3643429.5482933093</c:v>
              </c:pt>
            </c:numLit>
          </c:val>
          <c:extLst>
            <c:ext xmlns:c16="http://schemas.microsoft.com/office/drawing/2014/chart" uri="{C3380CC4-5D6E-409C-BE32-E72D297353CC}">
              <c16:uniqueId val="{00000002-D948-4C1C-91FD-575933D3A381}"/>
            </c:ext>
          </c:extLst>
        </c:ser>
        <c:ser>
          <c:idx val="3"/>
          <c:order val="3"/>
          <c:tx>
            <c:v>GASTO EN DESPLAZAMIENTOS / TRANSPORTE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10629504.758985797</c:v>
              </c:pt>
              <c:pt idx="1">
                <c:v>40672793.765551955</c:v>
              </c:pt>
              <c:pt idx="2">
                <c:v>21581634.998255908</c:v>
              </c:pt>
              <c:pt idx="3">
                <c:v>8627369.5082750041</c:v>
              </c:pt>
              <c:pt idx="4">
                <c:v>26454360.425283819</c:v>
              </c:pt>
              <c:pt idx="5">
                <c:v>12723996.92612977</c:v>
              </c:pt>
              <c:pt idx="6">
                <c:v>8607503.9726983905</c:v>
              </c:pt>
              <c:pt idx="7">
                <c:v>21479880.393677518</c:v>
              </c:pt>
              <c:pt idx="8">
                <c:v>8478845.4084870219</c:v>
              </c:pt>
            </c:numLit>
          </c:val>
          <c:extLst>
            <c:ext xmlns:c16="http://schemas.microsoft.com/office/drawing/2014/chart" uri="{C3380CC4-5D6E-409C-BE32-E72D297353CC}">
              <c16:uniqueId val="{00000003-D948-4C1C-91FD-575933D3A381}"/>
            </c:ext>
          </c:extLst>
        </c:ser>
        <c:ser>
          <c:idx val="4"/>
          <c:order val="4"/>
          <c:tx>
            <c:v>GASTO EN CULTURA Y OCIO</c:v>
          </c:tx>
          <c:spPr>
            <a:solidFill>
              <a:srgbClr val="FFFF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3802868.528298351</c:v>
              </c:pt>
              <c:pt idx="1">
                <c:v>18009122.127850711</c:v>
              </c:pt>
              <c:pt idx="2">
                <c:v>9571489.7759139892</c:v>
              </c:pt>
              <c:pt idx="3">
                <c:v>2291545.3151371176</c:v>
              </c:pt>
              <c:pt idx="4">
                <c:v>11332398.924656216</c:v>
              </c:pt>
              <c:pt idx="5">
                <c:v>3205856.0648062783</c:v>
              </c:pt>
              <c:pt idx="6">
                <c:v>3929389.4420504142</c:v>
              </c:pt>
              <c:pt idx="7">
                <c:v>7355269.5833274182</c:v>
              </c:pt>
              <c:pt idx="8">
                <c:v>2850815.1999429371</c:v>
              </c:pt>
            </c:numLit>
          </c:val>
          <c:extLst>
            <c:ext xmlns:c16="http://schemas.microsoft.com/office/drawing/2014/chart" uri="{C3380CC4-5D6E-409C-BE32-E72D297353CC}">
              <c16:uniqueId val="{00000004-D948-4C1C-91FD-575933D3A381}"/>
            </c:ext>
          </c:extLst>
        </c:ser>
        <c:ser>
          <c:idx val="6"/>
          <c:order val="5"/>
          <c:tx>
            <c:v>GASTO EN COMPRAS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3291250.2082207678</c:v>
              </c:pt>
              <c:pt idx="1">
                <c:v>15590392.27927372</c:v>
              </c:pt>
              <c:pt idx="2">
                <c:v>6914967.1200193278</c:v>
              </c:pt>
              <c:pt idx="3">
                <c:v>1984460.7700446215</c:v>
              </c:pt>
              <c:pt idx="4">
                <c:v>9139576.8153432906</c:v>
              </c:pt>
              <c:pt idx="5">
                <c:v>4149869.0871257158</c:v>
              </c:pt>
              <c:pt idx="6">
                <c:v>2777436.9877669117</c:v>
              </c:pt>
              <c:pt idx="7">
                <c:v>11434935.509838808</c:v>
              </c:pt>
              <c:pt idx="8">
                <c:v>2292081.9875875418</c:v>
              </c:pt>
            </c:numLit>
          </c:val>
          <c:extLst>
            <c:ext xmlns:c16="http://schemas.microsoft.com/office/drawing/2014/chart" uri="{C3380CC4-5D6E-409C-BE32-E72D297353CC}">
              <c16:uniqueId val="{00000005-D948-4C1C-91FD-575933D3A381}"/>
            </c:ext>
          </c:extLst>
        </c:ser>
        <c:ser>
          <c:idx val="5"/>
          <c:order val="6"/>
          <c:tx>
            <c:v>OTROS GASTOS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5844245.3610790074</c:v>
              </c:pt>
              <c:pt idx="1">
                <c:v>2601244.0049109785</c:v>
              </c:pt>
              <c:pt idx="2">
                <c:v>13114643.267496061</c:v>
              </c:pt>
              <c:pt idx="3">
                <c:v>6238600.6402569693</c:v>
              </c:pt>
              <c:pt idx="4">
                <c:v>23186519.729555152</c:v>
              </c:pt>
              <c:pt idx="5">
                <c:v>10227467.509750079</c:v>
              </c:pt>
              <c:pt idx="6">
                <c:v>5986365.4997537239</c:v>
              </c:pt>
              <c:pt idx="7">
                <c:v>5748506.453228334</c:v>
              </c:pt>
              <c:pt idx="8">
                <c:v>6587762.9978803489</c:v>
              </c:pt>
            </c:numLit>
          </c:val>
          <c:extLst>
            <c:ext xmlns:c16="http://schemas.microsoft.com/office/drawing/2014/chart" uri="{C3380CC4-5D6E-409C-BE32-E72D297353CC}">
              <c16:uniqueId val="{00000006-D948-4C1C-91FD-575933D3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0350760"/>
        <c:axId val="320351152"/>
      </c:barChart>
      <c:catAx>
        <c:axId val="32035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1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2035115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0760"/>
        <c:crosses val="autoZero"/>
        <c:crossBetween val="between"/>
        <c:majorUnit val="20000000"/>
        <c:minorUnit val="100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ESTABLECIMIENTOS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144-4AE6-99FE-EF16C10CD8A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144-4AE6-99FE-EF16C10CD8A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144-4AE6-99FE-EF16C10CD8A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144-4AE6-99FE-EF16C10CD8AB}"/>
              </c:ext>
            </c:extLst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144-4AE6-99FE-EF16C10CD8A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144-4AE6-99FE-EF16C10CD8A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144-4AE6-99FE-EF16C10CD8A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144-4AE6-99FE-EF16C10CD8A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144-4AE6-99FE-EF16C10CD8AB}"/>
              </c:ext>
            </c:extLst>
          </c:dPt>
          <c:dLbls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4-4AE6-99FE-EF16C10CD8AB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4-4AE6-99FE-EF16C10CD8AB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4-4AE6-99FE-EF16C10CD8AB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4-4AE6-99FE-EF16C10CD8AB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402707941234304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4-4AE6-99FE-EF16C10CD8AB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44-4AE6-99FE-EF16C10CD8A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14</c:v>
              </c:pt>
              <c:pt idx="1">
                <c:v>18</c:v>
              </c:pt>
              <c:pt idx="2">
                <c:v>37</c:v>
              </c:pt>
              <c:pt idx="3">
                <c:v>5</c:v>
              </c:pt>
              <c:pt idx="4">
                <c:v>20</c:v>
              </c:pt>
              <c:pt idx="5">
                <c:v>5</c:v>
              </c:pt>
              <c:pt idx="6">
                <c:v>9</c:v>
              </c:pt>
              <c:pt idx="7">
                <c:v>4</c:v>
              </c:pt>
              <c:pt idx="8">
                <c:v>8</c:v>
              </c:pt>
            </c:numLit>
          </c:val>
          <c:extLst>
            <c:ext xmlns:c16="http://schemas.microsoft.com/office/drawing/2014/chart" uri="{C3380CC4-5D6E-409C-BE32-E72D297353CC}">
              <c16:uniqueId val="{00000012-3144-4AE6-99FE-EF16C10C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PARTICIPACIÓN PROVINCIAL EN EL GASTO TURÍSTICO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C2B-4C94-8DD5-F9E100E2F3B1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AC2B-4C94-8DD5-F9E100E2F3B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AC2B-4C94-8DD5-F9E100E2F3B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AC2B-4C94-8DD5-F9E100E2F3B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AC2B-4C94-8DD5-F9E100E2F3B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AC2B-4C94-8DD5-F9E100E2F3B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AC2B-4C94-8DD5-F9E100E2F3B1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AC2B-4C94-8DD5-F9E100E2F3B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AC2B-4C94-8DD5-F9E100E2F3B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2B-4C94-8DD5-F9E100E2F3B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2B-4C94-8DD5-F9E100E2F3B1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2B-4C94-8DD5-F9E100E2F3B1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B-4C94-8DD5-F9E100E2F3B1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2B-4C94-8DD5-F9E100E2F3B1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2B-4C94-8DD5-F9E100E2F3B1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2B-4C94-8DD5-F9E100E2F3B1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2B-4C94-8DD5-F9E100E2F3B1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2B-4C94-8DD5-F9E100E2F3B1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2B-4C94-8DD5-F9E100E2F3B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9.7275962066853322E-2</c:v>
              </c:pt>
              <c:pt idx="1">
                <c:v>0.17607905530337811</c:v>
              </c:pt>
              <c:pt idx="2">
                <c:v>0.1523632629667255</c:v>
              </c:pt>
              <c:pt idx="3">
                <c:v>5.3342800533149444E-2</c:v>
              </c:pt>
              <c:pt idx="4">
                <c:v>0.17836233169000071</c:v>
              </c:pt>
              <c:pt idx="5">
                <c:v>9.1634946674779949E-2</c:v>
              </c:pt>
              <c:pt idx="6">
                <c:v>6.5974887541869184E-2</c:v>
              </c:pt>
              <c:pt idx="7">
                <c:v>0.13033938414911994</c:v>
              </c:pt>
              <c:pt idx="8">
                <c:v>5.4627369074123577E-2</c:v>
              </c:pt>
            </c:numLit>
          </c:val>
          <c:extLst>
            <c:ext xmlns:c16="http://schemas.microsoft.com/office/drawing/2014/chart" uri="{C3380CC4-5D6E-409C-BE32-E72D297353CC}">
              <c16:uniqueId val="{00000012-AC2B-4C94-8DD5-F9E100E2F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HOSTELERÍA 2013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4422</c:v>
              </c:pt>
              <c:pt idx="1">
                <c:v>9872</c:v>
              </c:pt>
              <c:pt idx="2">
                <c:v>12182</c:v>
              </c:pt>
              <c:pt idx="3">
                <c:v>3948</c:v>
              </c:pt>
              <c:pt idx="4">
                <c:v>9160</c:v>
              </c:pt>
              <c:pt idx="5">
                <c:v>4999</c:v>
              </c:pt>
              <c:pt idx="6">
                <c:v>2642</c:v>
              </c:pt>
              <c:pt idx="7">
                <c:v>12726</c:v>
              </c:pt>
              <c:pt idx="8">
                <c:v>4314</c:v>
              </c:pt>
            </c:numLit>
          </c:val>
          <c:extLst>
            <c:ext xmlns:c16="http://schemas.microsoft.com/office/drawing/2014/chart" uri="{C3380CC4-5D6E-409C-BE32-E72D297353CC}">
              <c16:uniqueId val="{00000000-109C-44F4-8F1C-332219220424}"/>
            </c:ext>
          </c:extLst>
        </c:ser>
        <c:ser>
          <c:idx val="1"/>
          <c:order val="1"/>
          <c:tx>
            <c:v>HOSTELERÍA 2014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4539</c:v>
              </c:pt>
              <c:pt idx="1">
                <c:v>10128</c:v>
              </c:pt>
              <c:pt idx="2">
                <c:v>12447</c:v>
              </c:pt>
              <c:pt idx="3">
                <c:v>3982</c:v>
              </c:pt>
              <c:pt idx="4">
                <c:v>9339</c:v>
              </c:pt>
              <c:pt idx="5">
                <c:v>5086</c:v>
              </c:pt>
              <c:pt idx="6">
                <c:v>2649</c:v>
              </c:pt>
              <c:pt idx="7">
                <c:v>13053</c:v>
              </c:pt>
              <c:pt idx="8">
                <c:v>4493</c:v>
              </c:pt>
            </c:numLit>
          </c:val>
          <c:extLst>
            <c:ext xmlns:c16="http://schemas.microsoft.com/office/drawing/2014/chart" uri="{C3380CC4-5D6E-409C-BE32-E72D297353CC}">
              <c16:uniqueId val="{00000001-109C-44F4-8F1C-332219220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52328"/>
        <c:axId val="320352720"/>
      </c:barChart>
      <c:catAx>
        <c:axId val="320352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2720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2035272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2328"/>
        <c:crosses val="autoZero"/>
        <c:crossBetween val="between"/>
        <c:majorUnit val="2000"/>
        <c:minorUnit val="1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HOSTELERÍA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80C-4690-A82A-7E1526CC80D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80C-4690-A82A-7E1526CC80D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80C-4690-A82A-7E1526CC80D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80C-4690-A82A-7E1526CC80D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80C-4690-A82A-7E1526CC80D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80C-4690-A82A-7E1526CC80D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80C-4690-A82A-7E1526CC80D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680C-4690-A82A-7E1526CC80D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680C-4690-A82A-7E1526CC80D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680C-4690-A82A-7E1526CC80D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80C-4690-A82A-7E1526CC80D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80C-4690-A82A-7E1526CC80D8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680C-4690-A82A-7E1526CC80D8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680C-4690-A82A-7E1526CC80D8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680C-4690-A82A-7E1526CC80D8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680C-4690-A82A-7E1526CC80D8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680C-4690-A82A-7E1526CC80D8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680C-4690-A82A-7E1526CC80D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0C-4690-A82A-7E1526CC80D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0C-4690-A82A-7E1526CC80D8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0C-4690-A82A-7E1526CC80D8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0C-4690-A82A-7E1526CC80D8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0C-4690-A82A-7E1526CC80D8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0C-4690-A82A-7E1526CC80D8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0C-4690-A82A-7E1526CC80D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0C-4690-A82A-7E1526CC80D8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0C-4690-A82A-7E1526CC80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0C-4690-A82A-7E1526CC80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0C-4690-A82A-7E1526CC80D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0C-4690-A82A-7E1526CC80D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0C-4690-A82A-7E1526CC80D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0C-4690-A82A-7E1526CC80D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0C-4690-A82A-7E1526CC80D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0C-4690-A82A-7E1526CC80D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0C-4690-A82A-7E1526CC80D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0C-4690-A82A-7E1526CC80D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0C-4690-A82A-7E1526CC80D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0C-4690-A82A-7E1526CC80D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18"/>
              <c:pt idx="0">
                <c:v>4539</c:v>
              </c:pt>
              <c:pt idx="1">
                <c:v>10128</c:v>
              </c:pt>
              <c:pt idx="2">
                <c:v>12447</c:v>
              </c:pt>
              <c:pt idx="3">
                <c:v>3982</c:v>
              </c:pt>
              <c:pt idx="4">
                <c:v>9339</c:v>
              </c:pt>
              <c:pt idx="5">
                <c:v>5086</c:v>
              </c:pt>
              <c:pt idx="6">
                <c:v>2649</c:v>
              </c:pt>
              <c:pt idx="7">
                <c:v>13053</c:v>
              </c:pt>
              <c:pt idx="8">
                <c:v>4493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5-680C-4690-A82A-7E1526CC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EL EMPLEO TURÍSTICO EN AGENCIAS DE VIAJE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AGENCIAS DE VIAJES 2013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63</c:v>
              </c:pt>
              <c:pt idx="1">
                <c:v>266</c:v>
              </c:pt>
              <c:pt idx="2">
                <c:v>179</c:v>
              </c:pt>
              <c:pt idx="3">
                <c:v>79</c:v>
              </c:pt>
              <c:pt idx="4">
                <c:v>186</c:v>
              </c:pt>
              <c:pt idx="5">
                <c:v>109</c:v>
              </c:pt>
              <c:pt idx="6">
                <c:v>38</c:v>
              </c:pt>
              <c:pt idx="7">
                <c:v>327</c:v>
              </c:pt>
              <c:pt idx="8">
                <c:v>68</c:v>
              </c:pt>
            </c:numLit>
          </c:val>
          <c:extLst>
            <c:ext xmlns:c16="http://schemas.microsoft.com/office/drawing/2014/chart" uri="{C3380CC4-5D6E-409C-BE32-E72D297353CC}">
              <c16:uniqueId val="{00000000-83D0-4C56-8AEE-0A4AAEB378F3}"/>
            </c:ext>
          </c:extLst>
        </c:ser>
        <c:ser>
          <c:idx val="1"/>
          <c:order val="1"/>
          <c:tx>
            <c:v>AGENCIAS DE VIAJES 2014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72</c:v>
              </c:pt>
              <c:pt idx="1">
                <c:v>252</c:v>
              </c:pt>
              <c:pt idx="2">
                <c:v>183</c:v>
              </c:pt>
              <c:pt idx="3">
                <c:v>80</c:v>
              </c:pt>
              <c:pt idx="4">
                <c:v>201</c:v>
              </c:pt>
              <c:pt idx="5">
                <c:v>117</c:v>
              </c:pt>
              <c:pt idx="6">
                <c:v>43</c:v>
              </c:pt>
              <c:pt idx="7">
                <c:v>317</c:v>
              </c:pt>
              <c:pt idx="8">
                <c:v>70</c:v>
              </c:pt>
            </c:numLit>
          </c:val>
          <c:extLst>
            <c:ext xmlns:c16="http://schemas.microsoft.com/office/drawing/2014/chart" uri="{C3380CC4-5D6E-409C-BE32-E72D297353CC}">
              <c16:uniqueId val="{00000001-83D0-4C56-8AEE-0A4AAEB37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53896"/>
        <c:axId val="320354288"/>
      </c:barChart>
      <c:catAx>
        <c:axId val="320353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4288"/>
        <c:crossesAt val="0"/>
        <c:auto val="0"/>
        <c:lblAlgn val="ctr"/>
        <c:lblOffset val="100"/>
        <c:tickLblSkip val="25"/>
        <c:tickMarkSkip val="1"/>
        <c:noMultiLvlLbl val="0"/>
      </c:catAx>
      <c:valAx>
        <c:axId val="32035428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3896"/>
        <c:crosses val="autoZero"/>
        <c:crossBetween val="between"/>
        <c:majorUnit val="50"/>
        <c:minorUnit val="1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CC99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AGENCIAS DE VIAJES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B3-465A-9FA2-03D1115A654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EB3-465A-9FA2-03D1115A654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9EB3-465A-9FA2-03D1115A654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EB3-465A-9FA2-03D1115A654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9EB3-465A-9FA2-03D1115A654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9EB3-465A-9FA2-03D1115A654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9EB3-465A-9FA2-03D1115A654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9EB3-465A-9FA2-03D1115A654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9EB3-465A-9FA2-03D1115A654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3-465A-9FA2-03D1115A654B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3-465A-9FA2-03D1115A654B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3-465A-9FA2-03D1115A654B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3-465A-9FA2-03D1115A654B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3-465A-9FA2-03D1115A654B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B3-465A-9FA2-03D1115A654B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B3-465A-9FA2-03D1115A654B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B3-465A-9FA2-03D1115A654B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3-465A-9FA2-03D1115A654B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B3-465A-9FA2-03D1115A65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B3-465A-9FA2-03D1115A65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B3-465A-9FA2-03D1115A65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B3-465A-9FA2-03D1115A654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B3-465A-9FA2-03D1115A654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B3-465A-9FA2-03D1115A65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B3-465A-9FA2-03D1115A654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B3-465A-9FA2-03D1115A654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B3-465A-9FA2-03D1115A654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B3-465A-9FA2-03D1115A654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B3-465A-9FA2-03D1115A654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72</c:v>
              </c:pt>
              <c:pt idx="1">
                <c:v>252</c:v>
              </c:pt>
              <c:pt idx="2">
                <c:v>183</c:v>
              </c:pt>
              <c:pt idx="3">
                <c:v>80</c:v>
              </c:pt>
              <c:pt idx="4">
                <c:v>201</c:v>
              </c:pt>
              <c:pt idx="5">
                <c:v>117</c:v>
              </c:pt>
              <c:pt idx="6">
                <c:v>43</c:v>
              </c:pt>
              <c:pt idx="7">
                <c:v>317</c:v>
              </c:pt>
              <c:pt idx="8">
                <c:v>70</c:v>
              </c:pt>
            </c:numLit>
          </c:val>
          <c:extLst>
            <c:ext xmlns:c16="http://schemas.microsoft.com/office/drawing/2014/chart" uri="{C3380CC4-5D6E-409C-BE32-E72D297353CC}">
              <c16:uniqueId val="{0000001C-9EB3-465A-9FA2-03D1115A6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438-458D-A1F3-7482CC86EF18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438-458D-A1F3-7482CC86EF18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438-458D-A1F3-7482CC86EF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8-458D-A1F3-7482CC86EF1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8-458D-A1F3-7482CC86EF18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8-458D-A1F3-7482CC86EF18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8-458D-A1F3-7482CC86EF18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8-458D-A1F3-7482CC86EF18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8-458D-A1F3-7482CC86EF18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8-458D-A1F3-7482CC86EF1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8-458D-A1F3-7482CC86EF18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8-458D-A1F3-7482CC86EF18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8-458D-A1F3-7482CC86EF18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38-458D-A1F3-7482CC86EF1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ALOJ. HOTELEROS</c:v>
              </c:pt>
              <c:pt idx="1">
                <c:v>CAMPAMENTOS</c:v>
              </c:pt>
              <c:pt idx="2">
                <c:v>ALOJ. TURISMO RURAL</c:v>
              </c:pt>
            </c:strLit>
          </c:cat>
          <c:val>
            <c:numLit>
              <c:formatCode>General</c:formatCode>
              <c:ptCount val="3"/>
              <c:pt idx="0">
                <c:v>0.82235404847634708</c:v>
              </c:pt>
              <c:pt idx="1">
                <c:v>4.4089557451025718E-2</c:v>
              </c:pt>
              <c:pt idx="2">
                <c:v>0.13355639407262723</c:v>
              </c:pt>
            </c:numLit>
          </c:val>
          <c:extLst>
            <c:ext xmlns:c16="http://schemas.microsoft.com/office/drawing/2014/chart" uri="{C3380CC4-5D6E-409C-BE32-E72D297353CC}">
              <c16:uniqueId val="{0000000E-2438-458D-A1F3-7482CC86E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42339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986</c:v>
              </c:pt>
              <c:pt idx="1">
                <c:v>472</c:v>
              </c:pt>
              <c:pt idx="2">
                <c:v>576</c:v>
              </c:pt>
              <c:pt idx="3">
                <c:v>252</c:v>
              </c:pt>
              <c:pt idx="4">
                <c:v>575</c:v>
              </c:pt>
              <c:pt idx="5">
                <c:v>464</c:v>
              </c:pt>
              <c:pt idx="6">
                <c:v>362</c:v>
              </c:pt>
              <c:pt idx="7">
                <c:v>192</c:v>
              </c:pt>
              <c:pt idx="8">
                <c:v>244</c:v>
              </c:pt>
            </c:numLit>
          </c:val>
          <c:extLst>
            <c:ext xmlns:c16="http://schemas.microsoft.com/office/drawing/2014/chart" uri="{C3380CC4-5D6E-409C-BE32-E72D297353CC}">
              <c16:uniqueId val="{00000000-AD9F-43CD-BE17-55ABF7CE9D77}"/>
            </c:ext>
          </c:extLst>
        </c:ser>
        <c:ser>
          <c:idx val="1"/>
          <c:order val="1"/>
          <c:tx>
            <c:v>42705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890</c:v>
              </c:pt>
              <c:pt idx="1">
                <c:v>421</c:v>
              </c:pt>
              <c:pt idx="2">
                <c:v>545</c:v>
              </c:pt>
              <c:pt idx="3">
                <c:v>232</c:v>
              </c:pt>
              <c:pt idx="4">
                <c:v>536</c:v>
              </c:pt>
              <c:pt idx="5">
                <c:v>460</c:v>
              </c:pt>
              <c:pt idx="6">
                <c:v>353</c:v>
              </c:pt>
              <c:pt idx="7">
                <c:v>179</c:v>
              </c:pt>
              <c:pt idx="8">
                <c:v>223</c:v>
              </c:pt>
            </c:numLit>
          </c:val>
          <c:extLst>
            <c:ext xmlns:c16="http://schemas.microsoft.com/office/drawing/2014/chart" uri="{C3380CC4-5D6E-409C-BE32-E72D297353CC}">
              <c16:uniqueId val="{00000001-AD9F-43CD-BE17-55ABF7CE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0355856"/>
        <c:axId val="320356248"/>
      </c:barChart>
      <c:catAx>
        <c:axId val="320355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6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356248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5856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DISTRIBUCION DEL GASTO TURISTICO 2016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00386519140731"/>
          <c:y val="0.35254295640717098"/>
          <c:w val="0.50822714471258779"/>
          <c:h val="0.376271809242269"/>
        </c:manualLayout>
      </c:layout>
      <c:pie3DChart>
        <c:varyColors val="1"/>
        <c:ser>
          <c:idx val="0"/>
          <c:order val="0"/>
          <c:tx>
            <c:v>Gasto 2016</c:v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FD1-4FEC-AE66-141DA18FBB5E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D1-4FEC-AE66-141DA18FBB5E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D1-4FEC-AE66-141DA18FBB5E}"/>
              </c:ext>
            </c:extLst>
          </c:dPt>
          <c:dPt>
            <c:idx val="3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D1-4FEC-AE66-141DA18FBB5E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D1-4FEC-AE66-141DA18FBB5E}"/>
              </c:ext>
            </c:extLst>
          </c:dPt>
          <c:dPt>
            <c:idx val="5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D1-4FEC-AE66-141DA18FBB5E}"/>
              </c:ext>
            </c:extLst>
          </c:dPt>
          <c:dPt>
            <c:idx val="6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FD1-4FEC-AE66-141DA18FBB5E}"/>
              </c:ext>
            </c:extLst>
          </c:dPt>
          <c:dLbls>
            <c:dLbl>
              <c:idx val="0"/>
              <c:layout>
                <c:manualLayout>
                  <c:x val="-6.1333446425121459E-2"/>
                  <c:y val="-9.246750038598121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ALOJAMIENTO
37%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FD1-4FEC-AE66-141DA18FBB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RESTAURANTE
23%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FD1-4FEC-AE66-141DA18FBB5E}"/>
                </c:ext>
              </c:extLst>
            </c:dLbl>
            <c:dLbl>
              <c:idx val="2"/>
              <c:layout>
                <c:manualLayout>
                  <c:x val="3.6173539348874031E-2"/>
                  <c:y val="9.2210179609901605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ALIMENTACIÓN FUERA DE RESTAURANTE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8FD1-4FEC-AE66-141DA18FBB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DESPLAZ/
TRANSPORTE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8FD1-4FEC-AE66-141DA18FBB5E}"/>
                </c:ext>
              </c:extLst>
            </c:dLbl>
            <c:dLbl>
              <c:idx val="4"/>
              <c:layout>
                <c:manualLayout>
                  <c:x val="-1.1764199490110205E-3"/>
                  <c:y val="-5.818114845262972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1-4FEC-AE66-141DA18FBB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GASTO EN
 COMPRAS
9%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8FD1-4FEC-AE66-141DA18FBB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OTROS 
GASTOS
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8FD1-4FEC-AE66-141DA18FBB5E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992818671454219"/>
                  <c:y val="0.231373435100471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D1-4FEC-AE66-141DA18FBB5E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7881508078994613"/>
                  <c:y val="0.207843933225847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D1-4FEC-AE66-141DA18FBB5E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393177737881508"/>
                  <c:y val="0.19215759864276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D1-4FEC-AE66-141DA18FBB5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ALOJAMIENTO</c:v>
              </c:pt>
              <c:pt idx="1">
                <c:v>RESTAURANTES</c:v>
              </c:pt>
              <c:pt idx="2">
                <c:v>ALIMENTACIÓN FUERA DE RESTAURANTES</c:v>
              </c:pt>
              <c:pt idx="3">
                <c:v>DESPLAZAMIENTOS/TRANSPORTE</c:v>
              </c:pt>
              <c:pt idx="4">
                <c:v>CULTURA Y OCIO</c:v>
              </c:pt>
              <c:pt idx="5">
                <c:v>GASTO EN COMPRAS</c:v>
              </c:pt>
              <c:pt idx="6">
                <c:v>OTROS GASTOS</c:v>
              </c:pt>
            </c:strLit>
          </c:cat>
          <c:val>
            <c:numLit>
              <c:formatCode>General</c:formatCode>
              <c:ptCount val="7"/>
              <c:pt idx="0">
                <c:v>0.37516267319480162</c:v>
              </c:pt>
              <c:pt idx="1">
                <c:v>0.22964615128933052</c:v>
              </c:pt>
              <c:pt idx="2">
                <c:v>4.8647670560351325E-2</c:v>
              </c:pt>
              <c:pt idx="3">
                <c:v>0.1523461908780257</c:v>
              </c:pt>
              <c:pt idx="4">
                <c:v>8.8182728880119743E-2</c:v>
              </c:pt>
              <c:pt idx="5">
                <c:v>8.8152988205755622E-2</c:v>
              </c:pt>
              <c:pt idx="6">
                <c:v>1.7861596991615703E-2</c:v>
              </c:pt>
            </c:numLit>
          </c:val>
          <c:extLst>
            <c:ext xmlns:c16="http://schemas.microsoft.com/office/drawing/2014/chart" uri="{C3380CC4-5D6E-409C-BE32-E72D297353CC}">
              <c16:uniqueId val="{00000011-8FD1-4FEC-AE66-141DA18F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TURISTICO EN CASTILLA  Y LEÓN AÑO 2016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795-4F76-94D4-1CB4F00DF9D5}"/>
              </c:ext>
            </c:extLst>
          </c:dPt>
          <c:dPt>
            <c:idx val="1"/>
            <c:invertIfNegative val="0"/>
            <c:bubble3D val="0"/>
            <c:spPr>
              <a:solidFill>
                <a:srgbClr val="00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95-4F76-94D4-1CB4F00DF9D5}"/>
              </c:ext>
            </c:extLst>
          </c:dPt>
          <c:dPt>
            <c:idx val="2"/>
            <c:invertIfNegative val="0"/>
            <c:bubble3D val="0"/>
            <c:spPr>
              <a:solidFill>
                <a:srgbClr val="CC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95-4F76-94D4-1CB4F00DF9D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95-4F76-94D4-1CB4F00DF9D5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95-4F76-94D4-1CB4F00DF9D5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95-4F76-94D4-1CB4F00DF9D5}"/>
              </c:ext>
            </c:extLst>
          </c:dPt>
          <c:dPt>
            <c:idx val="6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95-4F76-94D4-1CB4F00DF9D5}"/>
              </c:ext>
            </c:extLst>
          </c:dPt>
          <c:cat>
            <c:strLit>
              <c:ptCount val="7"/>
              <c:pt idx="0">
                <c:v>OTROS GASTOS</c:v>
              </c:pt>
              <c:pt idx="1">
                <c:v>GASTO EN COMPRAS</c:v>
              </c:pt>
              <c:pt idx="2">
                <c:v>GASTO EN CULTURA Y OCIO</c:v>
              </c:pt>
              <c:pt idx="3">
                <c:v>GASTO EN DESPLAZAMIENTOS / TRANSPORTE</c:v>
              </c:pt>
              <c:pt idx="4">
                <c:v>GASTO EN ALIMENTACIÓN FUERA DE RESTAURANTES</c:v>
              </c:pt>
              <c:pt idx="5">
                <c:v>GASTO EN RESTAURANTES</c:v>
              </c:pt>
              <c:pt idx="6">
                <c:v>GASTO EN ALOJAMIENTO</c:v>
              </c:pt>
            </c:strLit>
          </c:cat>
          <c:val>
            <c:numLit>
              <c:formatCode>General</c:formatCode>
              <c:ptCount val="7"/>
              <c:pt idx="0">
                <c:v>20466478.715383623</c:v>
              </c:pt>
              <c:pt idx="1">
                <c:v>101008955.56301321</c:v>
              </c:pt>
              <c:pt idx="2">
                <c:v>101043033.52811007</c:v>
              </c:pt>
              <c:pt idx="3">
                <c:v>174563902.34526506</c:v>
              </c:pt>
              <c:pt idx="4">
                <c:v>55742300.900853649</c:v>
              </c:pt>
              <c:pt idx="5">
                <c:v>263137057.09736198</c:v>
              </c:pt>
              <c:pt idx="6">
                <c:v>429875272.03485954</c:v>
              </c:pt>
            </c:numLit>
          </c:val>
          <c:extLst>
            <c:ext xmlns:c16="http://schemas.microsoft.com/office/drawing/2014/chart" uri="{C3380CC4-5D6E-409C-BE32-E72D297353CC}">
              <c16:uniqueId val="{0000000E-6795-4F76-94D4-1CB4F00DF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0357424"/>
        <c:axId val="320357816"/>
      </c:barChart>
      <c:catAx>
        <c:axId val="32035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7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357816"/>
        <c:scaling>
          <c:orientation val="minMax"/>
          <c:max val="50000000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7424"/>
        <c:crosses val="autoZero"/>
        <c:crossBetween val="between"/>
        <c:majorUnit val="100000000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PROVINCIAL EN EL GASTO TURISTICO</a:t>
            </a:r>
          </a:p>
        </c:rich>
      </c:tx>
      <c:layout>
        <c:manualLayout>
          <c:xMode val="edge"/>
          <c:yMode val="edge"/>
          <c:x val="0.21558009087986488"/>
          <c:y val="3.90625414247461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404-4F55-B0C0-671C1A9E4FC9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404-4F55-B0C0-671C1A9E4F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404-4F55-B0C0-671C1A9E4F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404-4F55-B0C0-671C1A9E4F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404-4F55-B0C0-671C1A9E4F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404-4F55-B0C0-671C1A9E4F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404-4F55-B0C0-671C1A9E4FC9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6404-4F55-B0C0-671C1A9E4F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6404-4F55-B0C0-671C1A9E4FC9}"/>
              </c:ext>
            </c:extLst>
          </c:dPt>
          <c:dLbls>
            <c:dLbl>
              <c:idx val="0"/>
              <c:layout>
                <c:manualLayout>
                  <c:x val="-2.2152394619935234E-2"/>
                  <c:y val="-6.17457874490270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04-4F55-B0C0-671C1A9E4FC9}"/>
                </c:ext>
              </c:extLst>
            </c:dLbl>
            <c:dLbl>
              <c:idx val="1"/>
              <c:layout>
                <c:manualLayout>
                  <c:x val="-1.2844778507152044E-2"/>
                  <c:y val="-7.990135160757777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04-4F55-B0C0-671C1A9E4FC9}"/>
                </c:ext>
              </c:extLst>
            </c:dLbl>
            <c:dLbl>
              <c:idx val="2"/>
              <c:layout>
                <c:manualLayout>
                  <c:x val="1.6335673991794253E-2"/>
                  <c:y val="8.059038597892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04-4F55-B0C0-671C1A9E4FC9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04-4F55-B0C0-671C1A9E4FC9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04-4F55-B0C0-671C1A9E4FC9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04-4F55-B0C0-671C1A9E4FC9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04-4F55-B0C0-671C1A9E4FC9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04-4F55-B0C0-671C1A9E4FC9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04-4F55-B0C0-671C1A9E4FC9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695711786174892"/>
                  <c:y val="0.191406615079145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04-4F55-B0C0-671C1A9E4FC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0.10224451150607106</c:v>
              </c:pt>
              <c:pt idx="1">
                <c:v>0.18284955014732243</c:v>
              </c:pt>
              <c:pt idx="2">
                <c:v>0.16978214474739742</c:v>
              </c:pt>
              <c:pt idx="3">
                <c:v>4.8004309787058337E-2</c:v>
              </c:pt>
              <c:pt idx="4">
                <c:v>0.17651347293831682</c:v>
              </c:pt>
              <c:pt idx="5">
                <c:v>8.659979280188132E-2</c:v>
              </c:pt>
              <c:pt idx="6">
                <c:v>5.8434632394953306E-2</c:v>
              </c:pt>
              <c:pt idx="7">
                <c:v>0.12467724866153573</c:v>
              </c:pt>
              <c:pt idx="8">
                <c:v>5.0894337015463524E-2</c:v>
              </c:pt>
            </c:numLit>
          </c:val>
          <c:extLst>
            <c:ext xmlns:c16="http://schemas.microsoft.com/office/drawing/2014/chart" uri="{C3380CC4-5D6E-409C-BE32-E72D297353CC}">
              <c16:uniqueId val="{00000012-6404-4F55-B0C0-671C1A9E4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Lujo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8A-41D0-AF81-E12302B94781}"/>
            </c:ext>
          </c:extLst>
        </c:ser>
        <c:ser>
          <c:idx val="1"/>
          <c:order val="1"/>
          <c:tx>
            <c:v>2ª Categoría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6130</c:v>
              </c:pt>
              <c:pt idx="1">
                <c:v>4534</c:v>
              </c:pt>
              <c:pt idx="2">
                <c:v>8522</c:v>
              </c:pt>
              <c:pt idx="3">
                <c:v>1544</c:v>
              </c:pt>
              <c:pt idx="4">
                <c:v>4616</c:v>
              </c:pt>
              <c:pt idx="5">
                <c:v>513</c:v>
              </c:pt>
              <c:pt idx="6">
                <c:v>888</c:v>
              </c:pt>
              <c:pt idx="7">
                <c:v>38</c:v>
              </c:pt>
              <c:pt idx="8">
                <c:v>3672</c:v>
              </c:pt>
            </c:numLit>
          </c:val>
          <c:extLst>
            <c:ext xmlns:c16="http://schemas.microsoft.com/office/drawing/2014/chart" uri="{C3380CC4-5D6E-409C-BE32-E72D297353CC}">
              <c16:uniqueId val="{00000001-B58A-41D0-AF81-E12302B94781}"/>
            </c:ext>
          </c:extLst>
        </c:ser>
        <c:ser>
          <c:idx val="2"/>
          <c:order val="2"/>
          <c:tx>
            <c:v>1ª Categoría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3876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B58A-41D0-AF81-E12302B94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5374032"/>
        <c:axId val="305374424"/>
      </c:barChart>
      <c:catAx>
        <c:axId val="305374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74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537442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7403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GASTO TURISTICO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GASTO EN ALOJAMIENTO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43256588.071134731</c:v>
              </c:pt>
              <c:pt idx="1">
                <c:v>74276907.863293126</c:v>
              </c:pt>
              <c:pt idx="2">
                <c:v>65650450.729032941</c:v>
              </c:pt>
              <c:pt idx="3">
                <c:v>19526840.540526871</c:v>
              </c:pt>
              <c:pt idx="4">
                <c:v>75908575.951156899</c:v>
              </c:pt>
              <c:pt idx="5">
                <c:v>40536706.797117971</c:v>
              </c:pt>
              <c:pt idx="6">
                <c:v>27716460.949042991</c:v>
              </c:pt>
              <c:pt idx="7">
                <c:v>59122816.255874507</c:v>
              </c:pt>
              <c:pt idx="8">
                <c:v>23879924.877679374</c:v>
              </c:pt>
            </c:numLit>
          </c:val>
          <c:extLst>
            <c:ext xmlns:c16="http://schemas.microsoft.com/office/drawing/2014/chart" uri="{C3380CC4-5D6E-409C-BE32-E72D297353CC}">
              <c16:uniqueId val="{00000000-EC22-4D78-884B-284C010FA558}"/>
            </c:ext>
          </c:extLst>
        </c:ser>
        <c:ser>
          <c:idx val="1"/>
          <c:order val="1"/>
          <c:tx>
            <c:v>GASTO EN RESTAURANTES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23980699.359855875</c:v>
              </c:pt>
              <c:pt idx="1">
                <c:v>54273126.823315188</c:v>
              </c:pt>
              <c:pt idx="2">
                <c:v>36973514.809489943</c:v>
              </c:pt>
              <c:pt idx="3">
                <c:v>12191168.216104351</c:v>
              </c:pt>
              <c:pt idx="4">
                <c:v>47177241.662364244</c:v>
              </c:pt>
              <c:pt idx="5">
                <c:v>23278860.869208056</c:v>
              </c:pt>
              <c:pt idx="6">
                <c:v>20295435.151602935</c:v>
              </c:pt>
              <c:pt idx="7">
                <c:v>31783982.036262844</c:v>
              </c:pt>
              <c:pt idx="8">
                <c:v>13183028.169158513</c:v>
              </c:pt>
            </c:numLit>
          </c:val>
          <c:extLst>
            <c:ext xmlns:c16="http://schemas.microsoft.com/office/drawing/2014/chart" uri="{C3380CC4-5D6E-409C-BE32-E72D297353CC}">
              <c16:uniqueId val="{00000001-EC22-4D78-884B-284C010FA558}"/>
            </c:ext>
          </c:extLst>
        </c:ser>
        <c:ser>
          <c:idx val="2"/>
          <c:order val="2"/>
          <c:tx>
            <c:v>GASTO EN ALIMENTACIÓN FUERA DE RESTAURANTES</c:v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8100639.6515872227</c:v>
              </c:pt>
              <c:pt idx="1">
                <c:v>7274506.1052333228</c:v>
              </c:pt>
              <c:pt idx="2">
                <c:v>13111744.018223695</c:v>
              </c:pt>
              <c:pt idx="3">
                <c:v>3811915.1032714909</c:v>
              </c:pt>
              <c:pt idx="4">
                <c:v>8266717.7064893832</c:v>
              </c:pt>
              <c:pt idx="5">
                <c:v>5273998.3755072877</c:v>
              </c:pt>
              <c:pt idx="6">
                <c:v>3336700.1712192907</c:v>
              </c:pt>
              <c:pt idx="7">
                <c:v>5289246.8962476617</c:v>
              </c:pt>
              <c:pt idx="8">
                <c:v>1276832.8730742903</c:v>
              </c:pt>
            </c:numLit>
          </c:val>
          <c:extLst>
            <c:ext xmlns:c16="http://schemas.microsoft.com/office/drawing/2014/chart" uri="{C3380CC4-5D6E-409C-BE32-E72D297353CC}">
              <c16:uniqueId val="{00000002-EC22-4D78-884B-284C010FA558}"/>
            </c:ext>
          </c:extLst>
        </c:ser>
        <c:ser>
          <c:idx val="3"/>
          <c:order val="3"/>
          <c:tx>
            <c:v>GASTO EN DESPLAZAMIENTOS / TRANSPORTE</c:v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20787250.731157299</c:v>
              </c:pt>
              <c:pt idx="1">
                <c:v>31906304.025782079</c:v>
              </c:pt>
              <c:pt idx="2">
                <c:v>32509443.279734451</c:v>
              </c:pt>
              <c:pt idx="3">
                <c:v>9602370.3486550543</c:v>
              </c:pt>
              <c:pt idx="4">
                <c:v>30786179.515931286</c:v>
              </c:pt>
              <c:pt idx="5">
                <c:v>14389072.822801996</c:v>
              </c:pt>
              <c:pt idx="6">
                <c:v>6021295.5870751971</c:v>
              </c:pt>
              <c:pt idx="7">
                <c:v>19627008.059980839</c:v>
              </c:pt>
              <c:pt idx="8">
                <c:v>8934977.9741468579</c:v>
              </c:pt>
            </c:numLit>
          </c:val>
          <c:extLst>
            <c:ext xmlns:c16="http://schemas.microsoft.com/office/drawing/2014/chart" uri="{C3380CC4-5D6E-409C-BE32-E72D297353CC}">
              <c16:uniqueId val="{00000003-EC22-4D78-884B-284C010FA558}"/>
            </c:ext>
          </c:extLst>
        </c:ser>
        <c:ser>
          <c:idx val="4"/>
          <c:order val="4"/>
          <c:tx>
            <c:v>GASTO EN CULTURA Y OCIO</c:v>
          </c:tx>
          <c:spPr>
            <a:solidFill>
              <a:srgbClr val="CC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13564109.428369818</c:v>
              </c:pt>
              <c:pt idx="1">
                <c:v>18682373.66310358</c:v>
              </c:pt>
              <c:pt idx="2">
                <c:v>22484743.491829142</c:v>
              </c:pt>
              <c:pt idx="3">
                <c:v>3445318.8970450307</c:v>
              </c:pt>
              <c:pt idx="4">
                <c:v>10951299.915100891</c:v>
              </c:pt>
              <c:pt idx="5">
                <c:v>6602735.3227154156</c:v>
              </c:pt>
              <c:pt idx="6">
                <c:v>3544720.4317779443</c:v>
              </c:pt>
              <c:pt idx="7">
                <c:v>16900924.144037683</c:v>
              </c:pt>
              <c:pt idx="8">
                <c:v>4866808.2341305809</c:v>
              </c:pt>
            </c:numLit>
          </c:val>
          <c:extLst>
            <c:ext xmlns:c16="http://schemas.microsoft.com/office/drawing/2014/chart" uri="{C3380CC4-5D6E-409C-BE32-E72D297353CC}">
              <c16:uniqueId val="{00000004-EC22-4D78-884B-284C010FA558}"/>
            </c:ext>
          </c:extLst>
        </c:ser>
        <c:ser>
          <c:idx val="6"/>
          <c:order val="5"/>
          <c:tx>
            <c:v>GASTO EN COMPRAS</c:v>
          </c:tx>
          <c:spPr>
            <a:solidFill>
              <a:srgbClr val="00FF00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6835778.7042235881</c:v>
              </c:pt>
              <c:pt idx="1">
                <c:v>19533215.547937214</c:v>
              </c:pt>
              <c:pt idx="2">
                <c:v>23017943.283739515</c:v>
              </c:pt>
              <c:pt idx="3">
                <c:v>5847050.017655802</c:v>
              </c:pt>
              <c:pt idx="4">
                <c:v>19115273.304458998</c:v>
              </c:pt>
              <c:pt idx="5">
                <c:v>7508343.1918200413</c:v>
              </c:pt>
              <c:pt idx="6">
                <c:v>5047777.7786062229</c:v>
              </c:pt>
              <c:pt idx="7">
                <c:v>8171609.8862248231</c:v>
              </c:pt>
              <c:pt idx="8">
                <c:v>5931963.8483470054</c:v>
              </c:pt>
            </c:numLit>
          </c:val>
          <c:extLst>
            <c:ext xmlns:c16="http://schemas.microsoft.com/office/drawing/2014/chart" uri="{C3380CC4-5D6E-409C-BE32-E72D297353CC}">
              <c16:uniqueId val="{00000005-EC22-4D78-884B-284C010FA558}"/>
            </c:ext>
          </c:extLst>
        </c:ser>
        <c:ser>
          <c:idx val="5"/>
          <c:order val="6"/>
          <c:tx>
            <c:v>OTROS GASTOS</c:v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630478.40315300005</c:v>
              </c:pt>
              <c:pt idx="1">
                <c:v>3569345.9972921992</c:v>
              </c:pt>
              <c:pt idx="2">
                <c:v>794823.81025763846</c:v>
              </c:pt>
              <c:pt idx="3">
                <c:v>580451.19908842503</c:v>
              </c:pt>
              <c:pt idx="4">
                <c:v>10050380.268348388</c:v>
              </c:pt>
              <c:pt idx="5">
                <c:v>1639529.4215662484</c:v>
              </c:pt>
              <c:pt idx="6">
                <c:v>994173.82101300557</c:v>
              </c:pt>
              <c:pt idx="7">
                <c:v>1964217.3190059997</c:v>
              </c:pt>
              <c:pt idx="8">
                <c:v>243078.47565871506</c:v>
              </c:pt>
            </c:numLit>
          </c:val>
          <c:extLst>
            <c:ext xmlns:c16="http://schemas.microsoft.com/office/drawing/2014/chart" uri="{C3380CC4-5D6E-409C-BE32-E72D297353CC}">
              <c16:uniqueId val="{00000006-EC22-4D78-884B-284C010FA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0358992"/>
        <c:axId val="320359384"/>
      </c:barChart>
      <c:catAx>
        <c:axId val="32035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9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359384"/>
        <c:scaling>
          <c:orientation val="minMax"/>
          <c:max val="2100000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58992"/>
        <c:crosses val="autoZero"/>
        <c:crossBetween val="between"/>
        <c:majorUnit val="20000000"/>
        <c:minorUnit val="100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3952724474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GASTO EN 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15953930.662699502</c:v>
              </c:pt>
              <c:pt idx="1">
                <c:v>17737831.572207</c:v>
              </c:pt>
              <c:pt idx="2">
                <c:v>28958521.273986999</c:v>
              </c:pt>
              <c:pt idx="3">
                <c:v>25315135.620950498</c:v>
              </c:pt>
              <c:pt idx="4">
                <c:v>40656242.019568674</c:v>
              </c:pt>
              <c:pt idx="5">
                <c:v>40198346.248566963</c:v>
              </c:pt>
              <c:pt idx="6">
                <c:v>45790411.583791874</c:v>
              </c:pt>
              <c:pt idx="7">
                <c:v>67166863.429291159</c:v>
              </c:pt>
              <c:pt idx="8">
                <c:v>44125276.161468975</c:v>
              </c:pt>
              <c:pt idx="9">
                <c:v>43842808.279748008</c:v>
              </c:pt>
              <c:pt idx="10">
                <c:v>29966223.402235895</c:v>
              </c:pt>
              <c:pt idx="11">
                <c:v>30163681.780343901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79-4232-BDF3-43C5273D697F}"/>
            </c:ext>
          </c:extLst>
        </c:ser>
        <c:ser>
          <c:idx val="1"/>
          <c:order val="1"/>
          <c:tx>
            <c:v>GASTO EN 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10585788.427982001</c:v>
              </c:pt>
              <c:pt idx="1">
                <c:v>12042973.375306001</c:v>
              </c:pt>
              <c:pt idx="2">
                <c:v>19675600.879335001</c:v>
              </c:pt>
              <c:pt idx="3">
                <c:v>17517865.700544998</c:v>
              </c:pt>
              <c:pt idx="4">
                <c:v>24364855.168179993</c:v>
              </c:pt>
              <c:pt idx="5">
                <c:v>24116092.719549987</c:v>
              </c:pt>
              <c:pt idx="6">
                <c:v>27367900.384437528</c:v>
              </c:pt>
              <c:pt idx="7">
                <c:v>39600871.408835374</c:v>
              </c:pt>
              <c:pt idx="8">
                <c:v>26069714.131219283</c:v>
              </c:pt>
              <c:pt idx="9">
                <c:v>25120924.761189297</c:v>
              </c:pt>
              <c:pt idx="10">
                <c:v>18349308.507117026</c:v>
              </c:pt>
              <c:pt idx="11">
                <c:v>18325161.633665491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479-4232-BDF3-43C5273D697F}"/>
            </c:ext>
          </c:extLst>
        </c:ser>
        <c:ser>
          <c:idx val="2"/>
          <c:order val="2"/>
          <c:tx>
            <c:v>GASTO EN 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1800029.8979239997</c:v>
              </c:pt>
              <c:pt idx="1">
                <c:v>1942935.5925780002</c:v>
              </c:pt>
              <c:pt idx="2">
                <c:v>3383348.9641920007</c:v>
              </c:pt>
              <c:pt idx="3">
                <c:v>2589220.5798530001</c:v>
              </c:pt>
              <c:pt idx="4">
                <c:v>5320355.6599248536</c:v>
              </c:pt>
              <c:pt idx="5">
                <c:v>5161442.4750846662</c:v>
              </c:pt>
              <c:pt idx="6">
                <c:v>6997618.4866457311</c:v>
              </c:pt>
              <c:pt idx="7">
                <c:v>10590718.089880418</c:v>
              </c:pt>
              <c:pt idx="8">
                <c:v>6093129.9749410776</c:v>
              </c:pt>
              <c:pt idx="9">
                <c:v>4776077.3812184967</c:v>
              </c:pt>
              <c:pt idx="10">
                <c:v>3308520.4589617532</c:v>
              </c:pt>
              <c:pt idx="11">
                <c:v>3778903.3396496461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0479-4232-BDF3-43C5273D697F}"/>
            </c:ext>
          </c:extLst>
        </c:ser>
        <c:ser>
          <c:idx val="3"/>
          <c:order val="3"/>
          <c:tx>
            <c:v>GASTO EN DESPLAZAMIENTOS / 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6568102.2919655005</c:v>
              </c:pt>
              <c:pt idx="1">
                <c:v>7374167.1314289998</c:v>
              </c:pt>
              <c:pt idx="2">
                <c:v>12290977.246477999</c:v>
              </c:pt>
              <c:pt idx="3">
                <c:v>10689716.829193499</c:v>
              </c:pt>
              <c:pt idx="4">
                <c:v>16740055.175958982</c:v>
              </c:pt>
              <c:pt idx="5">
                <c:v>16288506.542470008</c:v>
              </c:pt>
              <c:pt idx="6">
                <c:v>17554531.065655533</c:v>
              </c:pt>
              <c:pt idx="7">
                <c:v>26585988.251113169</c:v>
              </c:pt>
              <c:pt idx="8">
                <c:v>16230834.426187851</c:v>
              </c:pt>
              <c:pt idx="9">
                <c:v>18182013.420645364</c:v>
              </c:pt>
              <c:pt idx="10">
                <c:v>12980120.246352041</c:v>
              </c:pt>
              <c:pt idx="11">
                <c:v>13078889.71781612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0479-4232-BDF3-43C5273D697F}"/>
            </c:ext>
          </c:extLst>
        </c:ser>
        <c:ser>
          <c:idx val="4"/>
          <c:order val="4"/>
          <c:tx>
            <c:v>GASTO EN 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4839398.1941180006</c:v>
              </c:pt>
              <c:pt idx="1">
                <c:v>5206233.0497659985</c:v>
              </c:pt>
              <c:pt idx="2">
                <c:v>8593717.4530020002</c:v>
              </c:pt>
              <c:pt idx="3">
                <c:v>7308674.3071889989</c:v>
              </c:pt>
              <c:pt idx="4">
                <c:v>9615447.7828321364</c:v>
              </c:pt>
              <c:pt idx="5">
                <c:v>10173425.420790056</c:v>
              </c:pt>
              <c:pt idx="6">
                <c:v>9945569.2459667046</c:v>
              </c:pt>
              <c:pt idx="7">
                <c:v>14223672.982982667</c:v>
              </c:pt>
              <c:pt idx="8">
                <c:v>9557856.4465033337</c:v>
              </c:pt>
              <c:pt idx="9">
                <c:v>9028007.7289669868</c:v>
              </c:pt>
              <c:pt idx="10">
                <c:v>6239210.7775981659</c:v>
              </c:pt>
              <c:pt idx="11">
                <c:v>6311820.1383950273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0479-4232-BDF3-43C5273D697F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3779290.5231264997</c:v>
              </c:pt>
              <c:pt idx="1">
                <c:v>4286923.6340689994</c:v>
              </c:pt>
              <c:pt idx="2">
                <c:v>6929687.6385125006</c:v>
              </c:pt>
              <c:pt idx="3">
                <c:v>6590320.6939590015</c:v>
              </c:pt>
              <c:pt idx="4">
                <c:v>7282166.5240677511</c:v>
              </c:pt>
              <c:pt idx="5">
                <c:v>7206088.1666889256</c:v>
              </c:pt>
              <c:pt idx="6">
                <c:v>11847063.935913321</c:v>
              </c:pt>
              <c:pt idx="7">
                <c:v>16814675.528906792</c:v>
              </c:pt>
              <c:pt idx="8">
                <c:v>11473225.098157125</c:v>
              </c:pt>
              <c:pt idx="9">
                <c:v>10453867.015817514</c:v>
              </c:pt>
              <c:pt idx="10">
                <c:v>7190481.4776022341</c:v>
              </c:pt>
              <c:pt idx="11">
                <c:v>7155165.3261925532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0479-4232-BDF3-43C5273D697F}"/>
            </c:ext>
          </c:extLst>
        </c:ser>
        <c:ser>
          <c:idx val="6"/>
          <c:order val="6"/>
          <c:tx>
            <c:v>OTROS GASTOS</c:v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1290030.3516919999</c:v>
              </c:pt>
              <c:pt idx="1">
                <c:v>1512052.4972610001</c:v>
              </c:pt>
              <c:pt idx="2">
                <c:v>2669023.3177389996</c:v>
              </c:pt>
              <c:pt idx="3">
                <c:v>2092249.400007</c:v>
              </c:pt>
              <c:pt idx="4">
                <c:v>6130314.747720887</c:v>
              </c:pt>
              <c:pt idx="5">
                <c:v>5865295.4191810694</c:v>
              </c:pt>
              <c:pt idx="6">
                <c:v>196886.41703301738</c:v>
              </c:pt>
              <c:pt idx="7">
                <c:v>403993.99512281694</c:v>
              </c:pt>
              <c:pt idx="8">
                <c:v>124374.60229866719</c:v>
              </c:pt>
              <c:pt idx="9">
                <c:v>68853.963691797078</c:v>
              </c:pt>
              <c:pt idx="10">
                <c:v>65435.028000335806</c:v>
              </c:pt>
              <c:pt idx="11">
                <c:v>47968.975636031668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0479-4232-BDF3-43C5273D6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0168"/>
        <c:axId val="320360560"/>
      </c:lineChart>
      <c:catAx>
        <c:axId val="32036016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056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0360560"/>
        <c:scaling>
          <c:orientation val="minMax"/>
          <c:max val="70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0168"/>
        <c:crosses val="autoZero"/>
        <c:crossBetween val="midCat"/>
        <c:majorUnit val="5000000"/>
        <c:minorUnit val="14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MENSUAL DEL GASTO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057-49B2-87C6-105D72A6BC9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057-49B2-87C6-105D72A6BC9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9057-49B2-87C6-105D72A6BC9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057-49B2-87C6-105D72A6BC9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9057-49B2-87C6-105D72A6BC9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9057-49B2-87C6-105D72A6BC9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9057-49B2-87C6-105D72A6BC9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9057-49B2-87C6-105D72A6BC9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9057-49B2-87C6-105D72A6BC9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9057-49B2-87C6-105D72A6BC9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057-49B2-87C6-105D72A6BC9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057-49B2-87C6-105D72A6BC9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57-49B2-87C6-105D72A6BC9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57-49B2-87C6-105D72A6BC98}"/>
                </c:ext>
              </c:extLst>
            </c:dLbl>
            <c:dLbl>
              <c:idx val="2"/>
              <c:layout>
                <c:manualLayout>
                  <c:x val="1.313772822192838E-2"/>
                  <c:y val="-6.621755560548486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57-49B2-87C6-105D72A6BC98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57-49B2-87C6-105D72A6BC98}"/>
                </c:ext>
              </c:extLst>
            </c:dLbl>
            <c:dLbl>
              <c:idx val="4"/>
              <c:layout>
                <c:manualLayout>
                  <c:x val="1.1929282424602672E-2"/>
                  <c:y val="-4.285833920565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57-49B2-87C6-105D72A6BC98}"/>
                </c:ext>
              </c:extLst>
            </c:dLbl>
            <c:dLbl>
              <c:idx val="5"/>
              <c:layout>
                <c:manualLayout>
                  <c:x val="1.0552963898380563E-2"/>
                  <c:y val="9.206695466568626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57-49B2-87C6-105D72A6BC98}"/>
                </c:ext>
              </c:extLst>
            </c:dLbl>
            <c:dLbl>
              <c:idx val="6"/>
              <c:layout>
                <c:manualLayout>
                  <c:x val="-2.4246620115881745E-2"/>
                  <c:y val="3.852201354208162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57-49B2-87C6-105D72A6BC98}"/>
                </c:ext>
              </c:extLst>
            </c:dLbl>
            <c:dLbl>
              <c:idx val="7"/>
              <c:layout>
                <c:manualLayout>
                  <c:x val="3.0000891398009211E-2"/>
                  <c:y val="0.103275631402105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57-49B2-87C6-105D72A6BC98}"/>
                </c:ext>
              </c:extLst>
            </c:dLbl>
            <c:dLbl>
              <c:idx val="8"/>
              <c:layout>
                <c:manualLayout>
                  <c:x val="-1.3798841182588034E-2"/>
                  <c:y val="-5.564590418415593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57-49B2-87C6-105D72A6BC98}"/>
                </c:ext>
              </c:extLst>
            </c:dLbl>
            <c:dLbl>
              <c:idx val="9"/>
              <c:layout>
                <c:manualLayout>
                  <c:x val="-2.0156687961174646E-2"/>
                  <c:y val="-3.43462320128272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57-49B2-87C6-105D72A6BC98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57-49B2-87C6-105D72A6BC98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8868613138686131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57-49B2-87C6-105D72A6BC9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3.9112518047748214E-2</c:v>
              </c:pt>
              <c:pt idx="1">
                <c:v>4.3726216594972361E-2</c:v>
              </c:pt>
              <c:pt idx="2">
                <c:v>7.2000534770596883E-2</c:v>
              </c:pt>
              <c:pt idx="3">
                <c:v>6.2926212995448108E-2</c:v>
              </c:pt>
              <c:pt idx="4">
                <c:v>9.6095201202693187E-2</c:v>
              </c:pt>
              <c:pt idx="5">
                <c:v>9.5134994745977183E-2</c:v>
              </c:pt>
              <c:pt idx="6">
                <c:v>0.10446510376269369</c:v>
              </c:pt>
              <c:pt idx="7">
                <c:v>0.15306433956822738</c:v>
              </c:pt>
              <c:pt idx="8">
                <c:v>9.9206441075334703E-2</c:v>
              </c:pt>
              <c:pt idx="9">
                <c:v>9.7284825444888451E-2</c:v>
              </c:pt>
              <c:pt idx="10">
                <c:v>6.8159170881432918E-2</c:v>
              </c:pt>
              <c:pt idx="11">
                <c:v>6.8824440909987031E-2</c:v>
              </c:pt>
            </c:numLit>
          </c:val>
          <c:extLst>
            <c:ext xmlns:c16="http://schemas.microsoft.com/office/drawing/2014/chart" uri="{C3380CC4-5D6E-409C-BE32-E72D297353CC}">
              <c16:uniqueId val="{00000017-9057-49B2-87C6-105D72A6B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GASTO TURÍSTICO SEGÚN EL TIPO DE ALOJAMIENTO UTILIZADO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ALOJ. HOTELEROS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GASTO EN ALOJAMIENTO</c:v>
              </c:pt>
              <c:pt idx="1">
                <c:v>GASTO EN RESTAURANTES</c:v>
              </c:pt>
              <c:pt idx="2">
                <c:v>GASTO EN ALIMENTACIÓN FUERA DE RESTAURANTES</c:v>
              </c:pt>
              <c:pt idx="3">
                <c:v>GASTO EN DESPLAZAMIENTOS / TRANSPORTE</c:v>
              </c:pt>
              <c:pt idx="4">
                <c:v>GASTO EN CULTURA Y OCIO</c:v>
              </c:pt>
              <c:pt idx="5">
                <c:v>GASTO EN COMPRAS</c:v>
              </c:pt>
              <c:pt idx="6">
                <c:v>OTROS GASTOS</c:v>
              </c:pt>
            </c:strLit>
          </c:cat>
          <c:val>
            <c:numLit>
              <c:formatCode>General</c:formatCode>
              <c:ptCount val="7"/>
              <c:pt idx="0">
                <c:v>356190515.12041378</c:v>
              </c:pt>
              <c:pt idx="1">
                <c:v>214780389.0136373</c:v>
              </c:pt>
              <c:pt idx="2">
                <c:v>35666387.904880017</c:v>
              </c:pt>
              <c:pt idx="3">
                <c:v>135659118.6643112</c:v>
              </c:pt>
              <c:pt idx="4">
                <c:v>82585293.974696532</c:v>
              </c:pt>
              <c:pt idx="5">
                <c:v>86989414.070020169</c:v>
              </c:pt>
              <c:pt idx="6">
                <c:v>18033376.883087687</c:v>
              </c:pt>
            </c:numLit>
          </c:val>
          <c:extLst>
            <c:ext xmlns:c16="http://schemas.microsoft.com/office/drawing/2014/chart" uri="{C3380CC4-5D6E-409C-BE32-E72D297353CC}">
              <c16:uniqueId val="{00000000-B2E8-4028-A91D-A5DF075A883A}"/>
            </c:ext>
          </c:extLst>
        </c:ser>
        <c:ser>
          <c:idx val="1"/>
          <c:order val="1"/>
          <c:tx>
            <c:v>CAMPAMENTOS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GASTO EN ALOJAMIENTO</c:v>
              </c:pt>
              <c:pt idx="1">
                <c:v>GASTO EN RESTAURANTES</c:v>
              </c:pt>
              <c:pt idx="2">
                <c:v>GASTO EN ALIMENTACIÓN FUERA DE RESTAURANTES</c:v>
              </c:pt>
              <c:pt idx="3">
                <c:v>GASTO EN DESPLAZAMIENTOS / TRANSPORTE</c:v>
              </c:pt>
              <c:pt idx="4">
                <c:v>GASTO EN CULTURA Y OCIO</c:v>
              </c:pt>
              <c:pt idx="5">
                <c:v>GASTO EN COMPRAS</c:v>
              </c:pt>
              <c:pt idx="6">
                <c:v>OTROS GASTOS</c:v>
              </c:pt>
            </c:strLit>
          </c:cat>
          <c:val>
            <c:numLit>
              <c:formatCode>General</c:formatCode>
              <c:ptCount val="7"/>
              <c:pt idx="0">
                <c:v>10659967.855028495</c:v>
              </c:pt>
              <c:pt idx="1">
                <c:v>9284472.2718834896</c:v>
              </c:pt>
              <c:pt idx="2">
                <c:v>5922194.0073767025</c:v>
              </c:pt>
              <c:pt idx="3">
                <c:v>6932704.3109976593</c:v>
              </c:pt>
              <c:pt idx="4">
                <c:v>4241645.7511796886</c:v>
              </c:pt>
              <c:pt idx="5">
                <c:v>4144861.124135213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2E8-4028-A91D-A5DF075A883A}"/>
            </c:ext>
          </c:extLst>
        </c:ser>
        <c:ser>
          <c:idx val="2"/>
          <c:order val="2"/>
          <c:tx>
            <c:v>ALOJ. TURISMO RURAL</c:v>
          </c:tx>
          <c:spPr>
            <a:solidFill>
              <a:srgbClr val="808080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GASTO EN ALOJAMIENTO</c:v>
              </c:pt>
              <c:pt idx="1">
                <c:v>GASTO EN RESTAURANTES</c:v>
              </c:pt>
              <c:pt idx="2">
                <c:v>GASTO EN ALIMENTACIÓN FUERA DE RESTAURANTES</c:v>
              </c:pt>
              <c:pt idx="3">
                <c:v>GASTO EN DESPLAZAMIENTOS / TRANSPORTE</c:v>
              </c:pt>
              <c:pt idx="4">
                <c:v>GASTO EN CULTURA Y OCIO</c:v>
              </c:pt>
              <c:pt idx="5">
                <c:v>GASTO EN COMPRAS</c:v>
              </c:pt>
              <c:pt idx="6">
                <c:v>OTROS GASTOS</c:v>
              </c:pt>
            </c:strLit>
          </c:cat>
          <c:val>
            <c:numLit>
              <c:formatCode>General</c:formatCode>
              <c:ptCount val="7"/>
              <c:pt idx="0">
                <c:v>63024789.059417062</c:v>
              </c:pt>
              <c:pt idx="1">
                <c:v>39072195.811841168</c:v>
              </c:pt>
              <c:pt idx="2">
                <c:v>14153718.988596929</c:v>
              </c:pt>
              <c:pt idx="3">
                <c:v>31972079.369956192</c:v>
              </c:pt>
              <c:pt idx="4">
                <c:v>14216093.802233871</c:v>
              </c:pt>
              <c:pt idx="5">
                <c:v>9874680.3688578289</c:v>
              </c:pt>
              <c:pt idx="6">
                <c:v>2433101.8322959342</c:v>
              </c:pt>
            </c:numLit>
          </c:val>
          <c:extLst>
            <c:ext xmlns:c16="http://schemas.microsoft.com/office/drawing/2014/chart" uri="{C3380CC4-5D6E-409C-BE32-E72D297353CC}">
              <c16:uniqueId val="{00000002-B2E8-4028-A91D-A5DF075A8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320361736"/>
        <c:axId val="320362128"/>
      </c:barChart>
      <c:catAx>
        <c:axId val="320361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2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0362128"/>
        <c:scaling>
          <c:orientation val="minMax"/>
          <c:max val="35000000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1736"/>
        <c:crosses val="autoZero"/>
        <c:crossBetween val="between"/>
        <c:majorUnit val="50000000"/>
        <c:minorUnit val="10000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755" b="1" i="0" u="none" strike="noStrike" baseline="0">
                <a:solidFill>
                  <a:srgbClr val="80808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14113339.923602501</c:v>
              </c:pt>
              <c:pt idx="1">
                <c:v>15306013.539667998</c:v>
              </c:pt>
              <c:pt idx="2">
                <c:v>23678504.545362003</c:v>
              </c:pt>
              <c:pt idx="3">
                <c:v>21320626.657753501</c:v>
              </c:pt>
              <c:pt idx="4">
                <c:v>34369627.147639662</c:v>
              </c:pt>
              <c:pt idx="5">
                <c:v>33642570.83665096</c:v>
              </c:pt>
              <c:pt idx="6">
                <c:v>36579322.183931194</c:v>
              </c:pt>
              <c:pt idx="7">
                <c:v>49622587.381478384</c:v>
              </c:pt>
              <c:pt idx="8">
                <c:v>38375990.282560796</c:v>
              </c:pt>
              <c:pt idx="9">
                <c:v>37958245.071054205</c:v>
              </c:pt>
              <c:pt idx="10">
                <c:v>26211902.849568442</c:v>
              </c:pt>
              <c:pt idx="11">
                <c:v>25011784.701144241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82-4D1C-ADE7-D928DDA06A60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9106242.2550030015</c:v>
              </c:pt>
              <c:pt idx="1">
                <c:v>10129461.124857001</c:v>
              </c:pt>
              <c:pt idx="2">
                <c:v>15776323.124334</c:v>
              </c:pt>
              <c:pt idx="3">
                <c:v>14286153.010459999</c:v>
              </c:pt>
              <c:pt idx="4">
                <c:v>20095385.460652992</c:v>
              </c:pt>
              <c:pt idx="5">
                <c:v>19969388.010972988</c:v>
              </c:pt>
              <c:pt idx="6">
                <c:v>21596650.651431151</c:v>
              </c:pt>
              <c:pt idx="7">
                <c:v>29331516.322797518</c:v>
              </c:pt>
              <c:pt idx="8">
                <c:v>22984629.190601259</c:v>
              </c:pt>
              <c:pt idx="9">
                <c:v>21024930.11102831</c:v>
              </c:pt>
              <c:pt idx="10">
                <c:v>15713090.536101123</c:v>
              </c:pt>
              <c:pt idx="11">
                <c:v>14766619.21539796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D82-4D1C-ADE7-D928DDA06A60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1605147.3859999999</c:v>
              </c:pt>
              <c:pt idx="1">
                <c:v>1651260.7490369999</c:v>
              </c:pt>
              <c:pt idx="2">
                <c:v>2707651.0592809999</c:v>
              </c:pt>
              <c:pt idx="3">
                <c:v>2076340.1582730003</c:v>
              </c:pt>
              <c:pt idx="4">
                <c:v>3411506.3319558548</c:v>
              </c:pt>
              <c:pt idx="5">
                <c:v>3134184.6833766676</c:v>
              </c:pt>
              <c:pt idx="6">
                <c:v>4220473.0741553977</c:v>
              </c:pt>
              <c:pt idx="7">
                <c:v>5719738.5254114484</c:v>
              </c:pt>
              <c:pt idx="8">
                <c:v>4649726.6789076664</c:v>
              </c:pt>
              <c:pt idx="9">
                <c:v>2644962.4894324737</c:v>
              </c:pt>
              <c:pt idx="10">
                <c:v>1928737.792279599</c:v>
              </c:pt>
              <c:pt idx="11">
                <c:v>1916658.9767699079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D82-4D1C-ADE7-D928DDA06A60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5467999.5096225003</c:v>
              </c:pt>
              <c:pt idx="1">
                <c:v>5898055.7326769996</c:v>
              </c:pt>
              <c:pt idx="2">
                <c:v>9218751.359313</c:v>
              </c:pt>
              <c:pt idx="3">
                <c:v>8329838.9642115002</c:v>
              </c:pt>
              <c:pt idx="4">
                <c:v>14370261.625723979</c:v>
              </c:pt>
              <c:pt idx="5">
                <c:v>13825658.677760009</c:v>
              </c:pt>
              <c:pt idx="6">
                <c:v>12889943.226241671</c:v>
              </c:pt>
              <c:pt idx="7">
                <c:v>17537274.603104677</c:v>
              </c:pt>
              <c:pt idx="8">
                <c:v>13599902.792002246</c:v>
              </c:pt>
              <c:pt idx="9">
                <c:v>14418145.299863817</c:v>
              </c:pt>
              <c:pt idx="10">
                <c:v>10404020.885998419</c:v>
              </c:pt>
              <c:pt idx="11">
                <c:v>9699265.9877923951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D82-4D1C-ADE7-D928DDA06A60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4479320.6687639998</c:v>
              </c:pt>
              <c:pt idx="1">
                <c:v>4751678.6406530002</c:v>
              </c:pt>
              <c:pt idx="2">
                <c:v>7472923.1606010003</c:v>
              </c:pt>
              <c:pt idx="3">
                <c:v>6440806.860781</c:v>
              </c:pt>
              <c:pt idx="4">
                <c:v>7899325.1410441371</c:v>
              </c:pt>
              <c:pt idx="5">
                <c:v>8137557.6748890579</c:v>
              </c:pt>
              <c:pt idx="6">
                <c:v>7968943.0004226631</c:v>
              </c:pt>
              <c:pt idx="7">
                <c:v>10509896.01739211</c:v>
              </c:pt>
              <c:pt idx="8">
                <c:v>8518783.0726645757</c:v>
              </c:pt>
              <c:pt idx="9">
                <c:v>7061796.9845638275</c:v>
              </c:pt>
              <c:pt idx="10">
                <c:v>4867482.0922938222</c:v>
              </c:pt>
              <c:pt idx="11">
                <c:v>4476780.6606273288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AD82-4D1C-ADE7-D928DDA06A60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3265604.7815065002</c:v>
              </c:pt>
              <c:pt idx="1">
                <c:v>3614401.9538300005</c:v>
              </c:pt>
              <c:pt idx="2">
                <c:v>5532903.5386095</c:v>
              </c:pt>
              <c:pt idx="3">
                <c:v>5392910.963761</c:v>
              </c:pt>
              <c:pt idx="4">
                <c:v>6433220.3900867514</c:v>
              </c:pt>
              <c:pt idx="5">
                <c:v>6359454.7926789271</c:v>
              </c:pt>
              <c:pt idx="6">
                <c:v>10024497.954243686</c:v>
              </c:pt>
              <c:pt idx="7">
                <c:v>13755507.688523032</c:v>
              </c:pt>
              <c:pt idx="8">
                <c:v>10755155.648204641</c:v>
              </c:pt>
              <c:pt idx="9">
                <c:v>9258984.3744534962</c:v>
              </c:pt>
              <c:pt idx="10">
                <c:v>6452905.2731732251</c:v>
              </c:pt>
              <c:pt idx="11">
                <c:v>6143866.7109494153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AD82-4D1C-ADE7-D928DDA06A60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1096559.0883190001</c:v>
              </c:pt>
              <c:pt idx="1">
                <c:v>1231748.5284149998</c:v>
              </c:pt>
              <c:pt idx="2">
                <c:v>1833801.245746</c:v>
              </c:pt>
              <c:pt idx="3">
                <c:v>1511024.6967829999</c:v>
              </c:pt>
              <c:pt idx="4">
                <c:v>6121340.6736308858</c:v>
              </c:pt>
              <c:pt idx="5">
                <c:v>5857505.4274790687</c:v>
              </c:pt>
              <c:pt idx="6">
                <c:v>54935.666277210876</c:v>
              </c:pt>
              <c:pt idx="7">
                <c:v>89936.246375858551</c:v>
              </c:pt>
              <c:pt idx="8">
                <c:v>54267.342733497884</c:v>
              </c:pt>
              <c:pt idx="9">
                <c:v>68853.963691797078</c:v>
              </c:pt>
              <c:pt idx="10">
                <c:v>65435.028000335806</c:v>
              </c:pt>
              <c:pt idx="11">
                <c:v>47968.975636031668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AD82-4D1C-ADE7-D928DDA0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2912"/>
        <c:axId val="320363304"/>
      </c:lineChart>
      <c:catAx>
        <c:axId val="3203629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330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036330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2912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14113339.923602501</c:v>
              </c:pt>
              <c:pt idx="1">
                <c:v>15306013.539667998</c:v>
              </c:pt>
              <c:pt idx="2">
                <c:v>23678504.545362003</c:v>
              </c:pt>
              <c:pt idx="3">
                <c:v>21320626.657753501</c:v>
              </c:pt>
              <c:pt idx="4">
                <c:v>34369627.147639662</c:v>
              </c:pt>
              <c:pt idx="5">
                <c:v>33642570.83665096</c:v>
              </c:pt>
              <c:pt idx="6">
                <c:v>36579322.183931194</c:v>
              </c:pt>
              <c:pt idx="7">
                <c:v>49622587.381478384</c:v>
              </c:pt>
              <c:pt idx="8">
                <c:v>38375990.282560796</c:v>
              </c:pt>
              <c:pt idx="9">
                <c:v>37958245.071054205</c:v>
              </c:pt>
              <c:pt idx="10">
                <c:v>26211902.849568442</c:v>
              </c:pt>
              <c:pt idx="11">
                <c:v>25011784.701144241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0C-48A3-9E46-A130815AC8D5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9106242.2550030015</c:v>
              </c:pt>
              <c:pt idx="1">
                <c:v>10129461.124857001</c:v>
              </c:pt>
              <c:pt idx="2">
                <c:v>15776323.124334</c:v>
              </c:pt>
              <c:pt idx="3">
                <c:v>14286153.010459999</c:v>
              </c:pt>
              <c:pt idx="4">
                <c:v>20095385.460652992</c:v>
              </c:pt>
              <c:pt idx="5">
                <c:v>19969388.010972988</c:v>
              </c:pt>
              <c:pt idx="6">
                <c:v>21596650.651431151</c:v>
              </c:pt>
              <c:pt idx="7">
                <c:v>29331516.322797518</c:v>
              </c:pt>
              <c:pt idx="8">
                <c:v>22984629.190601259</c:v>
              </c:pt>
              <c:pt idx="9">
                <c:v>21024930.11102831</c:v>
              </c:pt>
              <c:pt idx="10">
                <c:v>15713090.536101123</c:v>
              </c:pt>
              <c:pt idx="11">
                <c:v>14766619.21539796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30C-48A3-9E46-A130815AC8D5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1605147.3859999999</c:v>
              </c:pt>
              <c:pt idx="1">
                <c:v>1651260.7490369999</c:v>
              </c:pt>
              <c:pt idx="2">
                <c:v>2707651.0592809999</c:v>
              </c:pt>
              <c:pt idx="3">
                <c:v>2076340.1582730003</c:v>
              </c:pt>
              <c:pt idx="4">
                <c:v>3411506.3319558548</c:v>
              </c:pt>
              <c:pt idx="5">
                <c:v>3134184.6833766676</c:v>
              </c:pt>
              <c:pt idx="6">
                <c:v>4220473.0741553977</c:v>
              </c:pt>
              <c:pt idx="7">
                <c:v>5719738.5254114484</c:v>
              </c:pt>
              <c:pt idx="8">
                <c:v>4649726.6789076664</c:v>
              </c:pt>
              <c:pt idx="9">
                <c:v>2644962.4894324737</c:v>
              </c:pt>
              <c:pt idx="10">
                <c:v>1928737.792279599</c:v>
              </c:pt>
              <c:pt idx="11">
                <c:v>1916658.9767699079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30C-48A3-9E46-A130815AC8D5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5467999.5096225003</c:v>
              </c:pt>
              <c:pt idx="1">
                <c:v>5898055.7326769996</c:v>
              </c:pt>
              <c:pt idx="2">
                <c:v>9218751.359313</c:v>
              </c:pt>
              <c:pt idx="3">
                <c:v>8329838.9642115002</c:v>
              </c:pt>
              <c:pt idx="4">
                <c:v>14370261.625723979</c:v>
              </c:pt>
              <c:pt idx="5">
                <c:v>13825658.677760009</c:v>
              </c:pt>
              <c:pt idx="6">
                <c:v>12889943.226241671</c:v>
              </c:pt>
              <c:pt idx="7">
                <c:v>17537274.603104677</c:v>
              </c:pt>
              <c:pt idx="8">
                <c:v>13599902.792002246</c:v>
              </c:pt>
              <c:pt idx="9">
                <c:v>14418145.299863817</c:v>
              </c:pt>
              <c:pt idx="10">
                <c:v>10404020.885998419</c:v>
              </c:pt>
              <c:pt idx="11">
                <c:v>9699265.9877923951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30C-48A3-9E46-A130815AC8D5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4479320.6687639998</c:v>
              </c:pt>
              <c:pt idx="1">
                <c:v>4751678.6406530002</c:v>
              </c:pt>
              <c:pt idx="2">
                <c:v>7472923.1606010003</c:v>
              </c:pt>
              <c:pt idx="3">
                <c:v>6440806.860781</c:v>
              </c:pt>
              <c:pt idx="4">
                <c:v>7899325.1410441371</c:v>
              </c:pt>
              <c:pt idx="5">
                <c:v>8137557.6748890579</c:v>
              </c:pt>
              <c:pt idx="6">
                <c:v>7968943.0004226631</c:v>
              </c:pt>
              <c:pt idx="7">
                <c:v>10509896.01739211</c:v>
              </c:pt>
              <c:pt idx="8">
                <c:v>8518783.0726645757</c:v>
              </c:pt>
              <c:pt idx="9">
                <c:v>7061796.9845638275</c:v>
              </c:pt>
              <c:pt idx="10">
                <c:v>4867482.0922938222</c:v>
              </c:pt>
              <c:pt idx="11">
                <c:v>4476780.6606273288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30C-48A3-9E46-A130815AC8D5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3265604.7815065002</c:v>
              </c:pt>
              <c:pt idx="1">
                <c:v>3614401.9538300005</c:v>
              </c:pt>
              <c:pt idx="2">
                <c:v>5532903.5386095</c:v>
              </c:pt>
              <c:pt idx="3">
                <c:v>5392910.963761</c:v>
              </c:pt>
              <c:pt idx="4">
                <c:v>6433220.3900867514</c:v>
              </c:pt>
              <c:pt idx="5">
                <c:v>6359454.7926789271</c:v>
              </c:pt>
              <c:pt idx="6">
                <c:v>10024497.954243686</c:v>
              </c:pt>
              <c:pt idx="7">
                <c:v>13755507.688523032</c:v>
              </c:pt>
              <c:pt idx="8">
                <c:v>10755155.648204641</c:v>
              </c:pt>
              <c:pt idx="9">
                <c:v>9258984.3744534962</c:v>
              </c:pt>
              <c:pt idx="10">
                <c:v>6452905.2731732251</c:v>
              </c:pt>
              <c:pt idx="11">
                <c:v>6143866.7109494153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E30C-48A3-9E46-A130815AC8D5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1096559.0883190001</c:v>
              </c:pt>
              <c:pt idx="1">
                <c:v>1231748.5284149998</c:v>
              </c:pt>
              <c:pt idx="2">
                <c:v>1833801.245746</c:v>
              </c:pt>
              <c:pt idx="3">
                <c:v>1511024.6967829999</c:v>
              </c:pt>
              <c:pt idx="4">
                <c:v>6121340.6736308858</c:v>
              </c:pt>
              <c:pt idx="5">
                <c:v>5857505.4274790687</c:v>
              </c:pt>
              <c:pt idx="6">
                <c:v>54935.666277210876</c:v>
              </c:pt>
              <c:pt idx="7">
                <c:v>89936.246375858551</c:v>
              </c:pt>
              <c:pt idx="8">
                <c:v>54267.342733497884</c:v>
              </c:pt>
              <c:pt idx="9">
                <c:v>68853.963691797078</c:v>
              </c:pt>
              <c:pt idx="10">
                <c:v>65435.028000335806</c:v>
              </c:pt>
              <c:pt idx="11">
                <c:v>47968.975636031668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E30C-48A3-9E46-A130815AC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364088"/>
        <c:axId val="321718544"/>
      </c:lineChart>
      <c:catAx>
        <c:axId val="32036408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1854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171854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036408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14113339.923602501</c:v>
              </c:pt>
              <c:pt idx="1">
                <c:v>15306013.539667998</c:v>
              </c:pt>
              <c:pt idx="2">
                <c:v>23678504.545362003</c:v>
              </c:pt>
              <c:pt idx="3">
                <c:v>21320626.657753501</c:v>
              </c:pt>
              <c:pt idx="4">
                <c:v>34369627.147639662</c:v>
              </c:pt>
              <c:pt idx="5">
                <c:v>33642570.83665096</c:v>
              </c:pt>
              <c:pt idx="6">
                <c:v>36579322.183931194</c:v>
              </c:pt>
              <c:pt idx="7">
                <c:v>49622587.381478384</c:v>
              </c:pt>
              <c:pt idx="8">
                <c:v>38375990.282560796</c:v>
              </c:pt>
              <c:pt idx="9">
                <c:v>37958245.071054205</c:v>
              </c:pt>
              <c:pt idx="10">
                <c:v>26211902.849568442</c:v>
              </c:pt>
              <c:pt idx="11">
                <c:v>25011784.701144241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B2-4B5D-B156-99AF7B001643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9106242.2550030015</c:v>
              </c:pt>
              <c:pt idx="1">
                <c:v>10129461.124857001</c:v>
              </c:pt>
              <c:pt idx="2">
                <c:v>15776323.124334</c:v>
              </c:pt>
              <c:pt idx="3">
                <c:v>14286153.010459999</c:v>
              </c:pt>
              <c:pt idx="4">
                <c:v>20095385.460652992</c:v>
              </c:pt>
              <c:pt idx="5">
                <c:v>19969388.010972988</c:v>
              </c:pt>
              <c:pt idx="6">
                <c:v>21596650.651431151</c:v>
              </c:pt>
              <c:pt idx="7">
                <c:v>29331516.322797518</c:v>
              </c:pt>
              <c:pt idx="8">
                <c:v>22984629.190601259</c:v>
              </c:pt>
              <c:pt idx="9">
                <c:v>21024930.11102831</c:v>
              </c:pt>
              <c:pt idx="10">
                <c:v>15713090.536101123</c:v>
              </c:pt>
              <c:pt idx="11">
                <c:v>14766619.21539796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2B2-4B5D-B156-99AF7B001643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1605147.3859999999</c:v>
              </c:pt>
              <c:pt idx="1">
                <c:v>1651260.7490369999</c:v>
              </c:pt>
              <c:pt idx="2">
                <c:v>2707651.0592809999</c:v>
              </c:pt>
              <c:pt idx="3">
                <c:v>2076340.1582730003</c:v>
              </c:pt>
              <c:pt idx="4">
                <c:v>3411506.3319558548</c:v>
              </c:pt>
              <c:pt idx="5">
                <c:v>3134184.6833766676</c:v>
              </c:pt>
              <c:pt idx="6">
                <c:v>4220473.0741553977</c:v>
              </c:pt>
              <c:pt idx="7">
                <c:v>5719738.5254114484</c:v>
              </c:pt>
              <c:pt idx="8">
                <c:v>4649726.6789076664</c:v>
              </c:pt>
              <c:pt idx="9">
                <c:v>2644962.4894324737</c:v>
              </c:pt>
              <c:pt idx="10">
                <c:v>1928737.792279599</c:v>
              </c:pt>
              <c:pt idx="11">
                <c:v>1916658.9767699079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2B2-4B5D-B156-99AF7B001643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5467999.5096225003</c:v>
              </c:pt>
              <c:pt idx="1">
                <c:v>5898055.7326769996</c:v>
              </c:pt>
              <c:pt idx="2">
                <c:v>9218751.359313</c:v>
              </c:pt>
              <c:pt idx="3">
                <c:v>8329838.9642115002</c:v>
              </c:pt>
              <c:pt idx="4">
                <c:v>14370261.625723979</c:v>
              </c:pt>
              <c:pt idx="5">
                <c:v>13825658.677760009</c:v>
              </c:pt>
              <c:pt idx="6">
                <c:v>12889943.226241671</c:v>
              </c:pt>
              <c:pt idx="7">
                <c:v>17537274.603104677</c:v>
              </c:pt>
              <c:pt idx="8">
                <c:v>13599902.792002246</c:v>
              </c:pt>
              <c:pt idx="9">
                <c:v>14418145.299863817</c:v>
              </c:pt>
              <c:pt idx="10">
                <c:v>10404020.885998419</c:v>
              </c:pt>
              <c:pt idx="11">
                <c:v>9699265.9877923951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A2B2-4B5D-B156-99AF7B001643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4479320.6687639998</c:v>
              </c:pt>
              <c:pt idx="1">
                <c:v>4751678.6406530002</c:v>
              </c:pt>
              <c:pt idx="2">
                <c:v>7472923.1606010003</c:v>
              </c:pt>
              <c:pt idx="3">
                <c:v>6440806.860781</c:v>
              </c:pt>
              <c:pt idx="4">
                <c:v>7899325.1410441371</c:v>
              </c:pt>
              <c:pt idx="5">
                <c:v>8137557.6748890579</c:v>
              </c:pt>
              <c:pt idx="6">
                <c:v>7968943.0004226631</c:v>
              </c:pt>
              <c:pt idx="7">
                <c:v>10509896.01739211</c:v>
              </c:pt>
              <c:pt idx="8">
                <c:v>8518783.0726645757</c:v>
              </c:pt>
              <c:pt idx="9">
                <c:v>7061796.9845638275</c:v>
              </c:pt>
              <c:pt idx="10">
                <c:v>4867482.0922938222</c:v>
              </c:pt>
              <c:pt idx="11">
                <c:v>4476780.6606273288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A2B2-4B5D-B156-99AF7B001643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3265604.7815065002</c:v>
              </c:pt>
              <c:pt idx="1">
                <c:v>3614401.9538300005</c:v>
              </c:pt>
              <c:pt idx="2">
                <c:v>5532903.5386095</c:v>
              </c:pt>
              <c:pt idx="3">
                <c:v>5392910.963761</c:v>
              </c:pt>
              <c:pt idx="4">
                <c:v>6433220.3900867514</c:v>
              </c:pt>
              <c:pt idx="5">
                <c:v>6359454.7926789271</c:v>
              </c:pt>
              <c:pt idx="6">
                <c:v>10024497.954243686</c:v>
              </c:pt>
              <c:pt idx="7">
                <c:v>13755507.688523032</c:v>
              </c:pt>
              <c:pt idx="8">
                <c:v>10755155.648204641</c:v>
              </c:pt>
              <c:pt idx="9">
                <c:v>9258984.3744534962</c:v>
              </c:pt>
              <c:pt idx="10">
                <c:v>6452905.2731732251</c:v>
              </c:pt>
              <c:pt idx="11">
                <c:v>6143866.7109494153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A2B2-4B5D-B156-99AF7B001643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1096559.0883190001</c:v>
              </c:pt>
              <c:pt idx="1">
                <c:v>1231748.5284149998</c:v>
              </c:pt>
              <c:pt idx="2">
                <c:v>1833801.245746</c:v>
              </c:pt>
              <c:pt idx="3">
                <c:v>1511024.6967829999</c:v>
              </c:pt>
              <c:pt idx="4">
                <c:v>6121340.6736308858</c:v>
              </c:pt>
              <c:pt idx="5">
                <c:v>5857505.4274790687</c:v>
              </c:pt>
              <c:pt idx="6">
                <c:v>54935.666277210876</c:v>
              </c:pt>
              <c:pt idx="7">
                <c:v>89936.246375858551</c:v>
              </c:pt>
              <c:pt idx="8">
                <c:v>54267.342733497884</c:v>
              </c:pt>
              <c:pt idx="9">
                <c:v>68853.963691797078</c:v>
              </c:pt>
              <c:pt idx="10">
                <c:v>65435.028000335806</c:v>
              </c:pt>
              <c:pt idx="11">
                <c:v>47968.975636031668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A2B2-4B5D-B156-99AF7B001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19328"/>
        <c:axId val="321719720"/>
      </c:lineChart>
      <c:catAx>
        <c:axId val="32171932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1972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1719720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19328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DEL GASTO SEGÚN EL TIPO DE ALOJAMIENTO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CE6-4287-B9FD-E67CB6CE3B2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CE6-4287-B9FD-E67CB6CE3B27}"/>
              </c:ext>
            </c:extLst>
          </c:dPt>
          <c:dPt>
            <c:idx val="2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CE6-4287-B9FD-E67CB6CE3B27}"/>
              </c:ext>
            </c:extLst>
          </c:dPt>
          <c:dLbls>
            <c:dLbl>
              <c:idx val="0"/>
              <c:layout>
                <c:manualLayout>
                  <c:x val="0.10631035735917627"/>
                  <c:y val="-6.6951825164781154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HOTEL.
81%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4CE6-4287-B9FD-E67CB6CE3B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CAMP.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4CE6-4287-B9FD-E67CB6CE3B2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s-ES"/>
                      <a:t>ALOJ. T. RURAL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4CE6-4287-B9FD-E67CB6CE3B27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1076923076923073"/>
                  <c:y val="0.39147434999678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E6-4287-B9FD-E67CB6CE3B27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3076923076923075"/>
                  <c:y val="0.5503896801934963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E6-4287-B9FD-E67CB6CE3B2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938461538461538"/>
                  <c:y val="0.759692798013558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E6-4287-B9FD-E67CB6CE3B27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646153846153846"/>
                  <c:y val="0.8217085366269101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E6-4287-B9FD-E67CB6CE3B27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307692307692309"/>
                  <c:y val="0.82558452029024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E6-4287-B9FD-E67CB6CE3B27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06"/>
                  <c:y val="0.5697695985101687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E6-4287-B9FD-E67CB6CE3B27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18769230769230769"/>
                  <c:y val="0.263566889106744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CE6-4287-B9FD-E67CB6CE3B27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29538461538461541"/>
                  <c:y val="0.248062954453406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E6-4287-B9FD-E67CB6CE3B2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ALOJ. HOTELEROS</c:v>
              </c:pt>
              <c:pt idx="1">
                <c:v>CAMPAMENTOS</c:v>
              </c:pt>
              <c:pt idx="2">
                <c:v>ALOJ. TURISMO RURAL</c:v>
              </c:pt>
            </c:strLit>
          </c:cat>
          <c:val>
            <c:numLit>
              <c:formatCode>General</c:formatCode>
              <c:ptCount val="3"/>
              <c:pt idx="0">
                <c:v>0.81155041727665822</c:v>
              </c:pt>
              <c:pt idx="1">
                <c:v>3.5943895435351737E-2</c:v>
              </c:pt>
              <c:pt idx="2">
                <c:v>0.15250568728799019</c:v>
              </c:pt>
            </c:numLit>
          </c:val>
          <c:extLst>
            <c:ext xmlns:c16="http://schemas.microsoft.com/office/drawing/2014/chart" uri="{C3380CC4-5D6E-409C-BE32-E72D297353CC}">
              <c16:uniqueId val="{0000000E-4CE6-4287-B9FD-E67CB6CE3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CAMPAMENTOS DE TURISMO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41989.316518</c:v>
              </c:pt>
              <c:pt idx="1">
                <c:v>41204.846791000004</c:v>
              </c:pt>
              <c:pt idx="2">
                <c:v>301967.71103899996</c:v>
              </c:pt>
              <c:pt idx="3">
                <c:v>216313.40014800002</c:v>
              </c:pt>
              <c:pt idx="4">
                <c:v>878765.68682399986</c:v>
              </c:pt>
              <c:pt idx="5">
                <c:v>1432867.660873</c:v>
              </c:pt>
              <c:pt idx="6">
                <c:v>2361000.2988330736</c:v>
              </c:pt>
              <c:pt idx="7">
                <c:v>4090788.5889991438</c:v>
              </c:pt>
              <c:pt idx="8">
                <c:v>766914.96274925023</c:v>
              </c:pt>
              <c:pt idx="9">
                <c:v>357620.35290592373</c:v>
              </c:pt>
              <c:pt idx="10">
                <c:v>97073.253064955585</c:v>
              </c:pt>
              <c:pt idx="11">
                <c:v>73461.776283149215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46-4365-BBEC-B8FC6F4BD93F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45084.473947999999</c:v>
              </c:pt>
              <c:pt idx="1">
                <c:v>41864.343319</c:v>
              </c:pt>
              <c:pt idx="2">
                <c:v>251464.05681499999</c:v>
              </c:pt>
              <c:pt idx="3">
                <c:v>211291.91328600002</c:v>
              </c:pt>
              <c:pt idx="4">
                <c:v>498534.84740500001</c:v>
              </c:pt>
              <c:pt idx="5">
                <c:v>735519.56323099998</c:v>
              </c:pt>
              <c:pt idx="6">
                <c:v>2392685.7702817796</c:v>
              </c:pt>
              <c:pt idx="7">
                <c:v>4011522.2381913275</c:v>
              </c:pt>
              <c:pt idx="8">
                <c:v>678816.10656002816</c:v>
              </c:pt>
              <c:pt idx="9">
                <c:v>277397.19789039221</c:v>
              </c:pt>
              <c:pt idx="10">
                <c:v>85491.951537633868</c:v>
              </c:pt>
              <c:pt idx="11">
                <c:v>54799.809418330464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B46-4365-BBEC-B8FC6F4BD93F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36279.020896000002</c:v>
              </c:pt>
              <c:pt idx="1">
                <c:v>37865.083774999999</c:v>
              </c:pt>
              <c:pt idx="2">
                <c:v>197229.526029</c:v>
              </c:pt>
              <c:pt idx="3">
                <c:v>163555.38484400001</c:v>
              </c:pt>
              <c:pt idx="4">
                <c:v>447117.55430100008</c:v>
              </c:pt>
              <c:pt idx="5">
                <c:v>566277.53162700008</c:v>
              </c:pt>
              <c:pt idx="6">
                <c:v>1393449.696523004</c:v>
              </c:pt>
              <c:pt idx="7">
                <c:v>2240650.9513686015</c:v>
              </c:pt>
              <c:pt idx="8">
                <c:v>408091.65283852525</c:v>
              </c:pt>
              <c:pt idx="9">
                <c:v>285872.63846080366</c:v>
              </c:pt>
              <c:pt idx="10">
                <c:v>73809.876125933253</c:v>
              </c:pt>
              <c:pt idx="11">
                <c:v>71995.090587834871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B46-4365-BBEC-B8FC6F4BD93F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61241.896422000005</c:v>
              </c:pt>
              <c:pt idx="1">
                <c:v>63111.985295999999</c:v>
              </c:pt>
              <c:pt idx="2">
                <c:v>316846.70816600003</c:v>
              </c:pt>
              <c:pt idx="3">
                <c:v>268605.63078000001</c:v>
              </c:pt>
              <c:pt idx="4">
                <c:v>321856.66413200001</c:v>
              </c:pt>
              <c:pt idx="5">
                <c:v>406185.90632800001</c:v>
              </c:pt>
              <c:pt idx="6">
                <c:v>1682418.45731639</c:v>
              </c:pt>
              <c:pt idx="7">
                <c:v>2814834.8964271047</c:v>
              </c:pt>
              <c:pt idx="8">
                <c:v>559205.45079875609</c:v>
              </c:pt>
              <c:pt idx="9">
                <c:v>294631.33658726059</c:v>
              </c:pt>
              <c:pt idx="10">
                <c:v>79830.885145265347</c:v>
              </c:pt>
              <c:pt idx="11">
                <c:v>63934.493598881789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FB46-4365-BBEC-B8FC6F4BD93F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54513.359393999999</c:v>
              </c:pt>
              <c:pt idx="1">
                <c:v>50226.561118999998</c:v>
              </c:pt>
              <c:pt idx="2">
                <c:v>305330.89753099997</c:v>
              </c:pt>
              <c:pt idx="3">
                <c:v>244242.01419199997</c:v>
              </c:pt>
              <c:pt idx="4">
                <c:v>347702.855996</c:v>
              </c:pt>
              <c:pt idx="5">
                <c:v>642417.92013500002</c:v>
              </c:pt>
              <c:pt idx="6">
                <c:v>834159.99066539004</c:v>
              </c:pt>
              <c:pt idx="7">
                <c:v>1401327.1557384667</c:v>
              </c:pt>
              <c:pt idx="8">
                <c:v>209304.9404523102</c:v>
              </c:pt>
              <c:pt idx="9">
                <c:v>109770.68634782609</c:v>
              </c:pt>
              <c:pt idx="10">
                <c:v>21477.647700483096</c:v>
              </c:pt>
              <c:pt idx="11">
                <c:v>21171.721908212563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FB46-4365-BBEC-B8FC6F4BD93F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38494.795054000002</c:v>
              </c:pt>
              <c:pt idx="1">
                <c:v>39484.702775000005</c:v>
              </c:pt>
              <c:pt idx="2">
                <c:v>176880.26785100001</c:v>
              </c:pt>
              <c:pt idx="3">
                <c:v>165067.21973600003</c:v>
              </c:pt>
              <c:pt idx="4">
                <c:v>240556.96051099998</c:v>
              </c:pt>
              <c:pt idx="5">
                <c:v>291728.16681000002</c:v>
              </c:pt>
              <c:pt idx="6">
                <c:v>1136486.8732326473</c:v>
              </c:pt>
              <c:pt idx="7">
                <c:v>1688102.4145360757</c:v>
              </c:pt>
              <c:pt idx="8">
                <c:v>229107.83579108943</c:v>
              </c:pt>
              <c:pt idx="9">
                <c:v>90028.450840351681</c:v>
              </c:pt>
              <c:pt idx="10">
                <c:v>27613.105715930207</c:v>
              </c:pt>
              <c:pt idx="11">
                <c:v>21310.331282118848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FB46-4365-BBEC-B8FC6F4BD93F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FB46-4365-BBEC-B8FC6F4BD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20896"/>
        <c:axId val="321721288"/>
      </c:lineChart>
      <c:catAx>
        <c:axId val="32172089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1288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1721288"/>
        <c:scaling>
          <c:orientation val="minMax"/>
          <c:max val="6000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0896"/>
        <c:crosses val="autoZero"/>
        <c:crossBetween val="midCat"/>
        <c:majorUnit val="500000"/>
        <c:minorUnit val="12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30305972024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14113339.923602501</c:v>
              </c:pt>
              <c:pt idx="1">
                <c:v>15306013.539667998</c:v>
              </c:pt>
              <c:pt idx="2">
                <c:v>23678504.545362003</c:v>
              </c:pt>
              <c:pt idx="3">
                <c:v>21320626.657753501</c:v>
              </c:pt>
              <c:pt idx="4">
                <c:v>34369627.147639662</c:v>
              </c:pt>
              <c:pt idx="5">
                <c:v>33642570.83665096</c:v>
              </c:pt>
              <c:pt idx="6">
                <c:v>36579322.183931194</c:v>
              </c:pt>
              <c:pt idx="7">
                <c:v>49622587.381478384</c:v>
              </c:pt>
              <c:pt idx="8">
                <c:v>38375990.282560796</c:v>
              </c:pt>
              <c:pt idx="9">
                <c:v>37958245.071054205</c:v>
              </c:pt>
              <c:pt idx="10">
                <c:v>26211902.849568442</c:v>
              </c:pt>
              <c:pt idx="11">
                <c:v>25011784.701144241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76-4EB5-801D-66F03D1C3F5C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9106242.2550030015</c:v>
              </c:pt>
              <c:pt idx="1">
                <c:v>10129461.124857001</c:v>
              </c:pt>
              <c:pt idx="2">
                <c:v>15776323.124334</c:v>
              </c:pt>
              <c:pt idx="3">
                <c:v>14286153.010459999</c:v>
              </c:pt>
              <c:pt idx="4">
                <c:v>20095385.460652992</c:v>
              </c:pt>
              <c:pt idx="5">
                <c:v>19969388.010972988</c:v>
              </c:pt>
              <c:pt idx="6">
                <c:v>21596650.651431151</c:v>
              </c:pt>
              <c:pt idx="7">
                <c:v>29331516.322797518</c:v>
              </c:pt>
              <c:pt idx="8">
                <c:v>22984629.190601259</c:v>
              </c:pt>
              <c:pt idx="9">
                <c:v>21024930.11102831</c:v>
              </c:pt>
              <c:pt idx="10">
                <c:v>15713090.536101123</c:v>
              </c:pt>
              <c:pt idx="11">
                <c:v>14766619.21539796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476-4EB5-801D-66F03D1C3F5C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1605147.3859999999</c:v>
              </c:pt>
              <c:pt idx="1">
                <c:v>1651260.7490369999</c:v>
              </c:pt>
              <c:pt idx="2">
                <c:v>2707651.0592809999</c:v>
              </c:pt>
              <c:pt idx="3">
                <c:v>2076340.1582730003</c:v>
              </c:pt>
              <c:pt idx="4">
                <c:v>3411506.3319558548</c:v>
              </c:pt>
              <c:pt idx="5">
                <c:v>3134184.6833766676</c:v>
              </c:pt>
              <c:pt idx="6">
                <c:v>4220473.0741553977</c:v>
              </c:pt>
              <c:pt idx="7">
                <c:v>5719738.5254114484</c:v>
              </c:pt>
              <c:pt idx="8">
                <c:v>4649726.6789076664</c:v>
              </c:pt>
              <c:pt idx="9">
                <c:v>2644962.4894324737</c:v>
              </c:pt>
              <c:pt idx="10">
                <c:v>1928737.792279599</c:v>
              </c:pt>
              <c:pt idx="11">
                <c:v>1916658.9767699079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476-4EB5-801D-66F03D1C3F5C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5467999.5096225003</c:v>
              </c:pt>
              <c:pt idx="1">
                <c:v>5898055.7326769996</c:v>
              </c:pt>
              <c:pt idx="2">
                <c:v>9218751.359313</c:v>
              </c:pt>
              <c:pt idx="3">
                <c:v>8329838.9642115002</c:v>
              </c:pt>
              <c:pt idx="4">
                <c:v>14370261.625723979</c:v>
              </c:pt>
              <c:pt idx="5">
                <c:v>13825658.677760009</c:v>
              </c:pt>
              <c:pt idx="6">
                <c:v>12889943.226241671</c:v>
              </c:pt>
              <c:pt idx="7">
                <c:v>17537274.603104677</c:v>
              </c:pt>
              <c:pt idx="8">
                <c:v>13599902.792002246</c:v>
              </c:pt>
              <c:pt idx="9">
                <c:v>14418145.299863817</c:v>
              </c:pt>
              <c:pt idx="10">
                <c:v>10404020.885998419</c:v>
              </c:pt>
              <c:pt idx="11">
                <c:v>9699265.9877923951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3476-4EB5-801D-66F03D1C3F5C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4479320.6687639998</c:v>
              </c:pt>
              <c:pt idx="1">
                <c:v>4751678.6406530002</c:v>
              </c:pt>
              <c:pt idx="2">
                <c:v>7472923.1606010003</c:v>
              </c:pt>
              <c:pt idx="3">
                <c:v>6440806.860781</c:v>
              </c:pt>
              <c:pt idx="4">
                <c:v>7899325.1410441371</c:v>
              </c:pt>
              <c:pt idx="5">
                <c:v>8137557.6748890579</c:v>
              </c:pt>
              <c:pt idx="6">
                <c:v>7968943.0004226631</c:v>
              </c:pt>
              <c:pt idx="7">
                <c:v>10509896.01739211</c:v>
              </c:pt>
              <c:pt idx="8">
                <c:v>8518783.0726645757</c:v>
              </c:pt>
              <c:pt idx="9">
                <c:v>7061796.9845638275</c:v>
              </c:pt>
              <c:pt idx="10">
                <c:v>4867482.0922938222</c:v>
              </c:pt>
              <c:pt idx="11">
                <c:v>4476780.6606273288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3476-4EB5-801D-66F03D1C3F5C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3265604.7815065002</c:v>
              </c:pt>
              <c:pt idx="1">
                <c:v>3614401.9538300005</c:v>
              </c:pt>
              <c:pt idx="2">
                <c:v>5532903.5386095</c:v>
              </c:pt>
              <c:pt idx="3">
                <c:v>5392910.963761</c:v>
              </c:pt>
              <c:pt idx="4">
                <c:v>6433220.3900867514</c:v>
              </c:pt>
              <c:pt idx="5">
                <c:v>6359454.7926789271</c:v>
              </c:pt>
              <c:pt idx="6">
                <c:v>10024497.954243686</c:v>
              </c:pt>
              <c:pt idx="7">
                <c:v>13755507.688523032</c:v>
              </c:pt>
              <c:pt idx="8">
                <c:v>10755155.648204641</c:v>
              </c:pt>
              <c:pt idx="9">
                <c:v>9258984.3744534962</c:v>
              </c:pt>
              <c:pt idx="10">
                <c:v>6452905.2731732251</c:v>
              </c:pt>
              <c:pt idx="11">
                <c:v>6143866.7109494153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3476-4EB5-801D-66F03D1C3F5C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1096559.0883190001</c:v>
              </c:pt>
              <c:pt idx="1">
                <c:v>1231748.5284149998</c:v>
              </c:pt>
              <c:pt idx="2">
                <c:v>1833801.245746</c:v>
              </c:pt>
              <c:pt idx="3">
                <c:v>1511024.6967829999</c:v>
              </c:pt>
              <c:pt idx="4">
                <c:v>6121340.6736308858</c:v>
              </c:pt>
              <c:pt idx="5">
                <c:v>5857505.4274790687</c:v>
              </c:pt>
              <c:pt idx="6">
                <c:v>54935.666277210876</c:v>
              </c:pt>
              <c:pt idx="7">
                <c:v>89936.246375858551</c:v>
              </c:pt>
              <c:pt idx="8">
                <c:v>54267.342733497884</c:v>
              </c:pt>
              <c:pt idx="9">
                <c:v>68853.963691797078</c:v>
              </c:pt>
              <c:pt idx="10">
                <c:v>65435.028000335806</c:v>
              </c:pt>
              <c:pt idx="11">
                <c:v>47968.975636031668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3476-4EB5-801D-66F03D1C3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22072"/>
        <c:axId val="321722464"/>
      </c:lineChart>
      <c:catAx>
        <c:axId val="32172207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2464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1722464"/>
        <c:scaling>
          <c:orientation val="minMax"/>
          <c:max val="550000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2072"/>
        <c:crosses val="autoZero"/>
        <c:crossBetween val="midCat"/>
        <c:majorUnit val="5000000"/>
        <c:minorUnit val="11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 POR MODALIDADES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C.R.A.C.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19</c:v>
              </c:pt>
              <c:pt idx="1">
                <c:v>62</c:v>
              </c:pt>
              <c:pt idx="2">
                <c:v>58</c:v>
              </c:pt>
              <c:pt idx="3">
                <c:v>10</c:v>
              </c:pt>
              <c:pt idx="4">
                <c:v>28</c:v>
              </c:pt>
              <c:pt idx="5">
                <c:v>29</c:v>
              </c:pt>
              <c:pt idx="6">
                <c:v>42</c:v>
              </c:pt>
              <c:pt idx="7">
                <c:v>8</c:v>
              </c:pt>
              <c:pt idx="8">
                <c:v>19</c:v>
              </c:pt>
            </c:numLit>
          </c:val>
          <c:extLst>
            <c:ext xmlns:c16="http://schemas.microsoft.com/office/drawing/2014/chart" uri="{C3380CC4-5D6E-409C-BE32-E72D297353CC}">
              <c16:uniqueId val="{00000000-AC93-43BC-9557-F5AF48EF0E59}"/>
            </c:ext>
          </c:extLst>
        </c:ser>
        <c:ser>
          <c:idx val="1"/>
          <c:order val="1"/>
          <c:tx>
            <c:v>C.R.A.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809</c:v>
              </c:pt>
              <c:pt idx="1">
                <c:v>272</c:v>
              </c:pt>
              <c:pt idx="2">
                <c:v>355</c:v>
              </c:pt>
              <c:pt idx="3">
                <c:v>211</c:v>
              </c:pt>
              <c:pt idx="4">
                <c:v>451</c:v>
              </c:pt>
              <c:pt idx="5">
                <c:v>323</c:v>
              </c:pt>
              <c:pt idx="6">
                <c:v>237</c:v>
              </c:pt>
              <c:pt idx="7">
                <c:v>130</c:v>
              </c:pt>
              <c:pt idx="8">
                <c:v>139</c:v>
              </c:pt>
            </c:numLit>
          </c:val>
          <c:extLst>
            <c:ext xmlns:c16="http://schemas.microsoft.com/office/drawing/2014/chart" uri="{C3380CC4-5D6E-409C-BE32-E72D297353CC}">
              <c16:uniqueId val="{00000001-AC93-43BC-9557-F5AF48EF0E59}"/>
            </c:ext>
          </c:extLst>
        </c:ser>
        <c:ser>
          <c:idx val="2"/>
          <c:order val="2"/>
          <c:tx>
            <c:v>Posadas</c:v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27</c:v>
              </c:pt>
              <c:pt idx="1">
                <c:v>20</c:v>
              </c:pt>
              <c:pt idx="2">
                <c:v>8</c:v>
              </c:pt>
              <c:pt idx="3">
                <c:v>7</c:v>
              </c:pt>
              <c:pt idx="4">
                <c:v>10</c:v>
              </c:pt>
              <c:pt idx="5">
                <c:v>24</c:v>
              </c:pt>
              <c:pt idx="6">
                <c:v>16</c:v>
              </c:pt>
              <c:pt idx="7">
                <c:v>15</c:v>
              </c:pt>
              <c:pt idx="8">
                <c:v>17</c:v>
              </c:pt>
            </c:numLit>
          </c:val>
          <c:extLst>
            <c:ext xmlns:c16="http://schemas.microsoft.com/office/drawing/2014/chart" uri="{C3380CC4-5D6E-409C-BE32-E72D297353CC}">
              <c16:uniqueId val="{00000002-AC93-43BC-9557-F5AF48EF0E59}"/>
            </c:ext>
          </c:extLst>
        </c:ser>
        <c:ser>
          <c:idx val="3"/>
          <c:order val="3"/>
          <c:tx>
            <c:v>C.T.R.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9"/>
              <c:pt idx="0">
                <c:v>58</c:v>
              </c:pt>
              <c:pt idx="1">
                <c:v>86</c:v>
              </c:pt>
              <c:pt idx="2">
                <c:v>122</c:v>
              </c:pt>
              <c:pt idx="3">
                <c:v>32</c:v>
              </c:pt>
              <c:pt idx="4">
                <c:v>57</c:v>
              </c:pt>
              <c:pt idx="5">
                <c:v>51</c:v>
              </c:pt>
              <c:pt idx="6">
                <c:v>36</c:v>
              </c:pt>
              <c:pt idx="7">
                <c:v>33</c:v>
              </c:pt>
              <c:pt idx="8">
                <c:v>62</c:v>
              </c:pt>
            </c:numLit>
          </c:val>
          <c:extLst>
            <c:ext xmlns:c16="http://schemas.microsoft.com/office/drawing/2014/chart" uri="{C3380CC4-5D6E-409C-BE32-E72D297353CC}">
              <c16:uniqueId val="{00000003-AC93-43BC-9557-F5AF48EF0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375208"/>
        <c:axId val="305375600"/>
        <c:axId val="0"/>
      </c:bar3DChart>
      <c:catAx>
        <c:axId val="305375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75600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5375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375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GASTO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ALOJAMIENTO</c:v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1798601.422579</c:v>
              </c:pt>
              <c:pt idx="1">
                <c:v>2390613.1857479997</c:v>
              </c:pt>
              <c:pt idx="2">
                <c:v>4978049.0175860003</c:v>
              </c:pt>
              <c:pt idx="3">
                <c:v>3778195.5630490002</c:v>
              </c:pt>
              <c:pt idx="4">
                <c:v>5407849.1851050006</c:v>
              </c:pt>
              <c:pt idx="5">
                <c:v>5122907.7510430003</c:v>
              </c:pt>
              <c:pt idx="6">
                <c:v>6850089.1010276079</c:v>
              </c:pt>
              <c:pt idx="7">
                <c:v>13453487.458813624</c:v>
              </c:pt>
              <c:pt idx="8">
                <c:v>4982370.9161589369</c:v>
              </c:pt>
              <c:pt idx="9">
                <c:v>5526942.8557878882</c:v>
              </c:pt>
              <c:pt idx="10">
                <c:v>3657247.2996024969</c:v>
              </c:pt>
              <c:pt idx="11">
                <c:v>5078435.3029165147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67-4DD8-AC72-94B2CABCAE54}"/>
            </c:ext>
          </c:extLst>
        </c:ser>
        <c:ser>
          <c:idx val="1"/>
          <c:order val="1"/>
          <c:tx>
            <c:v>RESTAURANTES</c:v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1434461.699031</c:v>
              </c:pt>
              <c:pt idx="1">
                <c:v>1871647.9071300002</c:v>
              </c:pt>
              <c:pt idx="2">
                <c:v>3647813.6981859999</c:v>
              </c:pt>
              <c:pt idx="3">
                <c:v>3020420.7767990003</c:v>
              </c:pt>
              <c:pt idx="4">
                <c:v>3770934.8601220003</c:v>
              </c:pt>
              <c:pt idx="5">
                <c:v>3411185.1453459999</c:v>
              </c:pt>
              <c:pt idx="6">
                <c:v>3378563.9627245963</c:v>
              </c:pt>
              <c:pt idx="7">
                <c:v>6257832.8478465257</c:v>
              </c:pt>
              <c:pt idx="8">
                <c:v>2406268.8340579872</c:v>
              </c:pt>
              <c:pt idx="9">
                <c:v>3818597.4522705884</c:v>
              </c:pt>
              <c:pt idx="10">
                <c:v>2550726.0194782671</c:v>
              </c:pt>
              <c:pt idx="11">
                <c:v>3503742.6088491981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067-4DD8-AC72-94B2CABCAE54}"/>
            </c:ext>
          </c:extLst>
        </c:ser>
        <c:ser>
          <c:idx val="2"/>
          <c:order val="2"/>
          <c:tx>
            <c:v>ALIMENTACIÓN FUERA DE RESTAURANTES</c:v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158603.49102799999</c:v>
              </c:pt>
              <c:pt idx="1">
                <c:v>253809.75976600003</c:v>
              </c:pt>
              <c:pt idx="2">
                <c:v>478468.37888200005</c:v>
              </c:pt>
              <c:pt idx="3">
                <c:v>349325.03673599998</c:v>
              </c:pt>
              <c:pt idx="4">
                <c:v>1461731.773668</c:v>
              </c:pt>
              <c:pt idx="5">
                <c:v>1460980.2600810002</c:v>
              </c:pt>
              <c:pt idx="6">
                <c:v>1383695.7159673285</c:v>
              </c:pt>
              <c:pt idx="7">
                <c:v>2630328.6131003676</c:v>
              </c:pt>
              <c:pt idx="8">
                <c:v>1035311.6431948876</c:v>
              </c:pt>
              <c:pt idx="9">
                <c:v>1845242.2533252197</c:v>
              </c:pt>
              <c:pt idx="10">
                <c:v>1305972.7905562215</c:v>
              </c:pt>
              <c:pt idx="11">
                <c:v>1790249.2722919032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067-4DD8-AC72-94B2CABCAE54}"/>
            </c:ext>
          </c:extLst>
        </c:ser>
        <c:ser>
          <c:idx val="3"/>
          <c:order val="3"/>
          <c:tx>
            <c:v>DESPLAZAMIENTOS/TRANSPORTE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1038860.885921</c:v>
              </c:pt>
              <c:pt idx="1">
                <c:v>1412999.4134560002</c:v>
              </c:pt>
              <c:pt idx="2">
                <c:v>2755379.1789989998</c:v>
              </c:pt>
              <c:pt idx="3">
                <c:v>2091272.2342020001</c:v>
              </c:pt>
              <c:pt idx="4">
                <c:v>2047936.886103</c:v>
              </c:pt>
              <c:pt idx="5">
                <c:v>2056661.958382</c:v>
              </c:pt>
              <c:pt idx="6">
                <c:v>2982169.3820974729</c:v>
              </c:pt>
              <c:pt idx="7">
                <c:v>6233878.7515813885</c:v>
              </c:pt>
              <c:pt idx="8">
                <c:v>2071726.183386849</c:v>
              </c:pt>
              <c:pt idx="9">
                <c:v>3469236.7841942841</c:v>
              </c:pt>
              <c:pt idx="10">
                <c:v>2496268.4752083556</c:v>
              </c:pt>
              <c:pt idx="11">
                <c:v>3315689.2364248433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067-4DD8-AC72-94B2CABCAE54}"/>
            </c:ext>
          </c:extLst>
        </c:ser>
        <c:ser>
          <c:idx val="4"/>
          <c:order val="4"/>
          <c:tx>
            <c:v>CULTURA Y OCIO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305564.16595999995</c:v>
              </c:pt>
              <c:pt idx="1">
                <c:v>404327.84799400001</c:v>
              </c:pt>
              <c:pt idx="2">
                <c:v>815463.39487000008</c:v>
              </c:pt>
              <c:pt idx="3">
                <c:v>623625.43221600004</c:v>
              </c:pt>
              <c:pt idx="4">
                <c:v>1368419.7857920001</c:v>
              </c:pt>
              <c:pt idx="5">
                <c:v>1393449.825766</c:v>
              </c:pt>
              <c:pt idx="6">
                <c:v>1142466.254878652</c:v>
              </c:pt>
              <c:pt idx="7">
                <c:v>2312449.8098520925</c:v>
              </c:pt>
              <c:pt idx="8">
                <c:v>829768.43338644714</c:v>
              </c:pt>
              <c:pt idx="9">
                <c:v>1856440.0580553333</c:v>
              </c:pt>
              <c:pt idx="10">
                <c:v>1350251.0376038607</c:v>
              </c:pt>
              <c:pt idx="11">
                <c:v>1813867.7558594854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E067-4DD8-AC72-94B2CABCAE54}"/>
            </c:ext>
          </c:extLst>
        </c:ser>
        <c:ser>
          <c:idx val="5"/>
          <c:order val="5"/>
          <c:tx>
            <c:v>GASTO EN COMPRAS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475190.946566</c:v>
              </c:pt>
              <c:pt idx="1">
                <c:v>633036.977464</c:v>
              </c:pt>
              <c:pt idx="2">
                <c:v>1219903.8320519999</c:v>
              </c:pt>
              <c:pt idx="3">
                <c:v>1032342.510462</c:v>
              </c:pt>
              <c:pt idx="4">
                <c:v>608389.17347000004</c:v>
              </c:pt>
              <c:pt idx="5">
                <c:v>554905.20719999995</c:v>
              </c:pt>
              <c:pt idx="6">
                <c:v>686079.10843698657</c:v>
              </c:pt>
              <c:pt idx="7">
                <c:v>1371065.425847685</c:v>
              </c:pt>
              <c:pt idx="8">
                <c:v>488961.61416139168</c:v>
              </c:pt>
              <c:pt idx="9">
                <c:v>1104854.1905236652</c:v>
              </c:pt>
              <c:pt idx="10">
                <c:v>709963.09871307947</c:v>
              </c:pt>
              <c:pt idx="11">
                <c:v>989988.28396101994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E067-4DD8-AC72-94B2CABCAE54}"/>
            </c:ext>
          </c:extLst>
        </c:ser>
        <c:ser>
          <c:idx val="6"/>
          <c:order val="6"/>
          <c:tx>
            <c:v>OTROS GASTOS</c:v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193471.26337299999</c:v>
              </c:pt>
              <c:pt idx="1">
                <c:v>280303.96884599997</c:v>
              </c:pt>
              <c:pt idx="2">
                <c:v>835222.07199299999</c:v>
              </c:pt>
              <c:pt idx="3">
                <c:v>581224.70322399982</c:v>
              </c:pt>
              <c:pt idx="4">
                <c:v>8974.0740900000001</c:v>
              </c:pt>
              <c:pt idx="5">
                <c:v>7789.9917019999993</c:v>
              </c:pt>
              <c:pt idx="6">
                <c:v>141950.75075580651</c:v>
              </c:pt>
              <c:pt idx="7">
                <c:v>314057.74874695839</c:v>
              </c:pt>
              <c:pt idx="8">
                <c:v>70107.259565169297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E067-4DD8-AC72-94B2CABC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723248"/>
        <c:axId val="321723640"/>
      </c:lineChart>
      <c:catAx>
        <c:axId val="32172324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36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21723640"/>
        <c:scaling>
          <c:orientation val="minMax"/>
          <c:max val="1400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3248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8162729659"/>
          <c:y val="1.9685216115662308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HOSTELERÍA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66993</c:v>
              </c:pt>
            </c:numLit>
          </c:val>
          <c:extLst>
            <c:ext xmlns:c16="http://schemas.microsoft.com/office/drawing/2014/chart" uri="{C3380CC4-5D6E-409C-BE32-E72D297353CC}">
              <c16:uniqueId val="{00000000-3B37-4143-A11B-63F6E565A687}"/>
            </c:ext>
          </c:extLst>
        </c:ser>
        <c:ser>
          <c:idx val="1"/>
          <c:order val="1"/>
          <c:tx>
            <c:v>HOSTELERÍA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69010</c:v>
              </c:pt>
            </c:numLit>
          </c:val>
          <c:extLst>
            <c:ext xmlns:c16="http://schemas.microsoft.com/office/drawing/2014/chart" uri="{C3380CC4-5D6E-409C-BE32-E72D297353CC}">
              <c16:uniqueId val="{00000001-3B37-4143-A11B-63F6E565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21724424"/>
        <c:axId val="321724816"/>
      </c:barChart>
      <c:catAx>
        <c:axId val="321724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4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1724816"/>
        <c:scaling>
          <c:orientation val="minMax"/>
          <c:max val="7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4424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4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REGIONAL DEL EMPLEO TURÍSTICO EN AGENCIA DE VIAJES</a:t>
            </a:r>
          </a:p>
        </c:rich>
      </c:tx>
      <c:layout>
        <c:manualLayout>
          <c:xMode val="edge"/>
          <c:yMode val="edge"/>
          <c:x val="0.15128236389806113"/>
          <c:y val="1.9685217313937454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AGENCIAS DE VIAJES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1"/>
              <c:pt idx="0">
                <c:v>TOTAL</c:v>
              </c:pt>
            </c:strLit>
          </c:cat>
          <c:val>
            <c:numLit>
              <c:formatCode>General</c:formatCode>
              <c:ptCount val="1"/>
              <c:pt idx="0">
                <c:v>1357</c:v>
              </c:pt>
            </c:numLit>
          </c:val>
          <c:extLst>
            <c:ext xmlns:c16="http://schemas.microsoft.com/office/drawing/2014/chart" uri="{C3380CC4-5D6E-409C-BE32-E72D297353CC}">
              <c16:uniqueId val="{00000000-C4A2-48E6-ADBC-A6A76DF1456A}"/>
            </c:ext>
          </c:extLst>
        </c:ser>
        <c:ser>
          <c:idx val="1"/>
          <c:order val="1"/>
          <c:tx>
            <c:v>AGENCIAS DE VIAJES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"/>
              <c:pt idx="0">
                <c:v>1365</c:v>
              </c:pt>
            </c:numLit>
          </c:val>
          <c:extLst>
            <c:ext xmlns:c16="http://schemas.microsoft.com/office/drawing/2014/chart" uri="{C3380CC4-5D6E-409C-BE32-E72D297353CC}">
              <c16:uniqueId val="{00000001-C4A2-48E6-ADBC-A6A76DF14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321725600"/>
        <c:axId val="321725992"/>
      </c:barChart>
      <c:catAx>
        <c:axId val="3217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5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21725992"/>
        <c:scaling>
          <c:orientation val="minMax"/>
          <c:max val="18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1725600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TURISTICO EN HOSTELERÍA</a:t>
            </a:r>
          </a:p>
        </c:rich>
      </c:tx>
      <c:layout>
        <c:manualLayout>
          <c:xMode val="edge"/>
          <c:yMode val="edge"/>
          <c:x val="0.31806655847408383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HOSTELERÍA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4653</c:v>
              </c:pt>
              <c:pt idx="1">
                <c:v>10281</c:v>
              </c:pt>
              <c:pt idx="2">
                <c:v>12526</c:v>
              </c:pt>
              <c:pt idx="3">
                <c:v>4002</c:v>
              </c:pt>
              <c:pt idx="4">
                <c:v>9481</c:v>
              </c:pt>
              <c:pt idx="5">
                <c:v>5350</c:v>
              </c:pt>
              <c:pt idx="6">
                <c:v>2601</c:v>
              </c:pt>
              <c:pt idx="7">
                <c:v>13601</c:v>
              </c:pt>
              <c:pt idx="8">
                <c:v>4490</c:v>
              </c:pt>
            </c:numLit>
          </c:val>
          <c:extLst>
            <c:ext xmlns:c16="http://schemas.microsoft.com/office/drawing/2014/chart" uri="{C3380CC4-5D6E-409C-BE32-E72D297353CC}">
              <c16:uniqueId val="{00000000-13F1-41C7-A060-AC10E02808CC}"/>
            </c:ext>
          </c:extLst>
        </c:ser>
        <c:ser>
          <c:idx val="1"/>
          <c:order val="1"/>
          <c:tx>
            <c:v>HOSTELERÍA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4901</c:v>
              </c:pt>
              <c:pt idx="1">
                <c:v>10588</c:v>
              </c:pt>
              <c:pt idx="2">
                <c:v>12871</c:v>
              </c:pt>
              <c:pt idx="3">
                <c:v>4030</c:v>
              </c:pt>
              <c:pt idx="4">
                <c:v>9715</c:v>
              </c:pt>
              <c:pt idx="5">
                <c:v>5537</c:v>
              </c:pt>
              <c:pt idx="6">
                <c:v>2728</c:v>
              </c:pt>
              <c:pt idx="7">
                <c:v>14023</c:v>
              </c:pt>
              <c:pt idx="8">
                <c:v>4606</c:v>
              </c:pt>
            </c:numLit>
          </c:val>
          <c:extLst>
            <c:ext xmlns:c16="http://schemas.microsoft.com/office/drawing/2014/chart" uri="{C3380CC4-5D6E-409C-BE32-E72D297353CC}">
              <c16:uniqueId val="{00000001-13F1-41C7-A060-AC10E0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15288"/>
        <c:axId val="322415680"/>
      </c:barChart>
      <c:catAx>
        <c:axId val="322415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5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2415680"/>
        <c:scaling>
          <c:orientation val="minMax"/>
          <c:max val="1400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5288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TURISTÍCO EN HOSTELERÍA</a:t>
            </a:r>
          </a:p>
        </c:rich>
      </c:tx>
      <c:layout>
        <c:manualLayout>
          <c:xMode val="edge"/>
          <c:yMode val="edge"/>
          <c:x val="0.11111123241310607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B5AD-44D3-AB5F-8138BC529F9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B5AD-44D3-AB5F-8138BC529F9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B5AD-44D3-AB5F-8138BC529F9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B5AD-44D3-AB5F-8138BC529F9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B5AD-44D3-AB5F-8138BC529F9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B5AD-44D3-AB5F-8138BC529F9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B5AD-44D3-AB5F-8138BC529F9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B5AD-44D3-AB5F-8138BC529F9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B5AD-44D3-AB5F-8138BC529F9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B5AD-44D3-AB5F-8138BC529F9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B5AD-44D3-AB5F-8138BC529F9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B5AD-44D3-AB5F-8138BC529F97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B5AD-44D3-AB5F-8138BC529F97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B5AD-44D3-AB5F-8138BC529F97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B5AD-44D3-AB5F-8138BC529F97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B5AD-44D3-AB5F-8138BC529F97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B5AD-44D3-AB5F-8138BC529F97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B5AD-44D3-AB5F-8138BC529F9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AD-44D3-AB5F-8138BC529F97}"/>
                </c:ext>
              </c:extLst>
            </c:dLbl>
            <c:dLbl>
              <c:idx val="1"/>
              <c:layout>
                <c:manualLayout>
                  <c:x val="-2.0238794837285745E-2"/>
                  <c:y val="-7.78892980040292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AD-44D3-AB5F-8138BC529F97}"/>
                </c:ext>
              </c:extLst>
            </c:dLbl>
            <c:dLbl>
              <c:idx val="2"/>
              <c:layout>
                <c:manualLayout>
                  <c:x val="6.0087712573003715E-3"/>
                  <c:y val="5.47054079266107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AD-44D3-AB5F-8138BC529F97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AD-44D3-AB5F-8138BC529F97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AD-44D3-AB5F-8138BC529F97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AD-44D3-AB5F-8138BC529F97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AD-44D3-AB5F-8138BC529F97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AD-44D3-AB5F-8138BC529F97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AD-44D3-AB5F-8138BC529F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AD-44D3-AB5F-8138BC529F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AD-44D3-AB5F-8138BC529F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AD-44D3-AB5F-8138BC529F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AD-44D3-AB5F-8138BC529F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AD-44D3-AB5F-8138BC529F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AD-44D3-AB5F-8138BC529F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AD-44D3-AB5F-8138BC529F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AD-44D3-AB5F-8138BC529F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AD-44D3-AB5F-8138BC529F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AD-44D3-AB5F-8138BC529F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AD-44D3-AB5F-8138BC529F9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18"/>
              <c:pt idx="0">
                <c:v>4901</c:v>
              </c:pt>
              <c:pt idx="1">
                <c:v>10588</c:v>
              </c:pt>
              <c:pt idx="2">
                <c:v>12871</c:v>
              </c:pt>
              <c:pt idx="3">
                <c:v>4030</c:v>
              </c:pt>
              <c:pt idx="4">
                <c:v>9715</c:v>
              </c:pt>
              <c:pt idx="5">
                <c:v>5537</c:v>
              </c:pt>
              <c:pt idx="6">
                <c:v>2728</c:v>
              </c:pt>
              <c:pt idx="7">
                <c:v>14023</c:v>
              </c:pt>
              <c:pt idx="8">
                <c:v>4606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25-B5AD-44D3-AB5F-8138BC52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EMPLEO TURÍSTICO EN AGENCIA DE VIAJES</a:t>
            </a:r>
          </a:p>
        </c:rich>
      </c:tx>
      <c:layout>
        <c:manualLayout>
          <c:xMode val="edge"/>
          <c:yMode val="edge"/>
          <c:x val="0.31719745222929935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AGENCIAS DE VIAJES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84</c:v>
              </c:pt>
              <c:pt idx="1">
                <c:v>243</c:v>
              </c:pt>
              <c:pt idx="2">
                <c:v>194</c:v>
              </c:pt>
              <c:pt idx="3">
                <c:v>82</c:v>
              </c:pt>
              <c:pt idx="4">
                <c:v>193</c:v>
              </c:pt>
              <c:pt idx="5">
                <c:v>115</c:v>
              </c:pt>
              <c:pt idx="6">
                <c:v>45</c:v>
              </c:pt>
              <c:pt idx="7">
                <c:v>314</c:v>
              </c:pt>
              <c:pt idx="8">
                <c:v>85</c:v>
              </c:pt>
            </c:numLit>
          </c:val>
          <c:extLst>
            <c:ext xmlns:c16="http://schemas.microsoft.com/office/drawing/2014/chart" uri="{C3380CC4-5D6E-409C-BE32-E72D297353CC}">
              <c16:uniqueId val="{00000000-7A84-477A-893E-E1412666D31B}"/>
            </c:ext>
          </c:extLst>
        </c:ser>
        <c:ser>
          <c:idx val="1"/>
          <c:order val="1"/>
          <c:tx>
            <c:v>AGENCIAS DE VIAJES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73</c:v>
              </c:pt>
              <c:pt idx="1">
                <c:v>243</c:v>
              </c:pt>
              <c:pt idx="2">
                <c:v>206</c:v>
              </c:pt>
              <c:pt idx="3">
                <c:v>88</c:v>
              </c:pt>
              <c:pt idx="4">
                <c:v>198</c:v>
              </c:pt>
              <c:pt idx="5">
                <c:v>116</c:v>
              </c:pt>
              <c:pt idx="6">
                <c:v>38</c:v>
              </c:pt>
              <c:pt idx="7">
                <c:v>326</c:v>
              </c:pt>
              <c:pt idx="8">
                <c:v>76</c:v>
              </c:pt>
            </c:numLit>
          </c:val>
          <c:extLst>
            <c:ext xmlns:c16="http://schemas.microsoft.com/office/drawing/2014/chart" uri="{C3380CC4-5D6E-409C-BE32-E72D297353CC}">
              <c16:uniqueId val="{00000001-7A84-477A-893E-E1412666D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16856"/>
        <c:axId val="322417248"/>
      </c:barChart>
      <c:catAx>
        <c:axId val="322416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7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2417248"/>
        <c:scaling>
          <c:orientation val="minMax"/>
          <c:max val="525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685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t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EMPLEO TURÍSTICO EN AGENCIA DE VIAJES</a:t>
            </a:r>
          </a:p>
        </c:rich>
      </c:tx>
      <c:layout>
        <c:manualLayout>
          <c:xMode val="edge"/>
          <c:yMode val="edge"/>
          <c:x val="0.12068991376077991"/>
          <c:y val="1.93051292317273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EC4-4580-8984-C01CD387CDD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EC4-4580-8984-C01CD387CDD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EC4-4580-8984-C01CD387CDD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EC4-4580-8984-C01CD387CDD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FEC4-4580-8984-C01CD387CDD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FEC4-4580-8984-C01CD387CDD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FEC4-4580-8984-C01CD387CDD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FEC4-4580-8984-C01CD387CDD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FEC4-4580-8984-C01CD387CDD9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C4-4580-8984-C01CD387CDD9}"/>
                </c:ext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C4-4580-8984-C01CD387CDD9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C4-4580-8984-C01CD387CDD9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C4-4580-8984-C01CD387CDD9}"/>
                </c:ext>
              </c:extLst>
            </c:dLbl>
            <c:dLbl>
              <c:idx val="4"/>
              <c:layout>
                <c:manualLayout>
                  <c:x val="7.0591387615803192E-2"/>
                  <c:y val="4.186049842303840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C4-4580-8984-C01CD387CDD9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C4-4580-8984-C01CD387CDD9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C4-4580-8984-C01CD387CDD9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C4-4580-8984-C01CD387CDD9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C4-4580-8984-C01CD387CDD9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C4-4580-8984-C01CD387CD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C4-4580-8984-C01CD387CDD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C4-4580-8984-C01CD387CD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C4-4580-8984-C01CD387CDD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C4-4580-8984-C01CD387CDD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C4-4580-8984-C01CD387CDD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C4-4580-8984-C01CD387CDD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C4-4580-8984-C01CD387CDD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C4-4580-8984-C01CD387CDD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C4-4580-8984-C01CD387CDD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C4-4580-8984-C01CD387CDD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73</c:v>
              </c:pt>
              <c:pt idx="1">
                <c:v>243</c:v>
              </c:pt>
              <c:pt idx="2">
                <c:v>206</c:v>
              </c:pt>
              <c:pt idx="3">
                <c:v>88</c:v>
              </c:pt>
              <c:pt idx="4">
                <c:v>198</c:v>
              </c:pt>
              <c:pt idx="5">
                <c:v>116</c:v>
              </c:pt>
              <c:pt idx="6">
                <c:v>38</c:v>
              </c:pt>
              <c:pt idx="7">
                <c:v>326</c:v>
              </c:pt>
              <c:pt idx="8">
                <c:v>76</c:v>
              </c:pt>
            </c:numLit>
          </c:val>
          <c:extLst>
            <c:ext xmlns:c16="http://schemas.microsoft.com/office/drawing/2014/chart" uri="{C3380CC4-5D6E-409C-BE32-E72D297353CC}">
              <c16:uniqueId val="{0000001C-FEC4-4580-8984-C01CD387C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42339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986</c:v>
              </c:pt>
              <c:pt idx="1">
                <c:v>472</c:v>
              </c:pt>
              <c:pt idx="2">
                <c:v>576</c:v>
              </c:pt>
              <c:pt idx="3">
                <c:v>252</c:v>
              </c:pt>
              <c:pt idx="4">
                <c:v>575</c:v>
              </c:pt>
              <c:pt idx="5">
                <c:v>464</c:v>
              </c:pt>
              <c:pt idx="6">
                <c:v>362</c:v>
              </c:pt>
              <c:pt idx="7">
                <c:v>192</c:v>
              </c:pt>
              <c:pt idx="8">
                <c:v>244</c:v>
              </c:pt>
            </c:numLit>
          </c:val>
          <c:extLst>
            <c:ext xmlns:c16="http://schemas.microsoft.com/office/drawing/2014/chart" uri="{C3380CC4-5D6E-409C-BE32-E72D297353CC}">
              <c16:uniqueId val="{00000000-AC3D-4167-95D6-C1E2E554CA63}"/>
            </c:ext>
          </c:extLst>
        </c:ser>
        <c:ser>
          <c:idx val="1"/>
          <c:order val="1"/>
          <c:tx>
            <c:v>42705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890</c:v>
              </c:pt>
              <c:pt idx="1">
                <c:v>421</c:v>
              </c:pt>
              <c:pt idx="2">
                <c:v>545</c:v>
              </c:pt>
              <c:pt idx="3">
                <c:v>232</c:v>
              </c:pt>
              <c:pt idx="4">
                <c:v>536</c:v>
              </c:pt>
              <c:pt idx="5">
                <c:v>460</c:v>
              </c:pt>
              <c:pt idx="6">
                <c:v>353</c:v>
              </c:pt>
              <c:pt idx="7">
                <c:v>179</c:v>
              </c:pt>
              <c:pt idx="8">
                <c:v>223</c:v>
              </c:pt>
            </c:numLit>
          </c:val>
          <c:extLst>
            <c:ext xmlns:c16="http://schemas.microsoft.com/office/drawing/2014/chart" uri="{C3380CC4-5D6E-409C-BE32-E72D297353CC}">
              <c16:uniqueId val="{00000001-AC3D-4167-95D6-C1E2E554C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418424"/>
        <c:axId val="322418816"/>
      </c:barChart>
      <c:catAx>
        <c:axId val="322418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2418816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241842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208625499995173"/>
          <c:w val="0.87517112299080946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ANUAL!$A$1394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ANUAL!$B$1391:$J$1391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ANUAL!$B$1394:$J$1394</c:f>
              <c:numCache>
                <c:formatCode>#,##0</c:formatCode>
                <c:ptCount val="9"/>
                <c:pt idx="0">
                  <c:v>545934</c:v>
                </c:pt>
                <c:pt idx="1">
                  <c:v>1087132</c:v>
                </c:pt>
                <c:pt idx="2">
                  <c:v>993925</c:v>
                </c:pt>
                <c:pt idx="3">
                  <c:v>332066</c:v>
                </c:pt>
                <c:pt idx="4">
                  <c:v>1205239</c:v>
                </c:pt>
                <c:pt idx="5">
                  <c:v>646669</c:v>
                </c:pt>
                <c:pt idx="6">
                  <c:v>251456</c:v>
                </c:pt>
                <c:pt idx="7">
                  <c:v>789866</c:v>
                </c:pt>
                <c:pt idx="8">
                  <c:v>286205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C-472F-92F0-7D571D1535B6}"/>
            </c:ext>
          </c:extLst>
        </c:ser>
        <c:ser>
          <c:idx val="1"/>
          <c:order val="1"/>
          <c:tx>
            <c:strRef>
              <c:f>ANUAL!$A$1397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ANUAL!$B$1391:$J$1391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ANUAL!$B$1397:$J$1397</c:f>
              <c:numCache>
                <c:formatCode>#,##0</c:formatCode>
                <c:ptCount val="9"/>
                <c:pt idx="0">
                  <c:v>788847</c:v>
                </c:pt>
                <c:pt idx="1">
                  <c:v>1554018</c:v>
                </c:pt>
                <c:pt idx="2">
                  <c:v>1518736</c:v>
                </c:pt>
                <c:pt idx="3">
                  <c:v>547706</c:v>
                </c:pt>
                <c:pt idx="4">
                  <c:v>1830488</c:v>
                </c:pt>
                <c:pt idx="5">
                  <c:v>906425</c:v>
                </c:pt>
                <c:pt idx="6">
                  <c:v>409181</c:v>
                </c:pt>
                <c:pt idx="7">
                  <c:v>1283537</c:v>
                </c:pt>
                <c:pt idx="8">
                  <c:v>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8-4CE6-A79A-AF016D8C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ANUAL!$A$896:$A$898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ANUAL!$E$896:$E$898</c:f>
              <c:numCache>
                <c:formatCode>_-* #,##0_-;\-* #,##0_-;_-* "-"??_-;_-@_-</c:formatCode>
                <c:ptCount val="3"/>
                <c:pt idx="0">
                  <c:v>317389</c:v>
                </c:pt>
                <c:pt idx="1">
                  <c:v>71375</c:v>
                </c:pt>
                <c:pt idx="2">
                  <c:v>388764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4-46DE-B6A4-3B09F57F4C1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ANUAL!$A$896:$A$898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ANUAL!$M$896:$M$898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5-445B-BA3E-22E7CA3AB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62F-404A-B9E0-3CC441DE7CB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62F-404A-B9E0-3CC441DE7CB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62F-404A-B9E0-3CC441DE7CB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62F-404A-B9E0-3CC441DE7CB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62F-404A-B9E0-3CC441DE7CB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62F-404A-B9E0-3CC441DE7CB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62F-404A-B9E0-3CC441DE7CB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62F-404A-B9E0-3CC441DE7CB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62F-404A-B9E0-3CC441DE7CB4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F-404A-B9E0-3CC441DE7CB4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F-404A-B9E0-3CC441DE7CB4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2F-404A-B9E0-3CC441DE7CB4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2F-404A-B9E0-3CC441DE7CB4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2F-404A-B9E0-3CC441DE7CB4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6743</c:v>
              </c:pt>
              <c:pt idx="1">
                <c:v>4433</c:v>
              </c:pt>
              <c:pt idx="2">
                <c:v>4818</c:v>
              </c:pt>
              <c:pt idx="3">
                <c:v>2252</c:v>
              </c:pt>
              <c:pt idx="4">
                <c:v>4412</c:v>
              </c:pt>
              <c:pt idx="5">
                <c:v>3905</c:v>
              </c:pt>
              <c:pt idx="6">
                <c:v>3154</c:v>
              </c:pt>
              <c:pt idx="7">
                <c:v>1955</c:v>
              </c:pt>
              <c:pt idx="8">
                <c:v>2632</c:v>
              </c:pt>
            </c:numLit>
          </c:val>
          <c:extLst>
            <c:ext xmlns:c16="http://schemas.microsoft.com/office/drawing/2014/chart" uri="{C3380CC4-5D6E-409C-BE32-E72D297353CC}">
              <c16:uniqueId val="{00000012-662F-404A-B9E0-3CC441DE7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ꠀ</c:firstFooter>
    </c:headerFooter>
    <c:pageMargins b="1" l="0.75" r="0.75" t="1" header="0" footer="0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ANUAL!$A$899:$A$901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ANUAL!$E$899:$E$901</c:f>
              <c:numCache>
                <c:formatCode>_-* #,##0_-;\-* #,##0_-;_-* "-"??_-;_-@_-</c:formatCode>
                <c:ptCount val="3"/>
                <c:pt idx="0">
                  <c:v>510618</c:v>
                </c:pt>
                <c:pt idx="1">
                  <c:v>110658</c:v>
                </c:pt>
                <c:pt idx="2">
                  <c:v>621276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8-4118-91A3-B3FB3B2DA6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ANUAL!$A$899:$A$901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ANUAL!$M$899:$M$901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5-4BBD-9FA8-4CC26E7F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391803747303865E-2"/>
          <c:y val="7.2365690132840985E-2"/>
          <c:w val="0.9260867441074816"/>
          <c:h val="0.87436385728167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ANUAL!$A$2033:$A$2060</c:f>
              <c:numCache>
                <c:formatCode>General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ANUAL!$B$2033:$B$2060</c:f>
              <c:numCache>
                <c:formatCode>#,##0</c:formatCode>
                <c:ptCount val="28"/>
                <c:pt idx="0">
                  <c:v>1865</c:v>
                </c:pt>
                <c:pt idx="1">
                  <c:v>1964</c:v>
                </c:pt>
                <c:pt idx="2">
                  <c:v>2173</c:v>
                </c:pt>
                <c:pt idx="3">
                  <c:v>2434</c:v>
                </c:pt>
                <c:pt idx="4">
                  <c:v>2755</c:v>
                </c:pt>
                <c:pt idx="5">
                  <c:v>2973</c:v>
                </c:pt>
                <c:pt idx="6">
                  <c:v>3198</c:v>
                </c:pt>
                <c:pt idx="7">
                  <c:v>3513</c:v>
                </c:pt>
                <c:pt idx="8">
                  <c:v>3905</c:v>
                </c:pt>
                <c:pt idx="9">
                  <c:v>4265</c:v>
                </c:pt>
                <c:pt idx="10">
                  <c:v>4569</c:v>
                </c:pt>
                <c:pt idx="11">
                  <c:v>4944</c:v>
                </c:pt>
                <c:pt idx="12">
                  <c:v>5244</c:v>
                </c:pt>
                <c:pt idx="13">
                  <c:v>5569</c:v>
                </c:pt>
                <c:pt idx="14">
                  <c:v>5806</c:v>
                </c:pt>
                <c:pt idx="15">
                  <c:v>6026</c:v>
                </c:pt>
                <c:pt idx="16">
                  <c:v>6130</c:v>
                </c:pt>
                <c:pt idx="17">
                  <c:v>6160</c:v>
                </c:pt>
                <c:pt idx="18">
                  <c:v>6152</c:v>
                </c:pt>
                <c:pt idx="19">
                  <c:v>5851</c:v>
                </c:pt>
                <c:pt idx="20">
                  <c:v>6241</c:v>
                </c:pt>
                <c:pt idx="21">
                  <c:v>8127</c:v>
                </c:pt>
                <c:pt idx="22">
                  <c:v>8987</c:v>
                </c:pt>
                <c:pt idx="23">
                  <c:v>9300</c:v>
                </c:pt>
                <c:pt idx="24">
                  <c:v>9645</c:v>
                </c:pt>
                <c:pt idx="25">
                  <c:v>10386</c:v>
                </c:pt>
                <c:pt idx="26">
                  <c:v>11188</c:v>
                </c:pt>
                <c:pt idx="27" formatCode="#,##0_ ;\-#,##0\ ">
                  <c:v>11979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B-40E8-9B1F-199802EE0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326596320"/>
        <c:axId val="32659671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ANUAL!$A$2033:$A$2060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1997</c:v>
                      </c:pt>
                      <c:pt idx="1">
                        <c:v>1998</c:v>
                      </c:pt>
                      <c:pt idx="2">
                        <c:v>1999</c:v>
                      </c:pt>
                      <c:pt idx="3">
                        <c:v>2000</c:v>
                      </c:pt>
                      <c:pt idx="4">
                        <c:v>2001</c:v>
                      </c:pt>
                      <c:pt idx="5">
                        <c:v>2002</c:v>
                      </c:pt>
                      <c:pt idx="6">
                        <c:v>2003</c:v>
                      </c:pt>
                      <c:pt idx="7">
                        <c:v>2004</c:v>
                      </c:pt>
                      <c:pt idx="8">
                        <c:v>2005</c:v>
                      </c:pt>
                      <c:pt idx="9">
                        <c:v>2006</c:v>
                      </c:pt>
                      <c:pt idx="10">
                        <c:v>2007</c:v>
                      </c:pt>
                      <c:pt idx="11">
                        <c:v>2008</c:v>
                      </c:pt>
                      <c:pt idx="12">
                        <c:v>2009</c:v>
                      </c:pt>
                      <c:pt idx="13">
                        <c:v>2010</c:v>
                      </c:pt>
                      <c:pt idx="14">
                        <c:v>2011</c:v>
                      </c:pt>
                      <c:pt idx="15">
                        <c:v>2012</c:v>
                      </c:pt>
                      <c:pt idx="16">
                        <c:v>2013</c:v>
                      </c:pt>
                      <c:pt idx="17">
                        <c:v>2014</c:v>
                      </c:pt>
                      <c:pt idx="18">
                        <c:v>2015</c:v>
                      </c:pt>
                      <c:pt idx="19">
                        <c:v>2016</c:v>
                      </c:pt>
                      <c:pt idx="20">
                        <c:v>2017</c:v>
                      </c:pt>
                      <c:pt idx="21">
                        <c:v>2018</c:v>
                      </c:pt>
                      <c:pt idx="22">
                        <c:v>2019</c:v>
                      </c:pt>
                      <c:pt idx="23">
                        <c:v>2020</c:v>
                      </c:pt>
                      <c:pt idx="24">
                        <c:v>2021</c:v>
                      </c:pt>
                      <c:pt idx="25">
                        <c:v>2022</c:v>
                      </c:pt>
                      <c:pt idx="26">
                        <c:v>2023</c:v>
                      </c:pt>
                      <c:pt idx="27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ANUAL!$C$2033:$C$2058</c15:sqref>
                        </c15:formulaRef>
                      </c:ext>
                    </c:extLst>
                    <c:numCache>
                      <c:formatCode>#,##0</c:formatCode>
                      <c:ptCount val="2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D9B-40E8-9B1F-199802EE09B5}"/>
                  </c:ext>
                </c:extLst>
              </c15:ser>
            </c15:filteredBarSeries>
          </c:ext>
        </c:extLst>
      </c:barChart>
      <c:catAx>
        <c:axId val="3265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6712"/>
        <c:crosses val="autoZero"/>
        <c:auto val="1"/>
        <c:lblAlgn val="ctr"/>
        <c:lblOffset val="100"/>
        <c:noMultiLvlLbl val="0"/>
      </c:catAx>
      <c:valAx>
        <c:axId val="3265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>
                <a:solidFill>
                  <a:srgbClr val="7DB51A"/>
                </a:solidFill>
              </a:rPr>
              <a:t>NÚMERO DE 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6454645881509922E-2"/>
          <c:y val="6.5899967437401161E-2"/>
          <c:w val="0.90896978590086608"/>
          <c:h val="0.8793010183742024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ANUAL!$A$2063:$A$2090</c:f>
              <c:numCache>
                <c:formatCode>General</c:formatCode>
                <c:ptCount val="28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</c:numCache>
            </c:numRef>
          </c:cat>
          <c:val>
            <c:numRef>
              <c:f>ANUAL!$B$2063:$B$2090</c:f>
              <c:numCache>
                <c:formatCode>#,##0</c:formatCode>
                <c:ptCount val="28"/>
                <c:pt idx="0">
                  <c:v>83454</c:v>
                </c:pt>
                <c:pt idx="1">
                  <c:v>87638</c:v>
                </c:pt>
                <c:pt idx="2">
                  <c:v>91046</c:v>
                </c:pt>
                <c:pt idx="3">
                  <c:v>96908</c:v>
                </c:pt>
                <c:pt idx="4">
                  <c:v>103311</c:v>
                </c:pt>
                <c:pt idx="5">
                  <c:v>107991</c:v>
                </c:pt>
                <c:pt idx="6">
                  <c:v>111908</c:v>
                </c:pt>
                <c:pt idx="7">
                  <c:v>116182</c:v>
                </c:pt>
                <c:pt idx="8">
                  <c:v>121103</c:v>
                </c:pt>
                <c:pt idx="9">
                  <c:v>127787</c:v>
                </c:pt>
                <c:pt idx="10">
                  <c:v>130847</c:v>
                </c:pt>
                <c:pt idx="11">
                  <c:v>135974</c:v>
                </c:pt>
                <c:pt idx="12">
                  <c:v>139910</c:v>
                </c:pt>
                <c:pt idx="13">
                  <c:v>143859</c:v>
                </c:pt>
                <c:pt idx="14">
                  <c:v>146790</c:v>
                </c:pt>
                <c:pt idx="15">
                  <c:v>148506</c:v>
                </c:pt>
                <c:pt idx="16">
                  <c:v>149812</c:v>
                </c:pt>
                <c:pt idx="17">
                  <c:v>151053</c:v>
                </c:pt>
                <c:pt idx="18">
                  <c:v>150484</c:v>
                </c:pt>
                <c:pt idx="19">
                  <c:v>147949</c:v>
                </c:pt>
                <c:pt idx="20">
                  <c:v>160864</c:v>
                </c:pt>
                <c:pt idx="21">
                  <c:v>178718</c:v>
                </c:pt>
                <c:pt idx="22">
                  <c:v>184571</c:v>
                </c:pt>
                <c:pt idx="23">
                  <c:v>187203</c:v>
                </c:pt>
                <c:pt idx="24">
                  <c:v>190379</c:v>
                </c:pt>
                <c:pt idx="25">
                  <c:v>191348</c:v>
                </c:pt>
                <c:pt idx="26">
                  <c:v>197853</c:v>
                </c:pt>
                <c:pt idx="27" formatCode="#,##0_ ;\-#,##0\ ">
                  <c:v>202215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BD-4815-8CF6-BFDFA8AB14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326598280"/>
        <c:axId val="32659867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ANUAL!$A$2063:$A$2090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1997</c:v>
                      </c:pt>
                      <c:pt idx="1">
                        <c:v>1998</c:v>
                      </c:pt>
                      <c:pt idx="2">
                        <c:v>1999</c:v>
                      </c:pt>
                      <c:pt idx="3">
                        <c:v>2000</c:v>
                      </c:pt>
                      <c:pt idx="4">
                        <c:v>2001</c:v>
                      </c:pt>
                      <c:pt idx="5">
                        <c:v>2002</c:v>
                      </c:pt>
                      <c:pt idx="6">
                        <c:v>2003</c:v>
                      </c:pt>
                      <c:pt idx="7">
                        <c:v>2004</c:v>
                      </c:pt>
                      <c:pt idx="8">
                        <c:v>2005</c:v>
                      </c:pt>
                      <c:pt idx="9">
                        <c:v>2006</c:v>
                      </c:pt>
                      <c:pt idx="10">
                        <c:v>2007</c:v>
                      </c:pt>
                      <c:pt idx="11">
                        <c:v>2008</c:v>
                      </c:pt>
                      <c:pt idx="12">
                        <c:v>2009</c:v>
                      </c:pt>
                      <c:pt idx="13">
                        <c:v>2010</c:v>
                      </c:pt>
                      <c:pt idx="14">
                        <c:v>2011</c:v>
                      </c:pt>
                      <c:pt idx="15">
                        <c:v>2012</c:v>
                      </c:pt>
                      <c:pt idx="16">
                        <c:v>2013</c:v>
                      </c:pt>
                      <c:pt idx="17">
                        <c:v>2014</c:v>
                      </c:pt>
                      <c:pt idx="18">
                        <c:v>2015</c:v>
                      </c:pt>
                      <c:pt idx="19">
                        <c:v>2016</c:v>
                      </c:pt>
                      <c:pt idx="20">
                        <c:v>2017</c:v>
                      </c:pt>
                      <c:pt idx="21">
                        <c:v>2018</c:v>
                      </c:pt>
                      <c:pt idx="22">
                        <c:v>2019</c:v>
                      </c:pt>
                      <c:pt idx="23">
                        <c:v>2020</c:v>
                      </c:pt>
                      <c:pt idx="24">
                        <c:v>2021</c:v>
                      </c:pt>
                      <c:pt idx="25">
                        <c:v>2022</c:v>
                      </c:pt>
                      <c:pt idx="26">
                        <c:v>2023</c:v>
                      </c:pt>
                      <c:pt idx="27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ANUAL!$C$2063:$C$2088</c15:sqref>
                        </c15:formulaRef>
                      </c:ext>
                    </c:extLst>
                    <c:numCache>
                      <c:formatCode>#,##0</c:formatCode>
                      <c:ptCount val="2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3BD-4815-8CF6-BFDFA8AB1488}"/>
                  </c:ext>
                </c:extLst>
              </c15:ser>
            </c15:filteredBarSeries>
          </c:ext>
        </c:extLst>
      </c:barChart>
      <c:catAx>
        <c:axId val="32659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8672"/>
        <c:crosses val="autoZero"/>
        <c:auto val="1"/>
        <c:lblAlgn val="ctr"/>
        <c:lblOffset val="100"/>
        <c:noMultiLvlLbl val="0"/>
      </c:catAx>
      <c:valAx>
        <c:axId val="32659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8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ANUAL!$C$2106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ANUAL!$A$2107:$A$2115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ANUAL!$C$2107:$C$2115</c:f>
              <c:numCache>
                <c:formatCode>#,##0</c:formatCode>
                <c:ptCount val="9"/>
                <c:pt idx="0">
                  <c:v>2103</c:v>
                </c:pt>
                <c:pt idx="1">
                  <c:v>1397</c:v>
                </c:pt>
                <c:pt idx="2">
                  <c:v>1973</c:v>
                </c:pt>
                <c:pt idx="3">
                  <c:v>517</c:v>
                </c:pt>
                <c:pt idx="4">
                  <c:v>1648</c:v>
                </c:pt>
                <c:pt idx="5">
                  <c:v>1164</c:v>
                </c:pt>
                <c:pt idx="6">
                  <c:v>820</c:v>
                </c:pt>
                <c:pt idx="7">
                  <c:v>728</c:v>
                </c:pt>
                <c:pt idx="8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E-478C-B5D9-FC21EE471C38}"/>
            </c:ext>
          </c:extLst>
        </c:ser>
        <c:ser>
          <c:idx val="1"/>
          <c:order val="1"/>
          <c:tx>
            <c:strRef>
              <c:f>ANUAL!$E$2106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ANUAL!$A$2107:$A$2115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ANUAL!$E$2107:$E$2115</c:f>
              <c:numCache>
                <c:formatCode>#,##0</c:formatCode>
                <c:ptCount val="9"/>
                <c:pt idx="0">
                  <c:v>2277</c:v>
                </c:pt>
                <c:pt idx="1">
                  <c:v>1565</c:v>
                </c:pt>
                <c:pt idx="2">
                  <c:v>2125</c:v>
                </c:pt>
                <c:pt idx="3">
                  <c:v>546</c:v>
                </c:pt>
                <c:pt idx="4">
                  <c:v>1692</c:v>
                </c:pt>
                <c:pt idx="5">
                  <c:v>1235</c:v>
                </c:pt>
                <c:pt idx="6">
                  <c:v>888</c:v>
                </c:pt>
                <c:pt idx="7">
                  <c:v>782</c:v>
                </c:pt>
                <c:pt idx="8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6E-4300-81F6-EBB47F58AC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43201401566089E-2"/>
          <c:y val="0.2130774881119602"/>
          <c:w val="0.91746080657426843"/>
          <c:h val="0.66373001898951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ANUAL!$C$2132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ANUAL!$A$2133:$A$2141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ANUAL!$C$2133:$C$2141</c:f>
              <c:numCache>
                <c:formatCode>#,##0</c:formatCode>
                <c:ptCount val="9"/>
                <c:pt idx="0">
                  <c:v>27664</c:v>
                </c:pt>
                <c:pt idx="1">
                  <c:v>30096</c:v>
                </c:pt>
                <c:pt idx="2">
                  <c:v>37116</c:v>
                </c:pt>
                <c:pt idx="3">
                  <c:v>9706</c:v>
                </c:pt>
                <c:pt idx="4">
                  <c:v>28836</c:v>
                </c:pt>
                <c:pt idx="5">
                  <c:v>20420</c:v>
                </c:pt>
                <c:pt idx="6">
                  <c:v>16723</c:v>
                </c:pt>
                <c:pt idx="7">
                  <c:v>16530</c:v>
                </c:pt>
                <c:pt idx="8">
                  <c:v>10762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0-48FE-9238-861B45AD42E5}"/>
            </c:ext>
          </c:extLst>
        </c:ser>
        <c:ser>
          <c:idx val="1"/>
          <c:order val="1"/>
          <c:tx>
            <c:strRef>
              <c:f>ANUAL!$E$2132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ANUAL!$A$2133:$A$2141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ANUAL!$E$2133:$E$2141</c:f>
              <c:numCache>
                <c:formatCode>#,##0</c:formatCode>
                <c:ptCount val="9"/>
                <c:pt idx="0">
                  <c:v>29099</c:v>
                </c:pt>
                <c:pt idx="1">
                  <c:v>31317</c:v>
                </c:pt>
                <c:pt idx="2">
                  <c:v>37168</c:v>
                </c:pt>
                <c:pt idx="3">
                  <c:v>9960</c:v>
                </c:pt>
                <c:pt idx="4">
                  <c:v>28527</c:v>
                </c:pt>
                <c:pt idx="5">
                  <c:v>20684</c:v>
                </c:pt>
                <c:pt idx="6">
                  <c:v>17508</c:v>
                </c:pt>
                <c:pt idx="7">
                  <c:v>17238</c:v>
                </c:pt>
                <c:pt idx="8">
                  <c:v>10714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B-441A-8C53-D52645695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9848"/>
        <c:axId val="326600240"/>
      </c:barChart>
      <c:catAx>
        <c:axId val="3265998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rgbClr val="7DB51A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>
                    <a:solidFill>
                      <a:srgbClr val="7DB51A"/>
                    </a:solidFill>
                  </a:rPr>
                  <a:t>PLAZAS</a:t>
                </a:r>
              </a:p>
            </c:rich>
          </c:tx>
          <c:layout>
            <c:manualLayout>
              <c:xMode val="edge"/>
              <c:yMode val="edge"/>
              <c:x val="0.4998506424076351"/>
              <c:y val="1.899380146651374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rgbClr val="7DB51A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600240"/>
        <c:crosses val="autoZero"/>
        <c:auto val="1"/>
        <c:lblAlgn val="ctr"/>
        <c:lblOffset val="100"/>
        <c:noMultiLvlLbl val="0"/>
      </c:catAx>
      <c:valAx>
        <c:axId val="32660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169007449417362"/>
          <c:y val="2.7053703113244468E-2"/>
          <c:w val="0.19830992550582638"/>
          <c:h val="8.17994336128619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42339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986</c:v>
              </c:pt>
              <c:pt idx="1">
                <c:v>472</c:v>
              </c:pt>
              <c:pt idx="2">
                <c:v>576</c:v>
              </c:pt>
              <c:pt idx="3">
                <c:v>252</c:v>
              </c:pt>
              <c:pt idx="4">
                <c:v>575</c:v>
              </c:pt>
              <c:pt idx="5">
                <c:v>464</c:v>
              </c:pt>
              <c:pt idx="6">
                <c:v>362</c:v>
              </c:pt>
              <c:pt idx="7">
                <c:v>192</c:v>
              </c:pt>
              <c:pt idx="8">
                <c:v>244</c:v>
              </c:pt>
            </c:numLit>
          </c:val>
          <c:extLst>
            <c:ext xmlns:c16="http://schemas.microsoft.com/office/drawing/2014/chart" uri="{C3380CC4-5D6E-409C-BE32-E72D297353CC}">
              <c16:uniqueId val="{00000000-6FE0-4D03-9AF8-3C66C08B0683}"/>
            </c:ext>
          </c:extLst>
        </c:ser>
        <c:ser>
          <c:idx val="1"/>
          <c:order val="1"/>
          <c:tx>
            <c:v>42705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890</c:v>
              </c:pt>
              <c:pt idx="1">
                <c:v>421</c:v>
              </c:pt>
              <c:pt idx="2">
                <c:v>545</c:v>
              </c:pt>
              <c:pt idx="3">
                <c:v>232</c:v>
              </c:pt>
              <c:pt idx="4">
                <c:v>536</c:v>
              </c:pt>
              <c:pt idx="5">
                <c:v>460</c:v>
              </c:pt>
              <c:pt idx="6">
                <c:v>353</c:v>
              </c:pt>
              <c:pt idx="7">
                <c:v>179</c:v>
              </c:pt>
              <c:pt idx="8">
                <c:v>223</c:v>
              </c:pt>
            </c:numLit>
          </c:val>
          <c:extLst>
            <c:ext xmlns:c16="http://schemas.microsoft.com/office/drawing/2014/chart" uri="{C3380CC4-5D6E-409C-BE32-E72D297353CC}">
              <c16:uniqueId val="{00000001-6FE0-4D03-9AF8-3C66C08B0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606904"/>
        <c:axId val="326607296"/>
      </c:barChart>
      <c:catAx>
        <c:axId val="326606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6607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6607296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6606904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42339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986</c:v>
              </c:pt>
              <c:pt idx="1">
                <c:v>472</c:v>
              </c:pt>
              <c:pt idx="2">
                <c:v>576</c:v>
              </c:pt>
              <c:pt idx="3">
                <c:v>252</c:v>
              </c:pt>
              <c:pt idx="4">
                <c:v>575</c:v>
              </c:pt>
              <c:pt idx="5">
                <c:v>464</c:v>
              </c:pt>
              <c:pt idx="6">
                <c:v>362</c:v>
              </c:pt>
              <c:pt idx="7">
                <c:v>192</c:v>
              </c:pt>
              <c:pt idx="8">
                <c:v>244</c:v>
              </c:pt>
            </c:numLit>
          </c:val>
          <c:extLst>
            <c:ext xmlns:c16="http://schemas.microsoft.com/office/drawing/2014/chart" uri="{C3380CC4-5D6E-409C-BE32-E72D297353CC}">
              <c16:uniqueId val="{00000000-561B-40B9-95AE-37CA1EAB0CAA}"/>
            </c:ext>
          </c:extLst>
        </c:ser>
        <c:ser>
          <c:idx val="1"/>
          <c:order val="1"/>
          <c:tx>
            <c:v>42705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890</c:v>
              </c:pt>
              <c:pt idx="1">
                <c:v>421</c:v>
              </c:pt>
              <c:pt idx="2">
                <c:v>545</c:v>
              </c:pt>
              <c:pt idx="3">
                <c:v>232</c:v>
              </c:pt>
              <c:pt idx="4">
                <c:v>536</c:v>
              </c:pt>
              <c:pt idx="5">
                <c:v>460</c:v>
              </c:pt>
              <c:pt idx="6">
                <c:v>353</c:v>
              </c:pt>
              <c:pt idx="7">
                <c:v>179</c:v>
              </c:pt>
              <c:pt idx="8">
                <c:v>223</c:v>
              </c:pt>
            </c:numLit>
          </c:val>
          <c:extLst>
            <c:ext xmlns:c16="http://schemas.microsoft.com/office/drawing/2014/chart" uri="{C3380CC4-5D6E-409C-BE32-E72D297353CC}">
              <c16:uniqueId val="{00000001-561B-40B9-95AE-37CA1EAB0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608080"/>
        <c:axId val="326608472"/>
      </c:barChart>
      <c:catAx>
        <c:axId val="326608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6608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6608472"/>
        <c:scaling>
          <c:orientation val="minMax"/>
          <c:max val="1000"/>
          <c:min val="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26608080"/>
        <c:crosses val="autoZero"/>
        <c:crossBetween val="between"/>
        <c:majorUnit val="100"/>
        <c:min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PROVINCIAS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905564</c:v>
                </c:pt>
                <c:pt idx="1">
                  <c:v>1660750</c:v>
                </c:pt>
                <c:pt idx="2">
                  <c:v>1635083</c:v>
                </c:pt>
                <c:pt idx="3">
                  <c:v>480260</c:v>
                </c:pt>
                <c:pt idx="4">
                  <c:v>1622930</c:v>
                </c:pt>
                <c:pt idx="5">
                  <c:v>998690</c:v>
                </c:pt>
                <c:pt idx="6">
                  <c:v>453121</c:v>
                </c:pt>
                <c:pt idx="7">
                  <c:v>1026914</c:v>
                </c:pt>
                <c:pt idx="8">
                  <c:v>460508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D-46FB-AF5C-2F2656A4CB3B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1502524</c:v>
                </c:pt>
                <c:pt idx="1">
                  <c:v>2520120</c:v>
                </c:pt>
                <c:pt idx="2">
                  <c:v>2615569</c:v>
                </c:pt>
                <c:pt idx="3">
                  <c:v>808353</c:v>
                </c:pt>
                <c:pt idx="4">
                  <c:v>2691686</c:v>
                </c:pt>
                <c:pt idx="5">
                  <c:v>1617208</c:v>
                </c:pt>
                <c:pt idx="6">
                  <c:v>868764</c:v>
                </c:pt>
                <c:pt idx="7">
                  <c:v>1745665</c:v>
                </c:pt>
                <c:pt idx="8">
                  <c:v>736551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694-410D-AFE9-54E9F8674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18314547922888949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 Y PERNOCTACIONES POR MESES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71231185175370093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CyL'!$A$55:$B$55</c:f>
              <c:strCache>
                <c:ptCount val="2"/>
                <c:pt idx="0">
                  <c:v>VIAJEROS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388764</c:v>
                </c:pt>
                <c:pt idx="1">
                  <c:v>430767</c:v>
                </c:pt>
                <c:pt idx="2">
                  <c:v>681593</c:v>
                </c:pt>
                <c:pt idx="3">
                  <c:v>722875</c:v>
                </c:pt>
                <c:pt idx="4">
                  <c:v>915321</c:v>
                </c:pt>
                <c:pt idx="5">
                  <c:v>848026</c:v>
                </c:pt>
                <c:pt idx="6">
                  <c:v>947856</c:v>
                </c:pt>
                <c:pt idx="7">
                  <c:v>1274098</c:v>
                </c:pt>
                <c:pt idx="8">
                  <c:v>931052</c:v>
                </c:pt>
                <c:pt idx="9">
                  <c:v>839393</c:v>
                </c:pt>
                <c:pt idx="10">
                  <c:v>659502</c:v>
                </c:pt>
                <c:pt idx="11">
                  <c:v>604573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4-466C-8C2C-077A68C7667D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621276</c:v>
                </c:pt>
                <c:pt idx="1">
                  <c:v>696509</c:v>
                </c:pt>
                <c:pt idx="2">
                  <c:v>1176324</c:v>
                </c:pt>
                <c:pt idx="3">
                  <c:v>1117319</c:v>
                </c:pt>
                <c:pt idx="4">
                  <c:v>1388507</c:v>
                </c:pt>
                <c:pt idx="5">
                  <c:v>1362587</c:v>
                </c:pt>
                <c:pt idx="6">
                  <c:v>1624454</c:v>
                </c:pt>
                <c:pt idx="7">
                  <c:v>2231828</c:v>
                </c:pt>
                <c:pt idx="8">
                  <c:v>1456055</c:v>
                </c:pt>
                <c:pt idx="9">
                  <c:v>1340394</c:v>
                </c:pt>
                <c:pt idx="10">
                  <c:v>1065565</c:v>
                </c:pt>
                <c:pt idx="11">
                  <c:v>1025622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9-4F2A-BE84-D25CE85CD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106724590460673"/>
          <c:y val="4.2796589861491374E-2"/>
          <c:w val="0.20701297855009504"/>
          <c:h val="9.1764117990341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CB7-4132-B73D-1E0D632320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CB7-4132-B73D-1E0D632320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CB7-4132-B73D-1E0D632320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CB7-4132-B73D-1E0D632320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CB7-4132-B73D-1E0D6323205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CB7-4132-B73D-1E0D6323205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CB7-4132-B73D-1E0D6323205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CB7-4132-B73D-1E0D6323205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CB7-4132-B73D-1E0D6323205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CB7-4132-B73D-1E0D6323205F}"/>
                </c:ext>
              </c:extLst>
            </c:dLbl>
            <c:dLbl>
              <c:idx val="3"/>
              <c:layout>
                <c:manualLayout>
                  <c:x val="3.5207643113746944E-17"/>
                  <c:y val="3.33113006620293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7-4132-B73D-1E0D6323205F}"/>
                </c:ext>
              </c:extLst>
            </c:dLbl>
            <c:dLbl>
              <c:idx val="4"/>
              <c:layout>
                <c:manualLayout>
                  <c:x val="5.7416267942583029E-3"/>
                  <c:y val="-1.09589041095890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7-4132-B73D-1E0D6323205F}"/>
                </c:ext>
              </c:extLst>
            </c:dLbl>
            <c:dLbl>
              <c:idx val="5"/>
              <c:layout>
                <c:manualLayout>
                  <c:x val="4.784688995215311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B7-4132-B73D-1E0D6323205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0.60589643581237773</c:v>
                </c:pt>
                <c:pt idx="1">
                  <c:v>6.4423939114187395E-2</c:v>
                </c:pt>
                <c:pt idx="2">
                  <c:v>0.16555097154922235</c:v>
                </c:pt>
                <c:pt idx="3">
                  <c:v>1.3759380894116815E-2</c:v>
                </c:pt>
                <c:pt idx="4">
                  <c:v>0.11860012102954623</c:v>
                </c:pt>
                <c:pt idx="5">
                  <c:v>3.1769151600549494E-2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CB7-4132-B73D-1E0D6323205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4645-44B4-9739-CB833160B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4387824"/>
        <c:axId val="304390256"/>
      </c:barChart>
      <c:catAx>
        <c:axId val="304387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39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39025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3878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
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FA-4D9A-9828-37234155B8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9FA-4D9A-9828-37234155B8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9FA-4D9A-9828-37234155B8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9FA-4D9A-9828-37234155B84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C.R.A.C.</c:v>
              </c:pt>
              <c:pt idx="1">
                <c:v>C.R.A.</c:v>
              </c:pt>
              <c:pt idx="2">
                <c:v>Posadas</c:v>
              </c:pt>
              <c:pt idx="3">
                <c:v>C.T.R.</c:v>
              </c:pt>
            </c:strLit>
          </c:cat>
          <c:val>
            <c:numLit>
              <c:formatCode>General</c:formatCode>
              <c:ptCount val="4"/>
              <c:pt idx="0">
                <c:v>2169</c:v>
              </c:pt>
              <c:pt idx="1">
                <c:v>18559</c:v>
              </c:pt>
              <c:pt idx="2">
                <c:v>2986</c:v>
              </c:pt>
              <c:pt idx="3">
                <c:v>10590</c:v>
              </c:pt>
            </c:numLit>
          </c:val>
          <c:extLst>
            <c:ext xmlns:c16="http://schemas.microsoft.com/office/drawing/2014/chart" uri="{C3380CC4-5D6E-409C-BE32-E72D297353CC}">
              <c16:uniqueId val="{00000008-F9FA-4D9A-9828-37234155B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ANUAL!$A$1908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ANUAL!$B$1907:$I$1907</c15:sqref>
                  </c15:fullRef>
                </c:ext>
              </c:extLst>
              <c:f>ANUAL!$D$1907:$I$1907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ANUAL!$B$1908:$I$1908</c15:sqref>
                  </c15:fullRef>
                </c:ext>
              </c:extLst>
              <c:f>ANUAL!$D$1908:$I$1908</c:f>
              <c:numCache>
                <c:formatCode>#,##0</c:formatCode>
                <c:ptCount val="6"/>
                <c:pt idx="0">
                  <c:v>4720849</c:v>
                </c:pt>
                <c:pt idx="1">
                  <c:v>264685</c:v>
                </c:pt>
                <c:pt idx="2">
                  <c:v>956812</c:v>
                </c:pt>
                <c:pt idx="3">
                  <c:v>249768</c:v>
                </c:pt>
                <c:pt idx="4">
                  <c:v>469393</c:v>
                </c:pt>
                <c:pt idx="5">
                  <c:v>268848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02-4D93-BA3A-5577C2D6ED60}"/>
            </c:ext>
          </c:extLst>
        </c:ser>
        <c:ser>
          <c:idx val="1"/>
          <c:order val="1"/>
          <c:tx>
            <c:strRef>
              <c:f>ANUAL!$A$1909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ANUAL!$B$1907:$I$1907</c15:sqref>
                  </c15:fullRef>
                </c:ext>
              </c:extLst>
              <c:f>ANUAL!$D$1907:$I$1907</c:f>
              <c:strCache>
                <c:ptCount val="6"/>
                <c:pt idx="0">
                  <c:v>ALOJ. HOTELEROS</c:v>
                </c:pt>
                <c:pt idx="1">
                  <c:v>CAMPING</c:v>
                </c:pt>
                <c:pt idx="2">
                  <c:v>T. RURAL</c:v>
                </c:pt>
                <c:pt idx="3">
                  <c:v>ALBERGUES</c:v>
                </c:pt>
                <c:pt idx="4">
                  <c:v>VIVIEND. TURIST.</c:v>
                </c:pt>
                <c:pt idx="5">
                  <c:v>APAR. TUR.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ANUAL!$B$1909:$I$1909</c15:sqref>
                  </c15:fullRef>
                </c:ext>
              </c:extLst>
              <c:f>ANUAL!$D$1909:$I$1909</c:f>
              <c:numCache>
                <c:formatCode>#,##0</c:formatCode>
                <c:ptCount val="6"/>
                <c:pt idx="0">
                  <c:v>1589551</c:v>
                </c:pt>
                <c:pt idx="1">
                  <c:v>150963</c:v>
                </c:pt>
                <c:pt idx="2">
                  <c:v>150629</c:v>
                </c:pt>
                <c:pt idx="3">
                  <c:v>271261</c:v>
                </c:pt>
                <c:pt idx="4">
                  <c:v>86872</c:v>
                </c:pt>
                <c:pt idx="5">
                  <c:v>64189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02-4D93-BA3A-5577C2D6ED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9358208"/>
        <c:axId val="329358600"/>
      </c:barChart>
      <c:catAx>
        <c:axId val="3293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58600"/>
        <c:crosses val="autoZero"/>
        <c:auto val="1"/>
        <c:lblAlgn val="ctr"/>
        <c:lblOffset val="100"/>
        <c:noMultiLvlLbl val="0"/>
      </c:catAx>
      <c:valAx>
        <c:axId val="329358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5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PROCEDENCIA VIAJEROS ESPAÑOLES SEGÚN EL TIPO DE ALOJAMIENTO UTILIZADO</a:t>
            </a:r>
          </a:p>
        </c:rich>
      </c:tx>
      <c:layout>
        <c:manualLayout>
          <c:xMode val="edge"/>
          <c:yMode val="edge"/>
          <c:x val="0.15818358974633115"/>
          <c:y val="9.523831045780927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7396784060338792E-2"/>
          <c:y val="6.7718285214348209E-2"/>
          <c:w val="0.78926971882024888"/>
          <c:h val="0.86158255288387786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0.25778566699049998</c:v>
                </c:pt>
                <c:pt idx="1">
                  <c:v>0.20680778238695</c:v>
                </c:pt>
                <c:pt idx="2">
                  <c:v>0.19166427892244001</c:v>
                </c:pt>
                <c:pt idx="3">
                  <c:v>0.33703602547402001</c:v>
                </c:pt>
                <c:pt idx="4">
                  <c:v>0.43961624326505999</c:v>
                </c:pt>
                <c:pt idx="5">
                  <c:v>0.31936655845256001</c:v>
                </c:pt>
                <c:pt idx="6">
                  <c:v>0.53625974772447005</c:v>
                </c:pt>
                <c:pt idx="7">
                  <c:v>0.24245210269051001</c:v>
                </c:pt>
                <c:pt idx="8">
                  <c:v>0.27359816067513998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E-4730-A98D-D41A87EE740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0.13557896663364</c:v>
                </c:pt>
                <c:pt idx="1">
                  <c:v>0.20409865105903999</c:v>
                </c:pt>
                <c:pt idx="2">
                  <c:v>0.23304071133538001</c:v>
                </c:pt>
                <c:pt idx="3">
                  <c:v>0.13461273986434</c:v>
                </c:pt>
                <c:pt idx="4">
                  <c:v>0.14113556103614999</c:v>
                </c:pt>
                <c:pt idx="5">
                  <c:v>0.22074333956635001</c:v>
                </c:pt>
                <c:pt idx="6">
                  <c:v>0.12634933522521</c:v>
                </c:pt>
                <c:pt idx="7">
                  <c:v>0.15609417856586</c:v>
                </c:pt>
                <c:pt idx="8">
                  <c:v>0.14467804559735001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E-4730-A98D-D41A87EE740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PROC'!$B$145:$J$145</c:f>
              <c:numCache>
                <c:formatCode>0.00%</c:formatCode>
                <c:ptCount val="9"/>
                <c:pt idx="0">
                  <c:v>8.9987187401623994E-2</c:v>
                </c:pt>
                <c:pt idx="1">
                  <c:v>7.3319121488355996E-2</c:v>
                </c:pt>
                <c:pt idx="2">
                  <c:v>7.6581523113756003E-2</c:v>
                </c:pt>
                <c:pt idx="3">
                  <c:v>3.9326326405623002E-2</c:v>
                </c:pt>
                <c:pt idx="4">
                  <c:v>5.2542328329435999E-2</c:v>
                </c:pt>
                <c:pt idx="5">
                  <c:v>3.7681728209525998E-2</c:v>
                </c:pt>
                <c:pt idx="6">
                  <c:v>4.9009887598569002E-2</c:v>
                </c:pt>
                <c:pt idx="7">
                  <c:v>0.10011343274329999</c:v>
                </c:pt>
                <c:pt idx="8">
                  <c:v>8.1844882477357994E-2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E-4730-A98D-D41A87EE740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PROC'!$B$146:$J$146</c:f>
              <c:numCache>
                <c:formatCode>0.00%</c:formatCode>
                <c:ptCount val="9"/>
                <c:pt idx="0">
                  <c:v>7.9133474420937003E-2</c:v>
                </c:pt>
                <c:pt idx="1">
                  <c:v>5.2951949206934003E-2</c:v>
                </c:pt>
                <c:pt idx="2">
                  <c:v>6.0442436897291001E-2</c:v>
                </c:pt>
                <c:pt idx="3">
                  <c:v>5.2012858069714001E-2</c:v>
                </c:pt>
                <c:pt idx="4">
                  <c:v>5.3430818445730999E-2</c:v>
                </c:pt>
                <c:pt idx="5">
                  <c:v>7.3058826680945002E-2</c:v>
                </c:pt>
                <c:pt idx="6">
                  <c:v>3.5041379348971002E-2</c:v>
                </c:pt>
                <c:pt idx="7">
                  <c:v>4.2187474584410002E-2</c:v>
                </c:pt>
                <c:pt idx="8">
                  <c:v>7.2554945004857999E-2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1E-4730-A98D-D41A87EE740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PROC'!$B$147:$J$147</c:f>
              <c:numCache>
                <c:formatCode>0.00%</c:formatCode>
                <c:ptCount val="9"/>
                <c:pt idx="0">
                  <c:v>6.1059354497069999E-2</c:v>
                </c:pt>
                <c:pt idx="1">
                  <c:v>6.1044669753015E-2</c:v>
                </c:pt>
                <c:pt idx="2">
                  <c:v>8.7201584469489002E-2</c:v>
                </c:pt>
                <c:pt idx="3">
                  <c:v>0.10119540772247999</c:v>
                </c:pt>
                <c:pt idx="4">
                  <c:v>7.2948049128728001E-2</c:v>
                </c:pt>
                <c:pt idx="5">
                  <c:v>8.1810410806074998E-2</c:v>
                </c:pt>
                <c:pt idx="6">
                  <c:v>5.8667955299319001E-2</c:v>
                </c:pt>
                <c:pt idx="7">
                  <c:v>6.8635481951704005E-2</c:v>
                </c:pt>
                <c:pt idx="8">
                  <c:v>6.4897823292640003E-2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1E-4730-A98D-D41A87EE740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PROC'!$B$148:$J$148</c:f>
              <c:numCache>
                <c:formatCode>0.00%</c:formatCode>
                <c:ptCount val="9"/>
                <c:pt idx="0">
                  <c:v>6.0796092269744001E-2</c:v>
                </c:pt>
                <c:pt idx="1">
                  <c:v>8.3979997636582995E-2</c:v>
                </c:pt>
                <c:pt idx="2">
                  <c:v>6.4633508238989001E-2</c:v>
                </c:pt>
                <c:pt idx="3">
                  <c:v>2.3844245377405E-2</c:v>
                </c:pt>
                <c:pt idx="4">
                  <c:v>4.3118331601145997E-2</c:v>
                </c:pt>
                <c:pt idx="5">
                  <c:v>3.7094150825456002E-2</c:v>
                </c:pt>
                <c:pt idx="6">
                  <c:v>3.5709625161869998E-2</c:v>
                </c:pt>
                <c:pt idx="7">
                  <c:v>7.2907816872421996E-2</c:v>
                </c:pt>
                <c:pt idx="8">
                  <c:v>5.8729042439842997E-2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1E-4730-A98D-D41A87EE740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PROC'!$B$149:$J$149</c:f>
              <c:numCache>
                <c:formatCode>0.00%</c:formatCode>
                <c:ptCount val="9"/>
                <c:pt idx="0">
                  <c:v>6.0022326893218E-2</c:v>
                </c:pt>
                <c:pt idx="1">
                  <c:v>4.3992502318835003E-2</c:v>
                </c:pt>
                <c:pt idx="2">
                  <c:v>4.7033522441871999E-2</c:v>
                </c:pt>
                <c:pt idx="3">
                  <c:v>3.5536953380124997E-2</c:v>
                </c:pt>
                <c:pt idx="4">
                  <c:v>3.9001986588447002E-2</c:v>
                </c:pt>
                <c:pt idx="5">
                  <c:v>3.8267205968883E-2</c:v>
                </c:pt>
                <c:pt idx="6">
                  <c:v>3.4054546536553001E-2</c:v>
                </c:pt>
                <c:pt idx="7">
                  <c:v>4.2246194578253002E-2</c:v>
                </c:pt>
                <c:pt idx="8">
                  <c:v>5.4817675951732002E-2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11E-4730-A98D-D41A87EE740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PROC'!$B$150:$J$150</c:f>
              <c:numCache>
                <c:formatCode>0.00%</c:formatCode>
                <c:ptCount val="9"/>
                <c:pt idx="0">
                  <c:v>4.8751723773820997E-2</c:v>
                </c:pt>
                <c:pt idx="1">
                  <c:v>5.1445480992520998E-2</c:v>
                </c:pt>
                <c:pt idx="2">
                  <c:v>5.4069671653571003E-2</c:v>
                </c:pt>
                <c:pt idx="3">
                  <c:v>5.3424190943640003E-2</c:v>
                </c:pt>
                <c:pt idx="4">
                  <c:v>3.1731559022909001E-2</c:v>
                </c:pt>
                <c:pt idx="5">
                  <c:v>2.3731131455600001E-2</c:v>
                </c:pt>
                <c:pt idx="6">
                  <c:v>2.8498131249318E-2</c:v>
                </c:pt>
                <c:pt idx="7">
                  <c:v>5.7766895043646002E-2</c:v>
                </c:pt>
                <c:pt idx="8">
                  <c:v>4.7400878655260999E-2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1E-4730-A98D-D41A87EE740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PROC'!$B$151:$J$151</c:f>
              <c:numCache>
                <c:formatCode>0.00%</c:formatCode>
                <c:ptCount val="9"/>
                <c:pt idx="0">
                  <c:v>4.5808177376148E-2</c:v>
                </c:pt>
                <c:pt idx="1">
                  <c:v>5.611193129349E-2</c:v>
                </c:pt>
                <c:pt idx="2">
                  <c:v>5.0733104290740003E-2</c:v>
                </c:pt>
                <c:pt idx="3">
                  <c:v>8.2566368262111001E-2</c:v>
                </c:pt>
                <c:pt idx="4">
                  <c:v>3.1504235580077998E-2</c:v>
                </c:pt>
                <c:pt idx="5">
                  <c:v>4.5783243573972003E-2</c:v>
                </c:pt>
                <c:pt idx="6">
                  <c:v>2.5797174523836001E-2</c:v>
                </c:pt>
                <c:pt idx="7">
                  <c:v>4.3316346851040001E-2</c:v>
                </c:pt>
                <c:pt idx="8">
                  <c:v>4.7374027165143003E-2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1E-4730-A98D-D41A87EE740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PROC'!$B$152:$J$152</c:f>
              <c:numCache>
                <c:formatCode>0.00%</c:formatCode>
                <c:ptCount val="9"/>
                <c:pt idx="0">
                  <c:v>3.1702421881681001E-2</c:v>
                </c:pt>
                <c:pt idx="1">
                  <c:v>4.0758279930960997E-2</c:v>
                </c:pt>
                <c:pt idx="2">
                  <c:v>2.6861378994276999E-2</c:v>
                </c:pt>
                <c:pt idx="3">
                  <c:v>2.9911630325041998E-2</c:v>
                </c:pt>
                <c:pt idx="4">
                  <c:v>1.8319515228490998E-2</c:v>
                </c:pt>
                <c:pt idx="5">
                  <c:v>2.7895468142314001E-2</c:v>
                </c:pt>
                <c:pt idx="6">
                  <c:v>1.3859412854658E-2</c:v>
                </c:pt>
                <c:pt idx="7">
                  <c:v>2.5223617614326E-2</c:v>
                </c:pt>
                <c:pt idx="8">
                  <c:v>3.0935888399518999E-2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11E-4730-A98D-D41A87EE740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PROC'!$B$153:$J$153</c:f>
              <c:numCache>
                <c:formatCode>0.00%</c:formatCode>
                <c:ptCount val="9"/>
                <c:pt idx="0">
                  <c:v>2.7119940740513999E-2</c:v>
                </c:pt>
                <c:pt idx="1">
                  <c:v>3.8928962643872002E-2</c:v>
                </c:pt>
                <c:pt idx="2">
                  <c:v>2.5186692661882001E-2</c:v>
                </c:pt>
                <c:pt idx="3">
                  <c:v>1.6509571932539002E-2</c:v>
                </c:pt>
                <c:pt idx="4">
                  <c:v>1.7745476766453001E-2</c:v>
                </c:pt>
                <c:pt idx="5">
                  <c:v>1.9914869128293999E-2</c:v>
                </c:pt>
                <c:pt idx="6">
                  <c:v>1.7840199256626998E-2</c:v>
                </c:pt>
                <c:pt idx="7">
                  <c:v>5.3247110351862997E-2</c:v>
                </c:pt>
                <c:pt idx="8">
                  <c:v>2.7054566462060999E-2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1E-4730-A98D-D41A87EE740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PROC'!$B$154:$J$154</c:f>
              <c:numCache>
                <c:formatCode>0.00%</c:formatCode>
                <c:ptCount val="9"/>
                <c:pt idx="0">
                  <c:v>2.5943850493893E-2</c:v>
                </c:pt>
                <c:pt idx="1">
                  <c:v>2.1167232206237001E-2</c:v>
                </c:pt>
                <c:pt idx="2">
                  <c:v>2.1878890759632001E-2</c:v>
                </c:pt>
                <c:pt idx="3">
                  <c:v>2.7506708547500001E-2</c:v>
                </c:pt>
                <c:pt idx="4">
                  <c:v>1.2980341730893E-2</c:v>
                </c:pt>
                <c:pt idx="5">
                  <c:v>1.5355516241055E-2</c:v>
                </c:pt>
                <c:pt idx="6">
                  <c:v>7.7622642050363001E-3</c:v>
                </c:pt>
                <c:pt idx="7">
                  <c:v>2.2641437650975999E-2</c:v>
                </c:pt>
                <c:pt idx="8">
                  <c:v>2.4241130012163999E-2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1E-4730-A98D-D41A87EE740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PROC'!$B$155:$J$155</c:f>
              <c:numCache>
                <c:formatCode>0.00%</c:formatCode>
                <c:ptCount val="9"/>
                <c:pt idx="0">
                  <c:v>1.9164295984568001E-2</c:v>
                </c:pt>
                <c:pt idx="1">
                  <c:v>1.9656185834270999E-2</c:v>
                </c:pt>
                <c:pt idx="2">
                  <c:v>1.5551077199684E-2</c:v>
                </c:pt>
                <c:pt idx="3">
                  <c:v>3.0233908005284998E-2</c:v>
                </c:pt>
                <c:pt idx="4">
                  <c:v>1.4396686490060999E-2</c:v>
                </c:pt>
                <c:pt idx="5">
                  <c:v>1.7694955035184E-2</c:v>
                </c:pt>
                <c:pt idx="6">
                  <c:v>9.8264736259403001E-3</c:v>
                </c:pt>
                <c:pt idx="7">
                  <c:v>1.9689016912923001E-2</c:v>
                </c:pt>
                <c:pt idx="8">
                  <c:v>1.9309665562986002E-2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1E-4730-A98D-D41A87EE740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PROC'!$B$156:$J$156</c:f>
              <c:numCache>
                <c:formatCode>0.00%</c:formatCode>
                <c:ptCount val="9"/>
                <c:pt idx="0">
                  <c:v>1.7045930850333998E-2</c:v>
                </c:pt>
                <c:pt idx="1">
                  <c:v>1.6994798052751E-2</c:v>
                </c:pt>
                <c:pt idx="2">
                  <c:v>1.0526983036898E-2</c:v>
                </c:pt>
                <c:pt idx="3">
                  <c:v>1.0024597656604E-2</c:v>
                </c:pt>
                <c:pt idx="4">
                  <c:v>9.8765212937004E-3</c:v>
                </c:pt>
                <c:pt idx="5">
                  <c:v>8.0194760929253005E-3</c:v>
                </c:pt>
                <c:pt idx="6">
                  <c:v>7.4498239122290999E-3</c:v>
                </c:pt>
                <c:pt idx="7">
                  <c:v>1.4176391945291999E-2</c:v>
                </c:pt>
                <c:pt idx="8">
                  <c:v>1.5722817255156001E-2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1E-4730-A98D-D41A87EE740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PROC'!$B$157:$J$157</c:f>
              <c:numCache>
                <c:formatCode>0.00%</c:formatCode>
                <c:ptCount val="9"/>
                <c:pt idx="0">
                  <c:v>1.3627076563888001E-2</c:v>
                </c:pt>
                <c:pt idx="1">
                  <c:v>8.8701738306396997E-3</c:v>
                </c:pt>
                <c:pt idx="2">
                  <c:v>1.2993995544177E-2</c:v>
                </c:pt>
                <c:pt idx="3">
                  <c:v>3.4792925010925001E-3</c:v>
                </c:pt>
                <c:pt idx="4">
                  <c:v>6.8745222433821999E-3</c:v>
                </c:pt>
                <c:pt idx="5">
                  <c:v>1.1061837163686E-2</c:v>
                </c:pt>
                <c:pt idx="6">
                  <c:v>5.2431715787290998E-3</c:v>
                </c:pt>
                <c:pt idx="7">
                  <c:v>1.6830720360341E-2</c:v>
                </c:pt>
                <c:pt idx="8">
                  <c:v>1.2220368975327999E-2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11E-4730-A98D-D41A87EE740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PROC'!$B$158:$J$158</c:f>
              <c:numCache>
                <c:formatCode>0.00%</c:formatCode>
                <c:ptCount val="9"/>
                <c:pt idx="0">
                  <c:v>1.1943505364955E-2</c:v>
                </c:pt>
                <c:pt idx="1">
                  <c:v>1.1475872760265E-2</c:v>
                </c:pt>
                <c:pt idx="2">
                  <c:v>1.1352696436899E-2</c:v>
                </c:pt>
                <c:pt idx="3">
                  <c:v>1.8835602994276002E-2</c:v>
                </c:pt>
                <c:pt idx="4">
                  <c:v>8.1256333087618999E-3</c:v>
                </c:pt>
                <c:pt idx="5">
                  <c:v>1.5228095266226999E-2</c:v>
                </c:pt>
                <c:pt idx="6">
                  <c:v>4.3855887474258002E-3</c:v>
                </c:pt>
                <c:pt idx="7">
                  <c:v>1.1329264944177001E-2</c:v>
                </c:pt>
                <c:pt idx="8">
                  <c:v>1.2028199817922001E-2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11E-4730-A98D-D41A87EE740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PROC'!$B$159:$J$159</c:f>
              <c:numCache>
                <c:formatCode>0.00%</c:formatCode>
                <c:ptCount val="9"/>
                <c:pt idx="0">
                  <c:v>1.1660595050229001E-2</c:v>
                </c:pt>
                <c:pt idx="1">
                  <c:v>6.3080462148679996E-3</c:v>
                </c:pt>
                <c:pt idx="2">
                  <c:v>7.9499323444002998E-3</c:v>
                </c:pt>
                <c:pt idx="3">
                  <c:v>3.5707353041002999E-3</c:v>
                </c:pt>
                <c:pt idx="4">
                  <c:v>5.7208871346501999E-3</c:v>
                </c:pt>
                <c:pt idx="5">
                  <c:v>5.9459930027252004E-3</c:v>
                </c:pt>
                <c:pt idx="6">
                  <c:v>3.6513705889339998E-3</c:v>
                </c:pt>
                <c:pt idx="7">
                  <c:v>1.0049455607726E-2</c:v>
                </c:pt>
                <c:pt idx="8">
                  <c:v>1.0145025002682001E-2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11E-4730-A98D-D41A87EE740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PROC'!$B$160:$J$160</c:f>
              <c:numCache>
                <c:formatCode>0.00%</c:formatCode>
                <c:ptCount val="9"/>
                <c:pt idx="0">
                  <c:v>1.5435518152051E-3</c:v>
                </c:pt>
                <c:pt idx="1">
                  <c:v>1.1849302795147001E-3</c:v>
                </c:pt>
                <c:pt idx="2">
                  <c:v>1.2678404381208E-3</c:v>
                </c:pt>
                <c:pt idx="3">
                  <c:v>1.1499124150494E-4</c:v>
                </c:pt>
                <c:pt idx="4">
                  <c:v>2.9826302148892999E-4</c:v>
                </c:pt>
                <c:pt idx="5">
                  <c:v>1.9267134904038999E-4</c:v>
                </c:pt>
                <c:pt idx="6">
                  <c:v>8.4570073596299002E-5</c:v>
                </c:pt>
                <c:pt idx="7">
                  <c:v>6.4540843809481995E-4</c:v>
                </c:pt>
                <c:pt idx="8">
                  <c:v>1.2864788890609999E-3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11E-4730-A98D-D41A87EE740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PROC'!$B$161:$J$161</c:f>
              <c:numCache>
                <c:formatCode>0.00%</c:formatCode>
                <c:ptCount val="9"/>
                <c:pt idx="0">
                  <c:v>1.3258609980247001E-3</c:v>
                </c:pt>
                <c:pt idx="1">
                  <c:v>9.0343211089709003E-4</c:v>
                </c:pt>
                <c:pt idx="2">
                  <c:v>1.0301712205013E-3</c:v>
                </c:pt>
                <c:pt idx="3">
                  <c:v>2.5784599260111001E-4</c:v>
                </c:pt>
                <c:pt idx="4">
                  <c:v>6.3303978443033997E-4</c:v>
                </c:pt>
                <c:pt idx="5">
                  <c:v>1.1545230391811999E-3</c:v>
                </c:pt>
                <c:pt idx="6">
                  <c:v>5.0934248870498E-4</c:v>
                </c:pt>
                <c:pt idx="7">
                  <c:v>4.4765229313114001E-4</c:v>
                </c:pt>
                <c:pt idx="8">
                  <c:v>1.1603783637963E-3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11E-4730-A98D-D41A87EE7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60952"/>
        <c:axId val="329361344"/>
      </c:barChart>
      <c:catAx>
        <c:axId val="32936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1344"/>
        <c:crosses val="autoZero"/>
        <c:auto val="1"/>
        <c:lblAlgn val="ctr"/>
        <c:lblOffset val="100"/>
        <c:noMultiLvlLbl val="0"/>
      </c:catAx>
      <c:valAx>
        <c:axId val="32936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76839960280765"/>
          <c:y val="6.7085383794321413E-2"/>
          <c:w val="0.18459585902366912"/>
          <c:h val="0.895373823550754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PROCEDENCIA VIAJEROS EXTRANJEROS SEGÚN EL TIPO DE ALOJAMIENTO UTILIZADO</a:t>
            </a:r>
          </a:p>
        </c:rich>
      </c:tx>
      <c:layout>
        <c:manualLayout>
          <c:xMode val="edge"/>
          <c:yMode val="edge"/>
          <c:x val="0.13353037766830869"/>
          <c:y val="1.1895911709230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022830148464826E-2"/>
          <c:y val="6.872371229878034E-2"/>
          <c:w val="0.79556764274149194"/>
          <c:h val="0.8564552389896037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PROC'!$A$208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0.16074877230796</c:v>
                </c:pt>
                <c:pt idx="1">
                  <c:v>0.16374484895076999</c:v>
                </c:pt>
                <c:pt idx="2">
                  <c:v>0.16586928727874001</c:v>
                </c:pt>
                <c:pt idx="3">
                  <c:v>0.21078214071192</c:v>
                </c:pt>
                <c:pt idx="4">
                  <c:v>0.14430613283999999</c:v>
                </c:pt>
                <c:pt idx="5">
                  <c:v>0.14500819099344001</c:v>
                </c:pt>
                <c:pt idx="6">
                  <c:v>0.15666023936170001</c:v>
                </c:pt>
                <c:pt idx="7">
                  <c:v>0.12603372137124999</c:v>
                </c:pt>
                <c:pt idx="8">
                  <c:v>0.16356207709848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3-4B68-9419-4DE1198454FE}"/>
            </c:ext>
          </c:extLst>
        </c:ser>
        <c:ser>
          <c:idx val="1"/>
          <c:order val="1"/>
          <c:tx>
            <c:strRef>
              <c:f>'M.V. PROC'!$A$209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0.1362493618482</c:v>
                </c:pt>
                <c:pt idx="1">
                  <c:v>0.11874667828322</c:v>
                </c:pt>
                <c:pt idx="2">
                  <c:v>0.12707009326050001</c:v>
                </c:pt>
                <c:pt idx="3">
                  <c:v>5.7027617455798998E-2</c:v>
                </c:pt>
                <c:pt idx="4">
                  <c:v>7.9546914059371004E-2</c:v>
                </c:pt>
                <c:pt idx="5">
                  <c:v>2.7636264078234E-2</c:v>
                </c:pt>
                <c:pt idx="6">
                  <c:v>0.10282558510638</c:v>
                </c:pt>
                <c:pt idx="7">
                  <c:v>0.21559885567702</c:v>
                </c:pt>
                <c:pt idx="8">
                  <c:v>0.11750974609992999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3-4B68-9419-4DE1198454FE}"/>
            </c:ext>
          </c:extLst>
        </c:ser>
        <c:ser>
          <c:idx val="2"/>
          <c:order val="2"/>
          <c:tx>
            <c:strRef>
              <c:f>'M.V. PROC'!$A$210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0.10199143989358</c:v>
                </c:pt>
                <c:pt idx="1">
                  <c:v>6.9721426281947996E-2</c:v>
                </c:pt>
                <c:pt idx="2">
                  <c:v>5.3495520984750002E-2</c:v>
                </c:pt>
                <c:pt idx="3">
                  <c:v>0.15926063174114</c:v>
                </c:pt>
                <c:pt idx="4">
                  <c:v>0.12925492185613999</c:v>
                </c:pt>
                <c:pt idx="5">
                  <c:v>4.9041861975819001E-2</c:v>
                </c:pt>
                <c:pt idx="6">
                  <c:v>7.9925531914894002E-2</c:v>
                </c:pt>
                <c:pt idx="7">
                  <c:v>4.5307016733027998E-2</c:v>
                </c:pt>
                <c:pt idx="8">
                  <c:v>0.10073683315081999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3-4B68-9419-4DE1198454FE}"/>
            </c:ext>
          </c:extLst>
        </c:ser>
        <c:ser>
          <c:idx val="3"/>
          <c:order val="3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7.5428282372256003E-2</c:v>
                </c:pt>
                <c:pt idx="1">
                  <c:v>6.9193043824211001E-2</c:v>
                </c:pt>
                <c:pt idx="2">
                  <c:v>7.0755722672182997E-2</c:v>
                </c:pt>
                <c:pt idx="3">
                  <c:v>0.24960633569245999</c:v>
                </c:pt>
                <c:pt idx="4">
                  <c:v>9.5551001270093E-2</c:v>
                </c:pt>
                <c:pt idx="5">
                  <c:v>4.2151803773342003E-2</c:v>
                </c:pt>
                <c:pt idx="6">
                  <c:v>7.3729760638298003E-2</c:v>
                </c:pt>
                <c:pt idx="7">
                  <c:v>5.0695562878119001E-2</c:v>
                </c:pt>
                <c:pt idx="8">
                  <c:v>8.9867167082517005E-2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3-4B68-9419-4DE1198454FE}"/>
            </c:ext>
          </c:extLst>
        </c:ser>
        <c:ser>
          <c:idx val="4"/>
          <c:order val="4"/>
          <c:tx>
            <c:strRef>
              <c:f>'M.V. PROC'!$A$212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8.4588145758740005E-2</c:v>
                </c:pt>
                <c:pt idx="1">
                  <c:v>0.10285097258445</c:v>
                </c:pt>
                <c:pt idx="2">
                  <c:v>9.0702194485067E-2</c:v>
                </c:pt>
                <c:pt idx="3">
                  <c:v>9.4313710793658995E-2</c:v>
                </c:pt>
                <c:pt idx="4">
                  <c:v>9.8670471784755007E-2</c:v>
                </c:pt>
                <c:pt idx="5">
                  <c:v>8.0900844160577995E-2</c:v>
                </c:pt>
                <c:pt idx="6">
                  <c:v>0.11895875</c:v>
                </c:pt>
                <c:pt idx="7">
                  <c:v>0.11575502178638999</c:v>
                </c:pt>
                <c:pt idx="8">
                  <c:v>8.7365011639477005E-2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3-4B68-9419-4DE1198454FE}"/>
            </c:ext>
          </c:extLst>
        </c:ser>
        <c:ser>
          <c:idx val="5"/>
          <c:order val="5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9.1123625235158004E-2</c:v>
                </c:pt>
                <c:pt idx="1">
                  <c:v>8.3854643098675005E-2</c:v>
                </c:pt>
                <c:pt idx="2">
                  <c:v>9.4293839943617994E-2</c:v>
                </c:pt>
                <c:pt idx="3">
                  <c:v>1.3952968060379999E-2</c:v>
                </c:pt>
                <c:pt idx="4">
                  <c:v>0.10083730374998</c:v>
                </c:pt>
                <c:pt idx="5">
                  <c:v>0.12838628972766</c:v>
                </c:pt>
                <c:pt idx="6">
                  <c:v>0.10755441489362</c:v>
                </c:pt>
                <c:pt idx="7">
                  <c:v>7.6791653393358E-2</c:v>
                </c:pt>
                <c:pt idx="8">
                  <c:v>8.6332219634605994E-2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3-4B68-9419-4DE1198454FE}"/>
            </c:ext>
          </c:extLst>
        </c:ser>
        <c:ser>
          <c:idx val="6"/>
          <c:order val="6"/>
          <c:tx>
            <c:strRef>
              <c:f>'M.V. PROC'!$A$214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7.0741711153103001E-2</c:v>
                </c:pt>
                <c:pt idx="1">
                  <c:v>6.5253599139515006E-2</c:v>
                </c:pt>
                <c:pt idx="2">
                  <c:v>7.3170268284807993E-2</c:v>
                </c:pt>
                <c:pt idx="3">
                  <c:v>0.17224069885873999</c:v>
                </c:pt>
                <c:pt idx="4">
                  <c:v>7.3359919259881001E-2</c:v>
                </c:pt>
                <c:pt idx="5">
                  <c:v>9.8549578772789997E-2</c:v>
                </c:pt>
                <c:pt idx="6">
                  <c:v>5.2353351063830003E-2</c:v>
                </c:pt>
                <c:pt idx="7">
                  <c:v>4.5805744149512002E-2</c:v>
                </c:pt>
                <c:pt idx="8">
                  <c:v>8.2634654533196003E-2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E3-4B68-9419-4DE1198454FE}"/>
            </c:ext>
          </c:extLst>
        </c:ser>
        <c:ser>
          <c:idx val="7"/>
          <c:order val="7"/>
          <c:tx>
            <c:strRef>
              <c:f>'M.V.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5.4073224978222999E-2</c:v>
                </c:pt>
                <c:pt idx="1">
                  <c:v>6.7081418260518999E-2</c:v>
                </c:pt>
                <c:pt idx="2">
                  <c:v>7.622136201825E-2</c:v>
                </c:pt>
                <c:pt idx="3">
                  <c:v>1.0581446031704999E-2</c:v>
                </c:pt>
                <c:pt idx="4">
                  <c:v>0.13585905425117001</c:v>
                </c:pt>
                <c:pt idx="5">
                  <c:v>9.8127224870484003E-2</c:v>
                </c:pt>
                <c:pt idx="6">
                  <c:v>0.11611771276596</c:v>
                </c:pt>
                <c:pt idx="7">
                  <c:v>9.7920256622269997E-2</c:v>
                </c:pt>
                <c:pt idx="8">
                  <c:v>5.7782902324631999E-2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E3-4B68-9419-4DE1198454FE}"/>
            </c:ext>
          </c:extLst>
        </c:ser>
        <c:ser>
          <c:idx val="8"/>
          <c:order val="8"/>
          <c:tx>
            <c:strRef>
              <c:f>'M.V. PROC'!$A$216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PROC'!$B$216:$J$216</c:f>
              <c:numCache>
                <c:formatCode>0.00%</c:formatCode>
                <c:ptCount val="9"/>
                <c:pt idx="0">
                  <c:v>5.0963774349369002E-2</c:v>
                </c:pt>
                <c:pt idx="1">
                  <c:v>4.9694411514352999E-2</c:v>
                </c:pt>
                <c:pt idx="2">
                  <c:v>5.6587400751601999E-2</c:v>
                </c:pt>
                <c:pt idx="3">
                  <c:v>2.1565229427281001E-2</c:v>
                </c:pt>
                <c:pt idx="4">
                  <c:v>3.2591997024425001E-2</c:v>
                </c:pt>
                <c:pt idx="5">
                  <c:v>0.10567947785089001</c:v>
                </c:pt>
                <c:pt idx="6">
                  <c:v>3.2295398936169999E-2</c:v>
                </c:pt>
                <c:pt idx="7">
                  <c:v>4.4281741953650998E-2</c:v>
                </c:pt>
                <c:pt idx="8">
                  <c:v>5.1959050556386999E-2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E3-4B68-9419-4DE1198454FE}"/>
            </c:ext>
          </c:extLst>
        </c:ser>
        <c:ser>
          <c:idx val="9"/>
          <c:order val="9"/>
          <c:tx>
            <c:strRef>
              <c:f>'M.V. PROC'!$A$217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PROC'!$B$217:$J$217</c:f>
              <c:numCache>
                <c:formatCode>0.00%</c:formatCode>
                <c:ptCount val="9"/>
                <c:pt idx="0">
                  <c:v>4.8561563434797998E-2</c:v>
                </c:pt>
                <c:pt idx="1">
                  <c:v>9.1511111530582001E-2</c:v>
                </c:pt>
                <c:pt idx="2">
                  <c:v>9.2061699917605003E-2</c:v>
                </c:pt>
                <c:pt idx="3">
                  <c:v>5.3577576976313003E-3</c:v>
                </c:pt>
                <c:pt idx="4">
                  <c:v>4.4996061959287001E-2</c:v>
                </c:pt>
                <c:pt idx="5">
                  <c:v>3.1191852718224E-2</c:v>
                </c:pt>
                <c:pt idx="6">
                  <c:v>4.9773617021277E-2</c:v>
                </c:pt>
                <c:pt idx="7">
                  <c:v>8.3864341565735995E-2</c:v>
                </c:pt>
                <c:pt idx="8">
                  <c:v>4.5922605307752003E-2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E3-4B68-9419-4DE1198454FE}"/>
            </c:ext>
          </c:extLst>
        </c:ser>
        <c:ser>
          <c:idx val="10"/>
          <c:order val="10"/>
          <c:tx>
            <c:strRef>
              <c:f>'M.V. PROC'!$A$218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PROC'!$B$218:$J$218</c:f>
              <c:numCache>
                <c:formatCode>0.00%</c:formatCode>
                <c:ptCount val="9"/>
                <c:pt idx="0">
                  <c:v>3.4742631671306999E-2</c:v>
                </c:pt>
                <c:pt idx="1">
                  <c:v>1.3788562099197E-2</c:v>
                </c:pt>
                <c:pt idx="2">
                  <c:v>1.0583304192459E-2</c:v>
                </c:pt>
                <c:pt idx="3">
                  <c:v>2.5182157687184999E-4</c:v>
                </c:pt>
                <c:pt idx="4">
                  <c:v>5.4040350789211003E-3</c:v>
                </c:pt>
                <c:pt idx="5">
                  <c:v>1.7661965765186E-2</c:v>
                </c:pt>
                <c:pt idx="6">
                  <c:v>3.6816462765957E-2</c:v>
                </c:pt>
                <c:pt idx="7">
                  <c:v>1.8659368925455E-2</c:v>
                </c:pt>
                <c:pt idx="8">
                  <c:v>2.7360867841679001E-2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3E3-4B68-9419-4DE1198454FE}"/>
            </c:ext>
          </c:extLst>
        </c:ser>
        <c:ser>
          <c:idx val="11"/>
          <c:order val="11"/>
          <c:tx>
            <c:strRef>
              <c:f>'M.V. PROC'!$A$219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PROC'!$B$219:$J$219</c:f>
              <c:numCache>
                <c:formatCode>0.00%</c:formatCode>
                <c:ptCount val="9"/>
                <c:pt idx="0">
                  <c:v>1.9925856922941E-2</c:v>
                </c:pt>
                <c:pt idx="1">
                  <c:v>2.7902014891814E-2</c:v>
                </c:pt>
                <c:pt idx="2">
                  <c:v>1.4144049256795001E-2</c:v>
                </c:pt>
                <c:pt idx="3">
                  <c:v>2.6298608027996003E-4</c:v>
                </c:pt>
                <c:pt idx="4">
                  <c:v>4.3018700039405E-3</c:v>
                </c:pt>
                <c:pt idx="5">
                  <c:v>0.10507439344028</c:v>
                </c:pt>
                <c:pt idx="6">
                  <c:v>6.7722872340425996E-3</c:v>
                </c:pt>
                <c:pt idx="7">
                  <c:v>3.8260288135715001E-3</c:v>
                </c:pt>
                <c:pt idx="8">
                  <c:v>2.4817004562801E-2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E3-4B68-9419-4DE1198454FE}"/>
            </c:ext>
          </c:extLst>
        </c:ser>
        <c:ser>
          <c:idx val="12"/>
          <c:order val="12"/>
          <c:tx>
            <c:strRef>
              <c:f>'M.V. PROC'!$A$221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PROC'!$B$221:$J$221</c:f>
              <c:numCache>
                <c:formatCode>0.00%</c:formatCode>
                <c:ptCount val="9"/>
                <c:pt idx="0">
                  <c:v>2.3448434130739E-2</c:v>
                </c:pt>
                <c:pt idx="1">
                  <c:v>1.3334032422211E-2</c:v>
                </c:pt>
                <c:pt idx="2">
                  <c:v>1.8836681356851001E-2</c:v>
                </c:pt>
                <c:pt idx="3">
                  <c:v>4.2901726254210998E-4</c:v>
                </c:pt>
                <c:pt idx="4">
                  <c:v>1.972759205105E-2</c:v>
                </c:pt>
                <c:pt idx="5">
                  <c:v>7.5113740934947002E-3</c:v>
                </c:pt>
                <c:pt idx="6">
                  <c:v>2.7943005319148999E-2</c:v>
                </c:pt>
                <c:pt idx="7">
                  <c:v>2.5123116301036998E-2</c:v>
                </c:pt>
                <c:pt idx="8">
                  <c:v>1.9136087787291998E-2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E3-4B68-9419-4DE1198454FE}"/>
            </c:ext>
          </c:extLst>
        </c:ser>
        <c:ser>
          <c:idx val="13"/>
          <c:order val="13"/>
          <c:tx>
            <c:strRef>
              <c:f>'M.V. PROC'!$A$222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PROC'!$B$222:$J$222</c:f>
              <c:numCache>
                <c:formatCode>0.00%</c:formatCode>
                <c:ptCount val="9"/>
                <c:pt idx="0">
                  <c:v>1.3783975354651E-2</c:v>
                </c:pt>
                <c:pt idx="1">
                  <c:v>2.0858463250474E-2</c:v>
                </c:pt>
                <c:pt idx="2">
                  <c:v>2.5596742568729E-2</c:v>
                </c:pt>
                <c:pt idx="3">
                  <c:v>1.6440142592253999E-3</c:v>
                </c:pt>
                <c:pt idx="4">
                  <c:v>1.4469920559611001E-2</c:v>
                </c:pt>
                <c:pt idx="5">
                  <c:v>3.1449193206516998E-2</c:v>
                </c:pt>
                <c:pt idx="6">
                  <c:v>1.5159521276596E-2</c:v>
                </c:pt>
                <c:pt idx="7">
                  <c:v>1.3794988245216E-2</c:v>
                </c:pt>
                <c:pt idx="8">
                  <c:v>1.4597352474436E-2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3E3-4B68-9419-4DE1198454FE}"/>
            </c:ext>
          </c:extLst>
        </c:ser>
        <c:ser>
          <c:idx val="14"/>
          <c:order val="14"/>
          <c:tx>
            <c:strRef>
              <c:f>'M.V. PROC'!$A$223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PROC'!$B$223:$J$223</c:f>
              <c:numCache>
                <c:formatCode>0.00%</c:formatCode>
                <c:ptCount val="9"/>
                <c:pt idx="0">
                  <c:v>9.5754916037693004E-3</c:v>
                </c:pt>
                <c:pt idx="1">
                  <c:v>1.0364987196942999E-2</c:v>
                </c:pt>
                <c:pt idx="2">
                  <c:v>4.9390145591964004E-3</c:v>
                </c:pt>
                <c:pt idx="3">
                  <c:v>2.5970854770050001E-4</c:v>
                </c:pt>
                <c:pt idx="4">
                  <c:v>3.2161046713833998E-3</c:v>
                </c:pt>
                <c:pt idx="5">
                  <c:v>1.0223772705534999E-2</c:v>
                </c:pt>
                <c:pt idx="6">
                  <c:v>1.0478723404255E-2</c:v>
                </c:pt>
                <c:pt idx="7">
                  <c:v>3.7123593459043001E-3</c:v>
                </c:pt>
                <c:pt idx="8">
                  <c:v>8.4094364060509994E-3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3E3-4B68-9419-4DE119845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62128"/>
        <c:axId val="329362520"/>
      </c:barChart>
      <c:catAx>
        <c:axId val="32936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2520"/>
        <c:crosses val="autoZero"/>
        <c:auto val="1"/>
        <c:lblAlgn val="ctr"/>
        <c:lblOffset val="100"/>
        <c:noMultiLvlLbl val="0"/>
      </c:catAx>
      <c:valAx>
        <c:axId val="32936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5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6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7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8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9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3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823637336607"/>
          <c:y val="5.4060956693028427E-2"/>
          <c:w val="0.17676477333537191"/>
          <c:h val="0.90849399821191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846532613175417E-2"/>
          <c:y val="0.21520357764537723"/>
          <c:w val="0.91574048285286658"/>
          <c:h val="0.6679744007364003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ANUAL!$E$2214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ANUAL!$A$2215:$A$2219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ANUAL!$D$2215:$D$2219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CD3A-42BD-BC04-7C861D842A39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ANUAL!$A$2215:$A$2219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ANUAL!$F$2215:$F$2219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"/>
        <c:axId val="329364088"/>
        <c:axId val="329364480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ANUAL!$C$2214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ANUAL!$A$2215:$A$2219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ANUAL!$C$2215:$C$2219</c:f>
              <c:numCache>
                <c:formatCode>#,##0</c:formatCode>
                <c:ptCount val="5"/>
                <c:pt idx="0">
                  <c:v>17</c:v>
                </c:pt>
                <c:pt idx="1">
                  <c:v>152</c:v>
                </c:pt>
                <c:pt idx="2">
                  <c:v>219</c:v>
                </c:pt>
                <c:pt idx="3">
                  <c:v>191</c:v>
                </c:pt>
                <c:pt idx="4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3A-42BD-BC04-7C861D842A39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ANUAL!$A$2215:$A$2219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ANUAL!$E$2215:$E$2219</c:f>
              <c:numCache>
                <c:formatCode>#,##0</c:formatCode>
                <c:ptCount val="5"/>
                <c:pt idx="0">
                  <c:v>16</c:v>
                </c:pt>
                <c:pt idx="1">
                  <c:v>152</c:v>
                </c:pt>
                <c:pt idx="2">
                  <c:v>220</c:v>
                </c:pt>
                <c:pt idx="3">
                  <c:v>190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3A-42BD-BC04-7C861D842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9365264"/>
        <c:axId val="329364872"/>
      </c:barChart>
      <c:catAx>
        <c:axId val="329364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4480"/>
        <c:crosses val="autoZero"/>
        <c:auto val="1"/>
        <c:lblAlgn val="ctr"/>
        <c:lblOffset val="100"/>
        <c:noMultiLvlLbl val="0"/>
      </c:catAx>
      <c:valAx>
        <c:axId val="32936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4088"/>
        <c:crosses val="autoZero"/>
        <c:crossBetween val="between"/>
      </c:valAx>
      <c:valAx>
        <c:axId val="329364872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5264"/>
        <c:crosses val="max"/>
        <c:crossBetween val="between"/>
      </c:valAx>
      <c:catAx>
        <c:axId val="3293652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9364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0241278520543684"/>
          <c:y val="2.7889822183500952E-2"/>
          <c:w val="0.39758721479456316"/>
          <c:h val="0.14685500337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8955687370054568"/>
          <c:y val="2.3818387607686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185230382908045"/>
          <c:y val="0.21091182226606639"/>
          <c:w val="0.86705317876284638"/>
          <c:h val="0.6723255654757159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ANUAL!$E$2229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ANUAL!$A$2230:$A$2234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ANUAL!$D$2230:$D$2234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8DDA-4FD6-83E2-5C8E123E6311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ANUAL!$A$2230:$A$2234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ANUAL!$F$2230:$F$2234</c:f>
              <c:numCache>
                <c:formatCode>#,##0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1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6"/>
        <c:axId val="329366440"/>
        <c:axId val="329366832"/>
      </c:barChart>
      <c:barChart>
        <c:barDir val="col"/>
        <c:grouping val="clustered"/>
        <c:varyColors val="0"/>
        <c:ser>
          <c:idx val="0"/>
          <c:order val="0"/>
          <c:tx>
            <c:strRef>
              <c:f>ANUAL!$C$2229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ANUAL!$A$2230:$A$2234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ANUAL!$C$2230:$C$2234</c:f>
              <c:numCache>
                <c:formatCode>#,##0</c:formatCode>
                <c:ptCount val="5"/>
                <c:pt idx="0">
                  <c:v>1592</c:v>
                </c:pt>
                <c:pt idx="1">
                  <c:v>19252</c:v>
                </c:pt>
                <c:pt idx="2">
                  <c:v>14955</c:v>
                </c:pt>
                <c:pt idx="3">
                  <c:v>7962</c:v>
                </c:pt>
                <c:pt idx="4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DA-4FD6-83E2-5C8E123E6311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ANUAL!$A$2230:$A$2234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ANUAL!$E$2230:$E$2234</c:f>
              <c:numCache>
                <c:formatCode>#,##0</c:formatCode>
                <c:ptCount val="5"/>
                <c:pt idx="0">
                  <c:v>1506</c:v>
                </c:pt>
                <c:pt idx="1">
                  <c:v>19113</c:v>
                </c:pt>
                <c:pt idx="2">
                  <c:v>14921</c:v>
                </c:pt>
                <c:pt idx="3">
                  <c:v>7994</c:v>
                </c:pt>
                <c:pt idx="4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DA-4FD6-83E2-5C8E123E6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9367616"/>
        <c:axId val="329367224"/>
      </c:barChart>
      <c:catAx>
        <c:axId val="32936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6832"/>
        <c:crosses val="autoZero"/>
        <c:auto val="1"/>
        <c:lblAlgn val="ctr"/>
        <c:lblOffset val="100"/>
        <c:noMultiLvlLbl val="0"/>
      </c:catAx>
      <c:valAx>
        <c:axId val="32936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6440"/>
        <c:crosses val="autoZero"/>
        <c:crossBetween val="between"/>
      </c:valAx>
      <c:valAx>
        <c:axId val="32936722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7616"/>
        <c:crosses val="max"/>
        <c:crossBetween val="between"/>
      </c:valAx>
      <c:catAx>
        <c:axId val="3293676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93672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delete val="1"/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3"/>
        <c:delete val="1"/>
      </c:legendEntry>
      <c:layout>
        <c:manualLayout>
          <c:xMode val="edge"/>
          <c:yMode val="edge"/>
          <c:x val="0.61446179273058643"/>
          <c:y val="2.4330625660346047E-2"/>
          <c:w val="0.38553820726941351"/>
          <c:h val="0.172389970792268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0701273181218761"/>
          <c:y val="2.4806221738974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629204559465122E-2"/>
          <c:y val="0.19781008591026139"/>
          <c:w val="0.91752970768278497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ANUAL!$B$2409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ANUAL!$A$2410:$A$2418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ANUAL!$B$2410:$B$2418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0-4468-843B-3207B64B1E78}"/>
            </c:ext>
          </c:extLst>
        </c:ser>
        <c:ser>
          <c:idx val="2"/>
          <c:order val="1"/>
          <c:tx>
            <c:strRef>
              <c:f>ANUAL!$D$2409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ANUAL!$A$2410:$A$2418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ANUAL!$D$2410:$D$2418</c:f>
              <c:numCache>
                <c:formatCode>#,##0</c:formatCode>
                <c:ptCount val="9"/>
                <c:pt idx="0">
                  <c:v>917</c:v>
                </c:pt>
                <c:pt idx="1">
                  <c:v>345</c:v>
                </c:pt>
                <c:pt idx="2">
                  <c:v>406</c:v>
                </c:pt>
                <c:pt idx="3">
                  <c:v>204</c:v>
                </c:pt>
                <c:pt idx="4">
                  <c:v>505</c:v>
                </c:pt>
                <c:pt idx="5">
                  <c:v>397</c:v>
                </c:pt>
                <c:pt idx="6">
                  <c:v>301</c:v>
                </c:pt>
                <c:pt idx="7">
                  <c:v>168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F0-4468-843B-3207B64B1E78}"/>
            </c:ext>
          </c:extLst>
        </c:ser>
        <c:ser>
          <c:idx val="4"/>
          <c:order val="2"/>
          <c:tx>
            <c:strRef>
              <c:f>ANUAL!$F$2409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ANUAL!$A$2410:$A$2418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ANUAL!$F$2410:$F$2418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F0-4468-843B-3207B64B1E78}"/>
            </c:ext>
          </c:extLst>
        </c:ser>
        <c:ser>
          <c:idx val="7"/>
          <c:order val="3"/>
          <c:tx>
            <c:strRef>
              <c:f>ANUAL!$H$2409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ANUAL!$H$2410:$H$2418</c:f>
              <c:numCache>
                <c:formatCode>#,##0</c:formatCode>
                <c:ptCount val="9"/>
                <c:pt idx="0">
                  <c:v>54</c:v>
                </c:pt>
                <c:pt idx="1">
                  <c:v>91</c:v>
                </c:pt>
                <c:pt idx="2">
                  <c:v>101</c:v>
                </c:pt>
                <c:pt idx="3">
                  <c:v>42</c:v>
                </c:pt>
                <c:pt idx="4">
                  <c:v>56</c:v>
                </c:pt>
                <c:pt idx="5">
                  <c:v>47</c:v>
                </c:pt>
                <c:pt idx="6">
                  <c:v>62</c:v>
                </c:pt>
                <c:pt idx="7">
                  <c:v>34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EF0-4468-843B-3207B64B1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68400"/>
        <c:axId val="329368792"/>
      </c:barChart>
      <c:catAx>
        <c:axId val="32936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5632013242"/>
          <c:y val="1.3450703914370149E-2"/>
          <c:w val="0.11947384367986758"/>
          <c:h val="0.270562256100301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7DB51A"/>
                </a:solidFill>
              </a:rPr>
              <a:t>EDAD DE LOS VISITANTES</a:t>
            </a:r>
          </a:p>
        </c:rich>
      </c:tx>
      <c:layout>
        <c:manualLayout>
          <c:xMode val="edge"/>
          <c:yMode val="edge"/>
          <c:x val="0.37729977965658457"/>
          <c:y val="1.43840136102034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0.125</c:v>
                </c:pt>
                <c:pt idx="1">
                  <c:v>0.21</c:v>
                </c:pt>
                <c:pt idx="2">
                  <c:v>0.187</c:v>
                </c:pt>
                <c:pt idx="3">
                  <c:v>0.17899999999999999</c:v>
                </c:pt>
                <c:pt idx="4">
                  <c:v>0.29899999999999999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8-4526-9C58-78A478D7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369968"/>
        <c:axId val="329370360"/>
      </c:barChart>
      <c:catAx>
        <c:axId val="32936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0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37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9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SEXO DE LOS VISITANTES</a:t>
            </a:r>
          </a:p>
        </c:rich>
      </c:tx>
      <c:layout>
        <c:manualLayout>
          <c:xMode val="edge"/>
          <c:yMode val="edge"/>
          <c:x val="0.34857197001999296"/>
          <c:y val="1.865671641791044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0E2-4433-BF4C-AB3DC6F5C40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0E2-4433-BF4C-AB3DC6F5C407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0E2-4433-BF4C-AB3DC6F5C4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ANUAL'!$A$45:$A$46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ANUAL'!$B$45:$B$46</c:f>
              <c:numCache>
                <c:formatCode>0.0%</c:formatCode>
                <c:ptCount val="2"/>
                <c:pt idx="0">
                  <c:v>0.503</c:v>
                </c:pt>
                <c:pt idx="1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0E2-4433-BF4C-AB3DC6F5C40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ESTUDIOS</a:t>
            </a:r>
          </a:p>
        </c:rich>
      </c:tx>
      <c:layout>
        <c:manualLayout>
          <c:xMode val="edge"/>
          <c:yMode val="edge"/>
          <c:x val="0.38122803306303132"/>
          <c:y val="1.85183928931960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0871827175449221"/>
          <c:w val="0.92674616695059631"/>
          <c:h val="0.69992251968503938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ANUAL'!$A$74:$A$77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ANUAL'!$B$74:$B$77</c:f>
              <c:numCache>
                <c:formatCode>0.0%</c:formatCode>
                <c:ptCount val="4"/>
                <c:pt idx="0">
                  <c:v>1.0999999999999999E-2</c:v>
                </c:pt>
                <c:pt idx="1">
                  <c:v>6.7000000000000004E-2</c:v>
                </c:pt>
                <c:pt idx="2">
                  <c:v>0.28000000000000003</c:v>
                </c:pt>
                <c:pt idx="3">
                  <c:v>0.60499999999999998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CF-41F1-9BEF-0BAF2586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371536"/>
        <c:axId val="329371928"/>
      </c:barChart>
      <c:catAx>
        <c:axId val="32937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1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3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SITUACION LABORAL DE LOS VISITANTES</a:t>
            </a:r>
          </a:p>
        </c:rich>
      </c:tx>
      <c:layout>
        <c:manualLayout>
          <c:xMode val="edge"/>
          <c:yMode val="edge"/>
          <c:x val="0.25002059742614563"/>
          <c:y val="1.85188820320698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384383072036709E-2"/>
          <c:y val="0.1214084318357954"/>
          <c:w val="0.91320524726282359"/>
          <c:h val="0.7395907280605876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'DEMANDA ANUAL'!$A$106:$A$111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ANUAL'!$B$106:$B$111</c:f>
              <c:numCache>
                <c:formatCode>0.0%</c:formatCode>
                <c:ptCount val="6"/>
                <c:pt idx="0">
                  <c:v>0.60399999999999998</c:v>
                </c:pt>
                <c:pt idx="1">
                  <c:v>0.126</c:v>
                </c:pt>
                <c:pt idx="2">
                  <c:v>9.9000000000000005E-2</c:v>
                </c:pt>
                <c:pt idx="3">
                  <c:v>9.5000000000000001E-2</c:v>
                </c:pt>
                <c:pt idx="4">
                  <c:v>3.4000000000000002E-2</c:v>
                </c:pt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0D-4047-A23D-49C536159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372712"/>
        <c:axId val="329373104"/>
      </c:barChart>
      <c:catAx>
        <c:axId val="3293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ESTABLECIMIENTOS</a:t>
            </a:r>
          </a:p>
        </c:rich>
      </c:tx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title>
    <c:autoTitleDeleted val="0"/>
    <c:view3D>
      <c:rotX val="15"/>
      <c:hPercent val="6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Establecimientos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512</c:v>
              </c:pt>
              <c:pt idx="1">
                <c:v>716</c:v>
              </c:pt>
              <c:pt idx="2">
                <c:v>1055</c:v>
              </c:pt>
              <c:pt idx="3">
                <c:v>296</c:v>
              </c:pt>
              <c:pt idx="4">
                <c:v>570</c:v>
              </c:pt>
              <c:pt idx="5">
                <c:v>496</c:v>
              </c:pt>
              <c:pt idx="6">
                <c:v>300</c:v>
              </c:pt>
              <c:pt idx="7">
                <c:v>768</c:v>
              </c:pt>
              <c:pt idx="8">
                <c:v>333</c:v>
              </c:pt>
            </c:numLit>
          </c:val>
          <c:extLst>
            <c:ext xmlns:c16="http://schemas.microsoft.com/office/drawing/2014/chart" uri="{C3380CC4-5D6E-409C-BE32-E72D297353CC}">
              <c16:uniqueId val="{00000000-801C-4444-BC14-8AFC9346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741904"/>
        <c:axId val="305742296"/>
        <c:axId val="0"/>
      </c:bar3DChart>
      <c:catAx>
        <c:axId val="30574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2296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305742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NIVEL DE INGRESOS DE LOS VISITANTES</a:t>
            </a:r>
          </a:p>
        </c:rich>
      </c:tx>
      <c:layout>
        <c:manualLayout>
          <c:xMode val="edge"/>
          <c:yMode val="edge"/>
          <c:x val="0.2748555755893029"/>
          <c:y val="1.85185658298800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919960918411109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ANUAL'!$A$143:$A$147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ANUAL'!$B$143:$B$147</c:f>
              <c:numCache>
                <c:formatCode>0.0%</c:formatCode>
                <c:ptCount val="5"/>
                <c:pt idx="0">
                  <c:v>4.4999999999999998E-2</c:v>
                </c:pt>
                <c:pt idx="1">
                  <c:v>0.24399999999999999</c:v>
                </c:pt>
                <c:pt idx="2">
                  <c:v>0.18</c:v>
                </c:pt>
                <c:pt idx="3">
                  <c:v>4.3999999999999997E-2</c:v>
                </c:pt>
                <c:pt idx="4">
                  <c:v>0.48699999999999999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B-4D8A-9D79-813AD9465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9373888"/>
        <c:axId val="329374280"/>
      </c:barChart>
      <c:catAx>
        <c:axId val="3293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4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937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MEDIO DE TRANSPORTE UTILIZADO POR LOS VISITANTES</a:t>
            </a:r>
          </a:p>
        </c:rich>
      </c:tx>
      <c:layout>
        <c:manualLayout>
          <c:xMode val="edge"/>
          <c:yMode val="edge"/>
          <c:x val="0.17109439775568527"/>
          <c:y val="1.58730416098224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4203233721449222"/>
          <c:y val="0.13650835971093661"/>
          <c:w val="0.61621300616760966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91DC-4532-B178-C0A67BBE2371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C-4532-B178-C0A67BBE2371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DC-4532-B178-C0A67BBE2371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DC-4532-B178-C0A67BBE2371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C-4532-B178-C0A67BBE2371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1DC-4532-B178-C0A67BBE2371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1DC-4532-B178-C0A67BBE2371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296-4C2F-BC2A-175FBBE251D6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296-4C2F-BC2A-175FBBE251D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ANUAL'!$A$179:$A$187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con caravana / autocaravana</c:v>
                </c:pt>
                <c:pt idx="4">
                  <c:v>Coche de alquiler</c:v>
                </c:pt>
                <c:pt idx="5">
                  <c:v>Avión</c:v>
                </c:pt>
                <c:pt idx="6">
                  <c:v>Tren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ANUAL'!$B$179:$B$187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4.4999999999999998E-2</c:v>
                </c:pt>
                <c:pt idx="2">
                  <c:v>6.0000000000000001E-3</c:v>
                </c:pt>
                <c:pt idx="3">
                  <c:v>1.9E-2</c:v>
                </c:pt>
                <c:pt idx="4">
                  <c:v>0.02</c:v>
                </c:pt>
                <c:pt idx="5">
                  <c:v>2.4E-2</c:v>
                </c:pt>
                <c:pt idx="6">
                  <c:v>7.8E-2</c:v>
                </c:pt>
                <c:pt idx="7">
                  <c:v>0.1</c:v>
                </c:pt>
                <c:pt idx="8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DC-4532-B178-C0A67BBE2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75064"/>
        <c:axId val="329375456"/>
      </c:barChart>
      <c:catAx>
        <c:axId val="329375064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5456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937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5064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COMPOSICIÓN DEL GRUPO DE VIAJE</a:t>
            </a:r>
          </a:p>
        </c:rich>
      </c:tx>
      <c:layout>
        <c:manualLayout>
          <c:xMode val="edge"/>
          <c:yMode val="edge"/>
          <c:x val="0.24638582162259565"/>
          <c:y val="1.8314916956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08719263661528"/>
          <c:y val="0.23389412050798666"/>
          <c:w val="0.75854410738167588"/>
          <c:h val="0.6195888226268980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6CC-4F88-B93B-29E3C241AE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6CC-4F88-B93B-29E3C241AE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6CC-4F88-B93B-29E3C241AE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6CC-4F88-B93B-29E3C241AEB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C-4F88-B93B-29E3C241AEB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C-4F88-B93B-29E3C241AEB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C-4F88-B93B-29E3C241AEB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CC-4F88-B93B-29E3C241A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ANUAL'!$A$214:$A$217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ANUAL'!$B$214:$B$217</c:f>
              <c:numCache>
                <c:formatCode>0.0%</c:formatCode>
                <c:ptCount val="4"/>
                <c:pt idx="0">
                  <c:v>0.42799999999999999</c:v>
                </c:pt>
                <c:pt idx="1">
                  <c:v>0.36699999999999999</c:v>
                </c:pt>
                <c:pt idx="2">
                  <c:v>0.19800000000000001</c:v>
                </c:pt>
                <c:pt idx="3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CC-4F88-B93B-29E3C241AEB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¿A TRAVÉS DE QUÉ MEDIO HA ORGANIZADO EL VIAJE?</a:t>
            </a:r>
          </a:p>
        </c:rich>
      </c:tx>
      <c:layout>
        <c:manualLayout>
          <c:xMode val="edge"/>
          <c:yMode val="edge"/>
          <c:x val="0.22474058763173796"/>
          <c:y val="1.58730466384009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285372706618103"/>
          <c:y val="0.11677706440541086"/>
          <c:w val="0.64887710905571339"/>
          <c:h val="0.775289319604280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5FB-472B-91EB-B731A15511F3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FB-472B-91EB-B731A15511F3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5FB-472B-91EB-B731A15511F3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FB-472B-91EB-B731A15511F3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FB-472B-91EB-B731A15511F3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ANUAL'!$A$243:$A$247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ANUAL'!$B$243:$B$247</c:f>
              <c:numCache>
                <c:formatCode>0.0%</c:formatCode>
                <c:ptCount val="5"/>
                <c:pt idx="0">
                  <c:v>4.2000000000000003E-2</c:v>
                </c:pt>
                <c:pt idx="1">
                  <c:v>0.01</c:v>
                </c:pt>
                <c:pt idx="2">
                  <c:v>2.7E-2</c:v>
                </c:pt>
                <c:pt idx="3">
                  <c:v>0.42199999999999999</c:v>
                </c:pt>
                <c:pt idx="4">
                  <c:v>0.60099999999999998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FB-472B-91EB-B731A1551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9376632"/>
        <c:axId val="329377024"/>
      </c:barChart>
      <c:catAx>
        <c:axId val="32937663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702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9377024"/>
        <c:scaling>
          <c:orientation val="minMax"/>
          <c:max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6632"/>
        <c:crosses val="autoZero"/>
        <c:crossBetween val="between"/>
        <c:majorUnit val="0.1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GRADO DE CONOCIMIENTO DE CASTILLA Y LEÓN</a:t>
            </a:r>
          </a:p>
        </c:rich>
      </c:tx>
      <c:layout>
        <c:manualLayout>
          <c:xMode val="edge"/>
          <c:yMode val="edge"/>
          <c:x val="0.18336584539835743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727E-4019-9010-9A26195804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727E-4019-9010-9A2619580458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7E-4019-9010-9A2619580458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7E-4019-9010-9A26195804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ANUAL'!$A$272:$A$273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ANUAL'!$B$272:$B$273</c:f>
              <c:numCache>
                <c:formatCode>0.0%</c:formatCode>
                <c:ptCount val="2"/>
                <c:pt idx="0">
                  <c:v>0.71199999999999997</c:v>
                </c:pt>
                <c:pt idx="1">
                  <c:v>0.28799999999999998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7E-4019-9010-9A261958045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30032775842991644"/>
          <c:y val="1.1627790034930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8665372515484"/>
          <c:y val="9.4076945804479492E-2"/>
          <c:w val="0.64609753670786119"/>
          <c:h val="0.8268541363201342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FBC-4FB0-A1E3-7E53CCBF307E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C-4FB0-A1E3-7E53CCBF307E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FBC-4FB0-A1E3-7E53CCBF307E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BC-4FB0-A1E3-7E53CCBF307E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BC-4FB0-A1E3-7E53CCBF307E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FBC-4FB0-A1E3-7E53CCBF307E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BC-4FB0-A1E3-7E53CCBF307E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BC-4FB0-A1E3-7E53CCBF307E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BC-4FB0-A1E3-7E53CCBF307E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BC-4FB0-A1E3-7E53CCBF307E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BC-4FB0-A1E3-7E53CCBF307E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BC-4FB0-A1E3-7E53CCBF307E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BC-4FB0-A1E3-7E53CCBF307E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BC-4FB0-A1E3-7E53CCBF307E}"/>
              </c:ext>
            </c:extLst>
          </c:dPt>
          <c:dPt>
            <c:idx val="1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FBC-4FB0-A1E3-7E53CCBF307E}"/>
              </c:ext>
            </c:extLst>
          </c:dPt>
          <c:dPt>
            <c:idx val="1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BC-4FB0-A1E3-7E53CCBF307E}"/>
              </c:ext>
            </c:extLst>
          </c:dPt>
          <c:dPt>
            <c:idx val="1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2FBC-4FB0-A1E3-7E53CCBF307E}"/>
              </c:ext>
            </c:extLst>
          </c:dPt>
          <c:dPt>
            <c:idx val="1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BC-4FB0-A1E3-7E53CCBF307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ANUAL'!$A$330:$A$347</c:f>
              <c:strCache>
                <c:ptCount val="18"/>
                <c:pt idx="0">
                  <c:v>Ns/Nc</c:v>
                </c:pt>
                <c:pt idx="1">
                  <c:v>Disfrutar de balnearios</c:v>
                </c:pt>
                <c:pt idx="2">
                  <c:v>Aprender o practicar el idioma </c:v>
                </c:pt>
                <c:pt idx="3">
                  <c:v>Estudios, cursos, etc</c:v>
                </c:pt>
                <c:pt idx="4">
                  <c:v>Camino de Santiago</c:v>
                </c:pt>
                <c:pt idx="5">
                  <c:v>Actividades deportivas</c:v>
                </c:pt>
                <c:pt idx="6">
                  <c:v>Turismo enológico (visitar bodegas, degustación de</c:v>
                </c:pt>
                <c:pt idx="7">
                  <c:v>Turismo Activo (realizar actividades recreativas o</c:v>
                </c:pt>
                <c:pt idx="8">
                  <c:v>Otras actividades</c:v>
                </c:pt>
                <c:pt idx="9">
                  <c:v>Acudir a sus Fiestas </c:v>
                </c:pt>
                <c:pt idx="10">
                  <c:v>Realizar compras</c:v>
                </c:pt>
                <c:pt idx="11">
                  <c:v>Descansar</c:v>
                </c:pt>
                <c:pt idx="12">
                  <c:v>Visitar a familiares o amigos</c:v>
                </c:pt>
                <c:pt idx="13">
                  <c:v>Visitar su paisaje y naturaleza</c:v>
                </c:pt>
                <c:pt idx="14">
                  <c:v>Conocer su arte/historia</c:v>
                </c:pt>
                <c:pt idx="15">
                  <c:v>Disfrutar de su gastronomía</c:v>
                </c:pt>
                <c:pt idx="16">
                  <c:v>Visitar sus monumentos</c:v>
                </c:pt>
                <c:pt idx="17">
                  <c:v>Visitar la ciudad o localidad</c:v>
                </c:pt>
              </c:strCache>
            </c:strRef>
          </c:cat>
          <c:val>
            <c:numRef>
              <c:f>'DEMANDA ANUAL'!$B$330:$B$347</c:f>
              <c:numCache>
                <c:formatCode>0.0%</c:formatCode>
                <c:ptCount val="18"/>
                <c:pt idx="0">
                  <c:v>1.6E-2</c:v>
                </c:pt>
                <c:pt idx="1">
                  <c:v>8.9999999999999993E-3</c:v>
                </c:pt>
                <c:pt idx="2">
                  <c:v>1.2999999999999999E-2</c:v>
                </c:pt>
                <c:pt idx="3">
                  <c:v>3.1E-2</c:v>
                </c:pt>
                <c:pt idx="4">
                  <c:v>4.4999999999999998E-2</c:v>
                </c:pt>
                <c:pt idx="5">
                  <c:v>5.7000000000000002E-2</c:v>
                </c:pt>
                <c:pt idx="6">
                  <c:v>6.4000000000000001E-2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7.8E-2</c:v>
                </c:pt>
                <c:pt idx="10">
                  <c:v>0.14799999999999999</c:v>
                </c:pt>
                <c:pt idx="11">
                  <c:v>0.192</c:v>
                </c:pt>
                <c:pt idx="12">
                  <c:v>0.219</c:v>
                </c:pt>
                <c:pt idx="13">
                  <c:v>0.219</c:v>
                </c:pt>
                <c:pt idx="14">
                  <c:v>0.29099999999999998</c:v>
                </c:pt>
                <c:pt idx="15">
                  <c:v>0.40200000000000002</c:v>
                </c:pt>
                <c:pt idx="16">
                  <c:v>0.48499999999999999</c:v>
                </c:pt>
                <c:pt idx="17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FBC-4FB0-A1E3-7E53CCB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78200"/>
        <c:axId val="329378592"/>
      </c:barChart>
      <c:catAx>
        <c:axId val="329378200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8592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937859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8200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MOTIVO PRINCIPAL DEL VIAJE A CASTILLA Y LEÓN</a:t>
            </a:r>
          </a:p>
        </c:rich>
      </c:tx>
      <c:layout>
        <c:manualLayout>
          <c:xMode val="edge"/>
          <c:yMode val="edge"/>
          <c:x val="0.3784316111315747"/>
          <c:y val="2.184004426524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3671930976747986"/>
          <c:y val="0.11638824755865076"/>
          <c:w val="0.54363927683491076"/>
          <c:h val="0.7589590744908595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1A5-426E-B3A1-8966A977C7AC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5-426E-B3A1-8966A977C7AC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1A5-426E-B3A1-8966A977C7AC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1A5-426E-B3A1-8966A977C7AC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A5-426E-B3A1-8966A977C7AC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1A5-426E-B3A1-8966A977C7AC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1A5-426E-B3A1-8966A977C7AC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A5-426E-B3A1-8966A977C7AC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1A5-426E-B3A1-8966A977C7AC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1A5-426E-B3A1-8966A977C7AC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ANUAL'!$A$383:$A$392</c:f>
              <c:strCache>
                <c:ptCount val="10"/>
                <c:pt idx="0">
                  <c:v>Ns/Nc</c:v>
                </c:pt>
                <c:pt idx="1">
                  <c:v>Otros motivos</c:v>
                </c:pt>
                <c:pt idx="2">
                  <c:v>Realizar un curso de español</c:v>
                </c:pt>
                <c:pt idx="3">
                  <c:v>Realizar compras</c:v>
                </c:pt>
                <c:pt idx="4">
                  <c:v>Estudios</c:v>
                </c:pt>
                <c:pt idx="5">
                  <c:v>Negocios (Trabajo, motivos profesionales)</c:v>
                </c:pt>
                <c:pt idx="6">
                  <c:v>Otros motivos</c:v>
                </c:pt>
                <c:pt idx="7">
                  <c:v>Salida de fin de semana</c:v>
                </c:pt>
                <c:pt idx="8">
                  <c:v>Vacaciones: pasa las vacaciones/ocio/recreo, pero no hace un recorrido turístico</c:v>
                </c:pt>
                <c:pt idx="9">
                  <c:v>Visita a familiares o amigos</c:v>
                </c:pt>
              </c:strCache>
            </c:strRef>
          </c:cat>
          <c:val>
            <c:numRef>
              <c:f>'DEMANDA ANUAL'!$B$383:$B$392</c:f>
              <c:numCache>
                <c:formatCode>0.0%</c:formatCode>
                <c:ptCount val="10"/>
                <c:pt idx="0">
                  <c:v>3.0000000000000001E-3</c:v>
                </c:pt>
                <c:pt idx="1">
                  <c:v>5.0999999999999997E-2</c:v>
                </c:pt>
                <c:pt idx="2">
                  <c:v>1E-3</c:v>
                </c:pt>
                <c:pt idx="3">
                  <c:v>7.0000000000000001E-3</c:v>
                </c:pt>
                <c:pt idx="4">
                  <c:v>2.1000000000000001E-2</c:v>
                </c:pt>
                <c:pt idx="5">
                  <c:v>0.04</c:v>
                </c:pt>
                <c:pt idx="6">
                  <c:v>5.0999999999999997E-2</c:v>
                </c:pt>
                <c:pt idx="7">
                  <c:v>0.13100000000000001</c:v>
                </c:pt>
                <c:pt idx="8">
                  <c:v>0.13600000000000001</c:v>
                </c:pt>
                <c:pt idx="9">
                  <c:v>0.152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1A5-426E-B3A1-8966A977C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9379376"/>
        <c:axId val="329379768"/>
      </c:barChart>
      <c:catAx>
        <c:axId val="329379376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9768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9379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9376"/>
        <c:crosses val="autoZero"/>
        <c:crossBetween val="between"/>
        <c:min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PUNTOS DE DISTINTOS ASPECTOS DE CASTILLA Y LEÓN</a:t>
            </a:r>
          </a:p>
        </c:rich>
      </c:tx>
      <c:layout>
        <c:manualLayout>
          <c:xMode val="edge"/>
          <c:yMode val="edge"/>
          <c:x val="0.3137865176779322"/>
          <c:y val="1.4285641366643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642925562139784"/>
          <c:y val="0.10272010008208698"/>
          <c:w val="0.74030781719295413"/>
          <c:h val="0.84284680823616909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7DB51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2C8-4106-9F1E-9EE6DEE639C9}"/>
              </c:ext>
            </c:extLst>
          </c:dPt>
          <c:dPt>
            <c:idx val="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C8-4106-9F1E-9EE6DEE639C9}"/>
              </c:ext>
            </c:extLst>
          </c:dPt>
          <c:dPt>
            <c:idx val="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C2C8-4106-9F1E-9EE6DEE639C9}"/>
              </c:ext>
            </c:extLst>
          </c:dPt>
          <c:dPt>
            <c:idx val="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C8-4106-9F1E-9EE6DEE639C9}"/>
              </c:ext>
            </c:extLst>
          </c:dPt>
          <c:dPt>
            <c:idx val="4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C8-4106-9F1E-9EE6DEE639C9}"/>
              </c:ext>
            </c:extLst>
          </c:dPt>
          <c:dPt>
            <c:idx val="5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C8-4106-9F1E-9EE6DEE639C9}"/>
              </c:ext>
            </c:extLst>
          </c:dPt>
          <c:dPt>
            <c:idx val="6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C2C8-4106-9F1E-9EE6DEE639C9}"/>
              </c:ext>
            </c:extLst>
          </c:dPt>
          <c:dPt>
            <c:idx val="7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C8-4106-9F1E-9EE6DEE639C9}"/>
              </c:ext>
            </c:extLst>
          </c:dPt>
          <c:dPt>
            <c:idx val="8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C2C8-4106-9F1E-9EE6DEE639C9}"/>
              </c:ext>
            </c:extLst>
          </c:dPt>
          <c:dPt>
            <c:idx val="9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C8-4106-9F1E-9EE6DEE639C9}"/>
              </c:ext>
            </c:extLst>
          </c:dPt>
          <c:dPt>
            <c:idx val="10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531-43BA-9FD9-264A91E8C338}"/>
              </c:ext>
            </c:extLst>
          </c:dPt>
          <c:dPt>
            <c:idx val="11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531-43BA-9FD9-264A91E8C338}"/>
              </c:ext>
            </c:extLst>
          </c:dPt>
          <c:dPt>
            <c:idx val="12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531-43BA-9FD9-264A91E8C338}"/>
              </c:ext>
            </c:extLst>
          </c:dPt>
          <c:dPt>
            <c:idx val="13"/>
            <c:invertIfNegative val="0"/>
            <c:bubble3D val="0"/>
            <c:spPr>
              <a:solidFill>
                <a:srgbClr val="7DB51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531-43BA-9FD9-264A91E8C3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ANUAL'!$A$433:$A$443</c:f>
              <c:strCache>
                <c:ptCount val="11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Oferta cultural</c:v>
                </c:pt>
                <c:pt idx="5">
                  <c:v>Seguridad durante la visita: higiene, limpieza, ventilación</c:v>
                </c:pt>
                <c:pt idx="6">
                  <c:v>Cuidado del entorno urbano</c:v>
                </c:pt>
                <c:pt idx="7">
                  <c:v>Cuidado medio ambiente y naturaleza</c:v>
                </c:pt>
                <c:pt idx="8">
                  <c:v>Seguridad ciudadana</c:v>
                </c:pt>
                <c:pt idx="9">
                  <c:v>Conservación de los monumentos</c:v>
                </c:pt>
                <c:pt idx="10">
                  <c:v>Atención/amabilidad de la gente</c:v>
                </c:pt>
              </c:strCache>
            </c:strRef>
          </c:cat>
          <c:val>
            <c:numRef>
              <c:f>'DEMANDA ANUAL'!$B$433:$B$443</c:f>
              <c:numCache>
                <c:formatCode>0.00</c:formatCode>
                <c:ptCount val="11"/>
                <c:pt idx="0" formatCode="General">
                  <c:v>7.93</c:v>
                </c:pt>
                <c:pt idx="1">
                  <c:v>8.1</c:v>
                </c:pt>
                <c:pt idx="2" formatCode="General">
                  <c:v>8.18</c:v>
                </c:pt>
                <c:pt idx="3" formatCode="General">
                  <c:v>8.39</c:v>
                </c:pt>
                <c:pt idx="4" formatCode="General">
                  <c:v>8.48</c:v>
                </c:pt>
                <c:pt idx="5" formatCode="General">
                  <c:v>8.56</c:v>
                </c:pt>
                <c:pt idx="6" formatCode="General">
                  <c:v>8.57</c:v>
                </c:pt>
                <c:pt idx="7" formatCode="General">
                  <c:v>8.58</c:v>
                </c:pt>
                <c:pt idx="8" formatCode="General">
                  <c:v>8.7200000000000006</c:v>
                </c:pt>
                <c:pt idx="9" formatCode="General">
                  <c:v>8.75</c:v>
                </c:pt>
                <c:pt idx="10" formatCode="General">
                  <c:v>8.7899999999999991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C8-4106-9F1E-9EE6DEE6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9380552"/>
        <c:axId val="329380944"/>
      </c:barChart>
      <c:catAx>
        <c:axId val="329380552"/>
        <c:scaling>
          <c:orientation val="minMax"/>
        </c:scaling>
        <c:delete val="0"/>
        <c:axPos val="l"/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80944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329380944"/>
        <c:scaling>
          <c:orientation val="minMax"/>
          <c:max val="1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80552"/>
        <c:crosses val="autoZero"/>
        <c:crossBetween val="between"/>
        <c:majorUnit val="1"/>
        <c:min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TIPO DE ALOJAMIENTO UTILIZADO </a:t>
            </a:r>
          </a:p>
        </c:rich>
      </c:tx>
      <c:layout>
        <c:manualLayout>
          <c:xMode val="edge"/>
          <c:yMode val="edge"/>
          <c:x val="0.27546754159673165"/>
          <c:y val="1.8181941999254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3255439844213"/>
          <c:y val="0.2769299018490336"/>
          <c:w val="0.7751375836085006"/>
          <c:h val="0.628000476048563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EC0A-4D44-8AB2-C2FAEBB642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EC0A-4D44-8AB2-C2FAEBB642ED}"/>
              </c:ext>
            </c:extLst>
          </c:dPt>
          <c:dLbls>
            <c:dLbl>
              <c:idx val="0"/>
              <c:layout>
                <c:manualLayout>
                  <c:x val="2.2958057395143359E-2"/>
                  <c:y val="-4.00000000000000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A-4D44-8AB2-C2FAEBB642ED}"/>
                </c:ext>
              </c:extLst>
            </c:dLbl>
            <c:dLbl>
              <c:idx val="1"/>
              <c:layout>
                <c:manualLayout>
                  <c:x val="5.2980132450331126E-3"/>
                  <c:y val="2.80000000000000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A-4D44-8AB2-C2FAEBB64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ANUAL'!$A$297:$A$298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ANUAL'!$B$297:$B$298</c:f>
              <c:numCache>
                <c:formatCode>0.0%</c:formatCode>
                <c:ptCount val="2"/>
                <c:pt idx="0">
                  <c:v>0.75800000000000001</c:v>
                </c:pt>
                <c:pt idx="1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0A-4D44-8AB2-C2FAEBB642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933634829046492E-2"/>
          <c:y val="0.25600823597055594"/>
          <c:w val="0.92909842546750498"/>
          <c:h val="0.667823321419399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ANUAL!$B$2436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ANUAL!$A$2437:$A$2445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ANUAL!$B$2437:$B$2445</c:f>
              <c:numCache>
                <c:formatCode>#,##0</c:formatCode>
                <c:ptCount val="9"/>
                <c:pt idx="0">
                  <c:v>71</c:v>
                </c:pt>
                <c:pt idx="1">
                  <c:v>218</c:v>
                </c:pt>
                <c:pt idx="2">
                  <c:v>249</c:v>
                </c:pt>
                <c:pt idx="3">
                  <c:v>18</c:v>
                </c:pt>
                <c:pt idx="4">
                  <c:v>78</c:v>
                </c:pt>
                <c:pt idx="5">
                  <c:v>80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7A-4D96-A962-5F2D604A5460}"/>
            </c:ext>
          </c:extLst>
        </c:ser>
        <c:ser>
          <c:idx val="2"/>
          <c:order val="1"/>
          <c:tx>
            <c:strRef>
              <c:f>ANUAL!$D$2436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ANUAL!$A$2437:$A$2445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ANUAL!$D$2437:$D$2445</c:f>
              <c:numCache>
                <c:formatCode>#,##0</c:formatCode>
                <c:ptCount val="9"/>
                <c:pt idx="0">
                  <c:v>5834</c:v>
                </c:pt>
                <c:pt idx="1">
                  <c:v>3128</c:v>
                </c:pt>
                <c:pt idx="2">
                  <c:v>2291</c:v>
                </c:pt>
                <c:pt idx="3">
                  <c:v>1468</c:v>
                </c:pt>
                <c:pt idx="4">
                  <c:v>3290</c:v>
                </c:pt>
                <c:pt idx="5">
                  <c:v>2997</c:v>
                </c:pt>
                <c:pt idx="6">
                  <c:v>2406</c:v>
                </c:pt>
                <c:pt idx="7">
                  <c:v>1256</c:v>
                </c:pt>
                <c:pt idx="8">
                  <c:v>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7A-4D96-A962-5F2D604A5460}"/>
            </c:ext>
          </c:extLst>
        </c:ser>
        <c:ser>
          <c:idx val="4"/>
          <c:order val="2"/>
          <c:tx>
            <c:strRef>
              <c:f>ANUAL!$F$2436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ANUAL!$A$2437:$A$2445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ANUAL!$F$2437:$F$2445</c:f>
              <c:numCache>
                <c:formatCode>#,##0</c:formatCode>
                <c:ptCount val="9"/>
                <c:pt idx="0">
                  <c:v>739</c:v>
                </c:pt>
                <c:pt idx="1">
                  <c:v>383</c:v>
                </c:pt>
                <c:pt idx="2">
                  <c:v>175</c:v>
                </c:pt>
                <c:pt idx="3">
                  <c:v>196</c:v>
                </c:pt>
                <c:pt idx="4">
                  <c:v>313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7A-4D96-A962-5F2D604A5460}"/>
            </c:ext>
          </c:extLst>
        </c:ser>
        <c:ser>
          <c:idx val="6"/>
          <c:order val="3"/>
          <c:tx>
            <c:strRef>
              <c:f>ANUAL!$H$2436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ANUAL!$A$2437:$A$2445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ANUAL!$H$2437:$H$2445</c:f>
              <c:numCache>
                <c:formatCode>#,##0</c:formatCode>
                <c:ptCount val="9"/>
                <c:pt idx="0">
                  <c:v>1172</c:v>
                </c:pt>
                <c:pt idx="1">
                  <c:v>1586</c:v>
                </c:pt>
                <c:pt idx="2">
                  <c:v>1875</c:v>
                </c:pt>
                <c:pt idx="3">
                  <c:v>851</c:v>
                </c:pt>
                <c:pt idx="4">
                  <c:v>1071</c:v>
                </c:pt>
                <c:pt idx="5">
                  <c:v>936</c:v>
                </c:pt>
                <c:pt idx="6">
                  <c:v>1189</c:v>
                </c:pt>
                <c:pt idx="7">
                  <c:v>703</c:v>
                </c:pt>
                <c:pt idx="8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7A-4D96-A962-5F2D604A5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82120"/>
        <c:axId val="329382512"/>
      </c:barChart>
      <c:catAx>
        <c:axId val="32938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82512"/>
        <c:crosses val="autoZero"/>
        <c:auto val="1"/>
        <c:lblAlgn val="ctr"/>
        <c:lblOffset val="100"/>
        <c:noMultiLvlLbl val="0"/>
      </c:catAx>
      <c:valAx>
        <c:axId val="32938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8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577795138674109"/>
          <c:y val="1.5932193959791074E-2"/>
          <c:w val="0.11422204861325891"/>
          <c:h val="0.27335202254462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PLAZAS 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A50-4D93-A403-E48E512B880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50-4D93-A403-E48E512B880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50-4D93-A403-E48E512B8806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50-4D93-A403-E48E512B8806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A50-4D93-A403-E48E512B8806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A50-4D93-A403-E48E512B8806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A50-4D93-A403-E48E512B8806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A50-4D93-A403-E48E512B8806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A50-4D93-A403-E48E512B8806}"/>
              </c:ext>
            </c:extLst>
          </c:dPt>
          <c:dLbls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0-4D93-A403-E48E512B8806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0-4D93-A403-E48E512B8806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50-4D93-A403-E48E512B8806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50-4D93-A403-E48E512B8806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50-4D93-A403-E48E512B8806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50-4D93-A403-E48E512B880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50563</c:v>
              </c:pt>
              <c:pt idx="1">
                <c:v>60444</c:v>
              </c:pt>
              <c:pt idx="2">
                <c:v>73843</c:v>
              </c:pt>
              <c:pt idx="3">
                <c:v>29045</c:v>
              </c:pt>
              <c:pt idx="4">
                <c:v>46823</c:v>
              </c:pt>
              <c:pt idx="5">
                <c:v>54940</c:v>
              </c:pt>
              <c:pt idx="6">
                <c:v>23035</c:v>
              </c:pt>
              <c:pt idx="7">
                <c:v>79468</c:v>
              </c:pt>
              <c:pt idx="8">
                <c:v>28990</c:v>
              </c:pt>
            </c:numLit>
          </c:val>
          <c:extLst>
            <c:ext xmlns:c16="http://schemas.microsoft.com/office/drawing/2014/chart" uri="{C3380CC4-5D6E-409C-BE32-E72D297353CC}">
              <c16:uniqueId val="{00000012-DA50-4D93-A403-E48E512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ANUAL!$A$528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ANUAL!$B$527:$M$527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ANUAL!$B$528:$M$528</c:f>
              <c:numCache>
                <c:formatCode>#,##0</c:formatCode>
                <c:ptCount val="12"/>
                <c:pt idx="0">
                  <c:v>41079</c:v>
                </c:pt>
                <c:pt idx="1">
                  <c:v>50047</c:v>
                </c:pt>
                <c:pt idx="2">
                  <c:v>74272</c:v>
                </c:pt>
                <c:pt idx="3">
                  <c:v>66110</c:v>
                </c:pt>
                <c:pt idx="4">
                  <c:v>84870</c:v>
                </c:pt>
                <c:pt idx="5">
                  <c:v>82795</c:v>
                </c:pt>
                <c:pt idx="6">
                  <c:v>96521</c:v>
                </c:pt>
                <c:pt idx="7">
                  <c:v>111580</c:v>
                </c:pt>
                <c:pt idx="8">
                  <c:v>84340</c:v>
                </c:pt>
                <c:pt idx="9">
                  <c:v>80326</c:v>
                </c:pt>
                <c:pt idx="10">
                  <c:v>69190</c:v>
                </c:pt>
                <c:pt idx="11">
                  <c:v>64434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6-4617-8832-BEC4EA8EFE84}"/>
            </c:ext>
          </c:extLst>
        </c:ser>
        <c:ser>
          <c:idx val="1"/>
          <c:order val="1"/>
          <c:tx>
            <c:strRef>
              <c:f>ANUAL!$A$529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ANUAL!$B$527:$M$527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ANUAL!$B$529:$M$529</c:f>
              <c:numCache>
                <c:formatCode>#,##0</c:formatCode>
                <c:ptCount val="12"/>
                <c:pt idx="0">
                  <c:v>62117</c:v>
                </c:pt>
                <c:pt idx="1">
                  <c:v>79263</c:v>
                </c:pt>
                <c:pt idx="2">
                  <c:v>128389</c:v>
                </c:pt>
                <c:pt idx="3">
                  <c:v>101850</c:v>
                </c:pt>
                <c:pt idx="4">
                  <c:v>134169</c:v>
                </c:pt>
                <c:pt idx="5">
                  <c:v>128145</c:v>
                </c:pt>
                <c:pt idx="6">
                  <c:v>162788</c:v>
                </c:pt>
                <c:pt idx="7">
                  <c:v>223578</c:v>
                </c:pt>
                <c:pt idx="8">
                  <c:v>132483</c:v>
                </c:pt>
                <c:pt idx="9">
                  <c:v>125199</c:v>
                </c:pt>
                <c:pt idx="10">
                  <c:v>111927</c:v>
                </c:pt>
                <c:pt idx="11">
                  <c:v>112616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C6-4617-8832-BEC4EA8EF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04-4737-A0CE-0C415F69E2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04-4737-A0CE-0C415F69E2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04-4737-A0CE-0C415F69E20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04-4737-A0CE-0C415F69E20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04-4737-A0CE-0C415F69E20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04-4737-A0CE-0C415F69E20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04-4737-A0CE-0C415F69E20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404-4737-A0CE-0C415F69E20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404-4737-A0CE-0C415F69E20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404-4737-A0CE-0C415F69E20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404-4737-A0CE-0C415F69E206}"/>
                </c:ext>
              </c:extLst>
            </c:dLbl>
            <c:dLbl>
              <c:idx val="4"/>
              <c:layout>
                <c:manualLayout>
                  <c:x val="3.0727025310933454E-2"/>
                  <c:y val="-1.11037668873431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04-4737-A0CE-0C415F69E206}"/>
                </c:ext>
              </c:extLst>
            </c:dLbl>
            <c:dLbl>
              <c:idx val="5"/>
              <c:layout>
                <c:manualLayout>
                  <c:x val="5.9581093262116802E-2"/>
                  <c:y val="-2.9223598972741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04-4737-A0CE-0C415F69E20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0.67929068192081887</c:v>
                </c:pt>
                <c:pt idx="1">
                  <c:v>4.3842239951828996E-2</c:v>
                </c:pt>
                <c:pt idx="2">
                  <c:v>0.11096974258618095</c:v>
                </c:pt>
                <c:pt idx="3">
                  <c:v>7.5250338702393491E-2</c:v>
                </c:pt>
                <c:pt idx="4">
                  <c:v>5.3239801294595816E-2</c:v>
                </c:pt>
                <c:pt idx="5">
                  <c:v>3.7407195544181843E-2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04-4737-A0CE-0C415F69E20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0A1-487E-AD5C-99C2A67C8A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A1-487E-AD5C-99C2A67C8A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0A1-487E-AD5C-99C2A67C8A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0A1-487E-AD5C-99C2A67C8A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0A1-487E-AD5C-99C2A67C8A7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0A1-487E-AD5C-99C2A67C8A7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0A1-487E-AD5C-99C2A67C8A7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0A1-487E-AD5C-99C2A67C8A7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0A1-487E-AD5C-99C2A67C8A7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0A1-487E-AD5C-99C2A67C8A73}"/>
                </c:ext>
              </c:extLst>
            </c:dLbl>
            <c:dLbl>
              <c:idx val="3"/>
              <c:layout>
                <c:manualLayout>
                  <c:x val="-1.3461538461538532E-2"/>
                  <c:y val="3.65296803652968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1-487E-AD5C-99C2A67C8A73}"/>
                </c:ext>
              </c:extLst>
            </c:dLbl>
            <c:dLbl>
              <c:idx val="4"/>
              <c:layout>
                <c:manualLayout>
                  <c:x val="2.112482990126675E-2"/>
                  <c:y val="-1.11037701233975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1-487E-AD5C-99C2A67C8A73}"/>
                </c:ext>
              </c:extLst>
            </c:dLbl>
            <c:dLbl>
              <c:idx val="5"/>
              <c:layout>
                <c:manualLayout>
                  <c:x val="5.942222054779038E-2"/>
                  <c:y val="-3.6529680365296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1-487E-AD5C-99C2A67C8A7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0.64689865896715948</c:v>
                </c:pt>
                <c:pt idx="1">
                  <c:v>4.8381641788215031E-2</c:v>
                </c:pt>
                <c:pt idx="2">
                  <c:v>8.9722662396954769E-2</c:v>
                </c:pt>
                <c:pt idx="3">
                  <c:v>0.1469075270185061</c:v>
                </c:pt>
                <c:pt idx="4">
                  <c:v>4.5188531713680591E-2</c:v>
                </c:pt>
                <c:pt idx="5">
                  <c:v>2.2900978115484045E-2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0A1-487E-AD5C-99C2A67C8A7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4F-4C27-BD16-7D6CF2A7FF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D4F-4C27-BD16-7D6CF2A7FF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D4F-4C27-BD16-7D6CF2A7FF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D4F-4C27-BD16-7D6CF2A7FF4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D4F-4C27-BD16-7D6CF2A7FF4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D4F-4C27-BD16-7D6CF2A7FF4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D4F-4C27-BD16-7D6CF2A7FF4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6D4F-4C27-BD16-7D6CF2A7FF4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D4F-4C27-BD16-7D6CF2A7FF4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6D4F-4C27-BD16-7D6CF2A7FF48}"/>
                </c:ext>
              </c:extLst>
            </c:dLbl>
            <c:dLbl>
              <c:idx val="3"/>
              <c:layout>
                <c:manualLayout>
                  <c:x val="-2.4978863828923052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F-4C27-BD16-7D6CF2A7FF4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6D4F-4C27-BD16-7D6CF2A7FF48}"/>
                </c:ext>
              </c:extLst>
            </c:dLbl>
            <c:dLbl>
              <c:idx val="5"/>
              <c:layout>
                <c:manualLayout>
                  <c:x val="0.05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F-4C27-BD16-7D6CF2A7FF4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0.6996252030150335</c:v>
                </c:pt>
                <c:pt idx="1">
                  <c:v>1.5254237288135594E-2</c:v>
                </c:pt>
                <c:pt idx="2">
                  <c:v>0.12617748719443636</c:v>
                </c:pt>
                <c:pt idx="3">
                  <c:v>0.11817765377087411</c:v>
                </c:pt>
                <c:pt idx="4">
                  <c:v>2.3949527339357849E-2</c:v>
                </c:pt>
                <c:pt idx="5">
                  <c:v>1.681589139216258E-2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4F-4C27-BD16-7D6CF2A7FF4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54-4423-8C31-95181A5C16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454-4423-8C31-95181A5C16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454-4423-8C31-95181A5C16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454-4423-8C31-95181A5C16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454-4423-8C31-95181A5C16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454-4423-8C31-95181A5C16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454-4423-8C31-95181A5C16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454-4423-8C31-95181A5C164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454-4423-8C31-95181A5C164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454-4423-8C31-95181A5C164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454-4423-8C31-95181A5C1640}"/>
                </c:ext>
              </c:extLst>
            </c:dLbl>
            <c:dLbl>
              <c:idx val="4"/>
              <c:layout>
                <c:manualLayout>
                  <c:x val="1.7283951737399997E-2"/>
                  <c:y val="-2.96100450329149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4-4423-8C31-95181A5C1640}"/>
                </c:ext>
              </c:extLst>
            </c:dLbl>
            <c:dLbl>
              <c:idx val="5"/>
              <c:layout>
                <c:manualLayout>
                  <c:x val="8.2500094186791245E-2"/>
                  <c:y val="-7.45090425340671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4-4423-8C31-95181A5C164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0.75322410701632236</c:v>
                </c:pt>
                <c:pt idx="1">
                  <c:v>4.8145021658358648E-2</c:v>
                </c:pt>
                <c:pt idx="2">
                  <c:v>7.0947607105666916E-2</c:v>
                </c:pt>
                <c:pt idx="3">
                  <c:v>7.509257947046391E-3</c:v>
                </c:pt>
                <c:pt idx="4">
                  <c:v>5.1668278976912126E-2</c:v>
                </c:pt>
                <c:pt idx="5">
                  <c:v>6.8505727295693597E-2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54-4423-8C31-95181A5C164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FFB-44EF-83F1-B181E315DC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FFB-44EF-83F1-B181E315DC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FFB-44EF-83F1-B181E315DC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FFB-44EF-83F1-B181E315DCC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FFB-44EF-83F1-B181E315DC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FFB-44EF-83F1-B181E315DC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FFB-44EF-83F1-B181E315DCC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FFB-44EF-83F1-B181E315DCC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FFB-44EF-83F1-B181E315DCC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FFB-44EF-83F1-B181E315DCC9}"/>
                </c:ext>
              </c:extLst>
            </c:dLbl>
            <c:dLbl>
              <c:idx val="3"/>
              <c:layout>
                <c:manualLayout>
                  <c:x val="-1.920439081933376E-3"/>
                  <c:y val="2.59087894038005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B-44EF-83F1-B181E315DCC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FFB-44EF-83F1-B181E315DCC9}"/>
                </c:ext>
              </c:extLst>
            </c:dLbl>
            <c:dLbl>
              <c:idx val="5"/>
              <c:layout>
                <c:manualLayout>
                  <c:x val="1.9138755980861243E-2"/>
                  <c:y val="-3.652968036529713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FB-44EF-83F1-B181E315DCC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0.66619671770018729</c:v>
                </c:pt>
                <c:pt idx="1">
                  <c:v>1.7145460553324856E-2</c:v>
                </c:pt>
                <c:pt idx="2">
                  <c:v>0.1597883227027406</c:v>
                </c:pt>
                <c:pt idx="3">
                  <c:v>3.2820995504110384E-2</c:v>
                </c:pt>
                <c:pt idx="4">
                  <c:v>9.2197779090608695E-2</c:v>
                </c:pt>
                <c:pt idx="5">
                  <c:v>3.1850724449028228E-2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FFB-44EF-83F1-B181E315DCC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4F-4B97-ACC2-74CA85EBD8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4F-4B97-ACC2-74CA85EBD8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4F-4B97-ACC2-74CA85EBD8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4F-4B97-ACC2-74CA85EBD8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4F-4B97-ACC2-74CA85EBD8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4F-4B97-ACC2-74CA85EBD8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4F-4B97-ACC2-74CA85EBD8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4F-4B97-ACC2-74CA85EBD8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4F-4B97-ACC2-74CA85EBD8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4F-4B97-ACC2-74CA85EBD8BB}"/>
                </c:ext>
              </c:extLst>
            </c:dLbl>
            <c:dLbl>
              <c:idx val="3"/>
              <c:layout>
                <c:manualLayout>
                  <c:x val="-3.0748195505537514E-2"/>
                  <c:y val="4.38356898965630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4F-4B97-ACC2-74CA85EBD8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14F-4B97-ACC2-74CA85EBD8BB}"/>
                </c:ext>
              </c:extLst>
            </c:dLbl>
            <c:dLbl>
              <c:idx val="5"/>
              <c:layout>
                <c:manualLayout>
                  <c:x val="1.3461538461538462E-2"/>
                  <c:y val="-4.748858447488584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4F-4B97-ACC2-74CA85EBD8B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0.56207282381527235</c:v>
                </c:pt>
                <c:pt idx="1">
                  <c:v>0.12318343223995357</c:v>
                </c:pt>
                <c:pt idx="2">
                  <c:v>0.22109988281275864</c:v>
                </c:pt>
                <c:pt idx="3">
                  <c:v>2.2612061678889302E-2</c:v>
                </c:pt>
                <c:pt idx="4">
                  <c:v>4.1461331520719631E-2</c:v>
                </c:pt>
                <c:pt idx="5">
                  <c:v>2.9570467932406575E-2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14F-4B97-ACC2-74CA85EBD8B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12E-4A1A-BA76-FD712516F3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12E-4A1A-BA76-FD712516F3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12E-4A1A-BA76-FD712516F3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12E-4A1A-BA76-FD712516F3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12E-4A1A-BA76-FD712516F3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12E-4A1A-BA76-FD712516F3E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12E-4A1A-BA76-FD712516F3E2}"/>
              </c:ext>
            </c:extLst>
          </c:dPt>
          <c:dLbls>
            <c:dLbl>
              <c:idx val="0"/>
              <c:layout>
                <c:manualLayout>
                  <c:x val="4.9760765550239235E-2"/>
                  <c:y val="-2.19178082191782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2E-4A1A-BA76-FD712516F3E2}"/>
                </c:ext>
              </c:extLst>
            </c:dLbl>
            <c:dLbl>
              <c:idx val="1"/>
              <c:layout>
                <c:manualLayout>
                  <c:x val="-1.5320197415514483E-2"/>
                  <c:y val="6.21004566210045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2E-4A1A-BA76-FD712516F3E2}"/>
                </c:ext>
              </c:extLst>
            </c:dLbl>
            <c:dLbl>
              <c:idx val="2"/>
              <c:layout>
                <c:manualLayout>
                  <c:x val="-5.769230769230734E-3"/>
                  <c:y val="3.65296803652967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2E-4A1A-BA76-FD712516F3E2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12E-4A1A-BA76-FD712516F3E2}"/>
                </c:ext>
              </c:extLst>
            </c:dLbl>
            <c:dLbl>
              <c:idx val="4"/>
              <c:layout>
                <c:manualLayout>
                  <c:x val="4.7920430998756737E-2"/>
                  <c:y val="-4.7488584474885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2E-4A1A-BA76-FD712516F3E2}"/>
                </c:ext>
              </c:extLst>
            </c:dLbl>
            <c:dLbl>
              <c:idx val="5"/>
              <c:layout>
                <c:manualLayout>
                  <c:x val="8.8203895565685864E-2"/>
                  <c:y val="1.09589041095890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2E-4A1A-BA76-FD712516F3E2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0.78011693286876993</c:v>
                </c:pt>
                <c:pt idx="1">
                  <c:v>3.4956189125866434E-2</c:v>
                </c:pt>
                <c:pt idx="2">
                  <c:v>9.0155553434854332E-2</c:v>
                </c:pt>
                <c:pt idx="3">
                  <c:v>2.4925164132536901E-2</c:v>
                </c:pt>
                <c:pt idx="4">
                  <c:v>4.8983653937914956E-2</c:v>
                </c:pt>
                <c:pt idx="5">
                  <c:v>2.0862506500057453E-2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12E-4A1A-BA76-FD712516F3E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POR TIPO DE ALOJAMIENTO</a:t>
            </a:r>
          </a:p>
        </c:rich>
      </c:tx>
      <c:layout>
        <c:manualLayout>
          <c:xMode val="edge"/>
          <c:yMode val="edge"/>
          <c:x val="0.24988313856427383"/>
          <c:y val="1.5384615384615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9189778158732"/>
          <c:y val="0.26808341834575622"/>
          <c:w val="0.83271771291870667"/>
          <c:h val="0.700079402356744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871-4A5D-919F-AF5CED7B7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871-4A5D-919F-AF5CED7B7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871-4A5D-919F-AF5CED7B7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871-4A5D-919F-AF5CED7B76D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871-4A5D-919F-AF5CED7B76D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871-4A5D-919F-AF5CED7B76D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871-4A5D-919F-AF5CED7B76D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871-4A5D-919F-AF5CED7B76D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871-4A5D-919F-AF5CED7B76D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E871-4A5D-919F-AF5CED7B76DF}"/>
                </c:ext>
              </c:extLst>
            </c:dLbl>
            <c:dLbl>
              <c:idx val="3"/>
              <c:layout>
                <c:manualLayout>
                  <c:x val="-2.1124829901266785E-2"/>
                  <c:y val="4.03273658600843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1-4A5D-919F-AF5CED7B76D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E871-4A5D-919F-AF5CED7B76DF}"/>
                </c:ext>
              </c:extLst>
            </c:dLbl>
            <c:dLbl>
              <c:idx val="5"/>
              <c:layout>
                <c:manualLayout>
                  <c:x val="2.4992019592712605E-2"/>
                  <c:y val="-1.48050225164574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71-4A5D-919F-AF5CED7B76D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0.64342204695683902</c:v>
                </c:pt>
                <c:pt idx="1">
                  <c:v>2.408210063668818E-2</c:v>
                </c:pt>
                <c:pt idx="2">
                  <c:v>0.21376393026831239</c:v>
                </c:pt>
                <c:pt idx="3">
                  <c:v>1.2655589045141453E-2</c:v>
                </c:pt>
                <c:pt idx="4">
                  <c:v>6.5227965637947652E-2</c:v>
                </c:pt>
                <c:pt idx="5">
                  <c:v>4.0848367455071359E-2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71-4A5D-919F-AF5CED7B76D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ANUAL!$A$562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ANUAL!$B$561:$M$561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ANUAL!$B$562:$M$562</c:f>
              <c:numCache>
                <c:formatCode>#,##0</c:formatCode>
                <c:ptCount val="12"/>
                <c:pt idx="0">
                  <c:v>62116</c:v>
                </c:pt>
                <c:pt idx="1">
                  <c:v>71969</c:v>
                </c:pt>
                <c:pt idx="2">
                  <c:v>117730</c:v>
                </c:pt>
                <c:pt idx="3">
                  <c:v>144934</c:v>
                </c:pt>
                <c:pt idx="4">
                  <c:v>168283</c:v>
                </c:pt>
                <c:pt idx="5">
                  <c:v>145313</c:v>
                </c:pt>
                <c:pt idx="6">
                  <c:v>173824</c:v>
                </c:pt>
                <c:pt idx="7">
                  <c:v>241229</c:v>
                </c:pt>
                <c:pt idx="8">
                  <c:v>176471</c:v>
                </c:pt>
                <c:pt idx="9">
                  <c:v>157230</c:v>
                </c:pt>
                <c:pt idx="10">
                  <c:v>102711</c:v>
                </c:pt>
                <c:pt idx="11">
                  <c:v>98940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4-42B7-BCB6-ACFBECA22F82}"/>
            </c:ext>
          </c:extLst>
        </c:ser>
        <c:ser>
          <c:idx val="1"/>
          <c:order val="1"/>
          <c:tx>
            <c:strRef>
              <c:f>ANUAL!$A$563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ANUAL!$B$561:$M$561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ANUAL!$B$563:$M$563</c:f>
              <c:numCache>
                <c:formatCode>#,##0</c:formatCode>
                <c:ptCount val="12"/>
                <c:pt idx="0">
                  <c:v>99589</c:v>
                </c:pt>
                <c:pt idx="1">
                  <c:v>108791</c:v>
                </c:pt>
                <c:pt idx="2">
                  <c:v>194353</c:v>
                </c:pt>
                <c:pt idx="3">
                  <c:v>195553</c:v>
                </c:pt>
                <c:pt idx="4">
                  <c:v>241828</c:v>
                </c:pt>
                <c:pt idx="5">
                  <c:v>212892</c:v>
                </c:pt>
                <c:pt idx="6">
                  <c:v>281662</c:v>
                </c:pt>
                <c:pt idx="7">
                  <c:v>393352</c:v>
                </c:pt>
                <c:pt idx="8">
                  <c:v>251360</c:v>
                </c:pt>
                <c:pt idx="9">
                  <c:v>221284</c:v>
                </c:pt>
                <c:pt idx="10">
                  <c:v>158509</c:v>
                </c:pt>
                <c:pt idx="11">
                  <c:v>160947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4-42B7-BCB6-ACFBECA22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 POR PROVINCIAS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568414</c:v>
              </c:pt>
              <c:pt idx="1">
                <c:v>1052790</c:v>
              </c:pt>
              <c:pt idx="2">
                <c:v>1057152</c:v>
              </c:pt>
              <c:pt idx="3">
                <c:v>330018</c:v>
              </c:pt>
              <c:pt idx="4">
                <c:v>1119462</c:v>
              </c:pt>
              <c:pt idx="5">
                <c:v>581496</c:v>
              </c:pt>
              <c:pt idx="6">
                <c:v>336575</c:v>
              </c:pt>
              <c:pt idx="7">
                <c:v>725646</c:v>
              </c:pt>
              <c:pt idx="8">
                <c:v>362141</c:v>
              </c:pt>
            </c:numLit>
          </c:val>
          <c:extLst>
            <c:ext xmlns:c16="http://schemas.microsoft.com/office/drawing/2014/chart" uri="{C3380CC4-5D6E-409C-BE32-E72D297353CC}">
              <c16:uniqueId val="{00000000-6794-4BD4-A3DD-E2E84A2AE20F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1017716</c:v>
              </c:pt>
              <c:pt idx="1">
                <c:v>1690612</c:v>
              </c:pt>
              <c:pt idx="2">
                <c:v>1768438</c:v>
              </c:pt>
              <c:pt idx="3">
                <c:v>587494</c:v>
              </c:pt>
              <c:pt idx="4">
                <c:v>1954046</c:v>
              </c:pt>
              <c:pt idx="5">
                <c:v>943313</c:v>
              </c:pt>
              <c:pt idx="6">
                <c:v>645617</c:v>
              </c:pt>
              <c:pt idx="7">
                <c:v>1235684</c:v>
              </c:pt>
              <c:pt idx="8">
                <c:v>594932</c:v>
              </c:pt>
            </c:numLit>
          </c:val>
          <c:extLst>
            <c:ext xmlns:c16="http://schemas.microsoft.com/office/drawing/2014/chart" uri="{C3380CC4-5D6E-409C-BE32-E72D297353CC}">
              <c16:uniqueId val="{00000001-6794-4BD4-A3DD-E2E84A2A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5743472"/>
        <c:axId val="305743864"/>
      </c:barChart>
      <c:catAx>
        <c:axId val="305743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3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743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3472"/>
        <c:crosses val="autoZero"/>
        <c:crossBetween val="between"/>
        <c:majorUnit val="5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ANUAL!$A$601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ANUAL!$B$600:$M$600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ANUAL!$B$601:$M$601</c:f>
              <c:numCache>
                <c:formatCode>#,##0</c:formatCode>
                <c:ptCount val="12"/>
                <c:pt idx="0">
                  <c:v>52045</c:v>
                </c:pt>
                <c:pt idx="1">
                  <c:v>61431</c:v>
                </c:pt>
                <c:pt idx="2">
                  <c:v>103666</c:v>
                </c:pt>
                <c:pt idx="3">
                  <c:v>124069</c:v>
                </c:pt>
                <c:pt idx="4">
                  <c:v>187647</c:v>
                </c:pt>
                <c:pt idx="5">
                  <c:v>169430</c:v>
                </c:pt>
                <c:pt idx="6">
                  <c:v>183408</c:v>
                </c:pt>
                <c:pt idx="7">
                  <c:v>252056</c:v>
                </c:pt>
                <c:pt idx="8">
                  <c:v>167568</c:v>
                </c:pt>
                <c:pt idx="9">
                  <c:v>148028</c:v>
                </c:pt>
                <c:pt idx="10">
                  <c:v>104817</c:v>
                </c:pt>
                <c:pt idx="11">
                  <c:v>80918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B7-4088-988F-24B107F1AE46}"/>
            </c:ext>
          </c:extLst>
        </c:ser>
        <c:ser>
          <c:idx val="1"/>
          <c:order val="1"/>
          <c:tx>
            <c:strRef>
              <c:f>ANUAL!$A$602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ANUAL!$B$600:$M$600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ANUAL!$B$602:$M$602</c:f>
              <c:numCache>
                <c:formatCode>#,##0</c:formatCode>
                <c:ptCount val="12"/>
                <c:pt idx="0">
                  <c:v>91997</c:v>
                </c:pt>
                <c:pt idx="1">
                  <c:v>104463</c:v>
                </c:pt>
                <c:pt idx="2">
                  <c:v>174695</c:v>
                </c:pt>
                <c:pt idx="3">
                  <c:v>185918</c:v>
                </c:pt>
                <c:pt idx="4">
                  <c:v>252091</c:v>
                </c:pt>
                <c:pt idx="5">
                  <c:v>255773</c:v>
                </c:pt>
                <c:pt idx="6">
                  <c:v>326208</c:v>
                </c:pt>
                <c:pt idx="7">
                  <c:v>433728</c:v>
                </c:pt>
                <c:pt idx="8">
                  <c:v>255475</c:v>
                </c:pt>
                <c:pt idx="9">
                  <c:v>230457</c:v>
                </c:pt>
                <c:pt idx="10">
                  <c:v>170189</c:v>
                </c:pt>
                <c:pt idx="11">
                  <c:v>134575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B7-4088-988F-24B107F1A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ANUAL!$A$635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ANUAL!$B$634:$M$634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ANUAL!$B$635:$M$635</c:f>
              <c:numCache>
                <c:formatCode>#,##0</c:formatCode>
                <c:ptCount val="12"/>
                <c:pt idx="0">
                  <c:v>13163</c:v>
                </c:pt>
                <c:pt idx="1">
                  <c:v>15649</c:v>
                </c:pt>
                <c:pt idx="2">
                  <c:v>30916</c:v>
                </c:pt>
                <c:pt idx="3">
                  <c:v>39791</c:v>
                </c:pt>
                <c:pt idx="4">
                  <c:v>54386</c:v>
                </c:pt>
                <c:pt idx="5">
                  <c:v>45496</c:v>
                </c:pt>
                <c:pt idx="6">
                  <c:v>49101</c:v>
                </c:pt>
                <c:pt idx="7">
                  <c:v>66398</c:v>
                </c:pt>
                <c:pt idx="8">
                  <c:v>64345</c:v>
                </c:pt>
                <c:pt idx="9">
                  <c:v>44356</c:v>
                </c:pt>
                <c:pt idx="10">
                  <c:v>27736</c:v>
                </c:pt>
                <c:pt idx="11">
                  <c:v>28923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B-4F93-B58B-0C2C76A3DA8C}"/>
            </c:ext>
          </c:extLst>
        </c:ser>
        <c:ser>
          <c:idx val="1"/>
          <c:order val="1"/>
          <c:tx>
            <c:strRef>
              <c:f>ANUAL!$A$636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ANUAL!$B$634:$M$634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ANUAL!$B$636:$M$636</c:f>
              <c:numCache>
                <c:formatCode>#,##0</c:formatCode>
                <c:ptCount val="12"/>
                <c:pt idx="0">
                  <c:v>23042</c:v>
                </c:pt>
                <c:pt idx="1">
                  <c:v>27134</c:v>
                </c:pt>
                <c:pt idx="2">
                  <c:v>57436</c:v>
                </c:pt>
                <c:pt idx="3">
                  <c:v>64505</c:v>
                </c:pt>
                <c:pt idx="4">
                  <c:v>79977</c:v>
                </c:pt>
                <c:pt idx="5">
                  <c:v>74743</c:v>
                </c:pt>
                <c:pt idx="6">
                  <c:v>84880</c:v>
                </c:pt>
                <c:pt idx="7">
                  <c:v>124207</c:v>
                </c:pt>
                <c:pt idx="8">
                  <c:v>94747</c:v>
                </c:pt>
                <c:pt idx="9">
                  <c:v>72622</c:v>
                </c:pt>
                <c:pt idx="10">
                  <c:v>50988</c:v>
                </c:pt>
                <c:pt idx="11">
                  <c:v>54072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2B-4F93-B58B-0C2C76A3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ANUAL!$A$677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ANUAL!$B$676:$M$676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ANUAL!$B$677:$M$677</c:f>
              <c:numCache>
                <c:formatCode>#,##0</c:formatCode>
                <c:ptCount val="12"/>
                <c:pt idx="0">
                  <c:v>72337</c:v>
                </c:pt>
                <c:pt idx="1">
                  <c:v>77873</c:v>
                </c:pt>
                <c:pt idx="2">
                  <c:v>120340</c:v>
                </c:pt>
                <c:pt idx="3">
                  <c:v>126197</c:v>
                </c:pt>
                <c:pt idx="4">
                  <c:v>153801</c:v>
                </c:pt>
                <c:pt idx="5">
                  <c:v>134672</c:v>
                </c:pt>
                <c:pt idx="6">
                  <c:v>164877</c:v>
                </c:pt>
                <c:pt idx="7">
                  <c:v>237826</c:v>
                </c:pt>
                <c:pt idx="8">
                  <c:v>158288</c:v>
                </c:pt>
                <c:pt idx="9">
                  <c:v>141566</c:v>
                </c:pt>
                <c:pt idx="10">
                  <c:v>113531</c:v>
                </c:pt>
                <c:pt idx="11">
                  <c:v>121622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0-4AC2-BB7B-1B645700FC43}"/>
            </c:ext>
          </c:extLst>
        </c:ser>
        <c:ser>
          <c:idx val="1"/>
          <c:order val="1"/>
          <c:tx>
            <c:strRef>
              <c:f>ANUAL!$A$678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ANUAL!$B$676:$M$676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ANUAL!$B$678:$M$678</c:f>
              <c:numCache>
                <c:formatCode>#,##0</c:formatCode>
                <c:ptCount val="12"/>
                <c:pt idx="0">
                  <c:v>109821</c:v>
                </c:pt>
                <c:pt idx="1">
                  <c:v>121729</c:v>
                </c:pt>
                <c:pt idx="2">
                  <c:v>210999</c:v>
                </c:pt>
                <c:pt idx="3">
                  <c:v>210263</c:v>
                </c:pt>
                <c:pt idx="4">
                  <c:v>243987</c:v>
                </c:pt>
                <c:pt idx="5">
                  <c:v>235946</c:v>
                </c:pt>
                <c:pt idx="6">
                  <c:v>277259</c:v>
                </c:pt>
                <c:pt idx="7">
                  <c:v>378097</c:v>
                </c:pt>
                <c:pt idx="8">
                  <c:v>267975</c:v>
                </c:pt>
                <c:pt idx="9">
                  <c:v>250904</c:v>
                </c:pt>
                <c:pt idx="10">
                  <c:v>190285</c:v>
                </c:pt>
                <c:pt idx="11">
                  <c:v>194421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0-4AC2-BB7B-1B645700F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ANUAL!$A$711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ANUAL!$B$710:$M$710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ANUAL!$B$711:$M$711</c:f>
              <c:numCache>
                <c:formatCode>#,##0</c:formatCode>
                <c:ptCount val="12"/>
                <c:pt idx="0">
                  <c:v>60237</c:v>
                </c:pt>
                <c:pt idx="1">
                  <c:v>48921</c:v>
                </c:pt>
                <c:pt idx="2">
                  <c:v>79547</c:v>
                </c:pt>
                <c:pt idx="3">
                  <c:v>79981</c:v>
                </c:pt>
                <c:pt idx="4">
                  <c:v>95255</c:v>
                </c:pt>
                <c:pt idx="5">
                  <c:v>92702</c:v>
                </c:pt>
                <c:pt idx="6">
                  <c:v>91010</c:v>
                </c:pt>
                <c:pt idx="7">
                  <c:v>105026</c:v>
                </c:pt>
                <c:pt idx="8">
                  <c:v>95172</c:v>
                </c:pt>
                <c:pt idx="9">
                  <c:v>89386</c:v>
                </c:pt>
                <c:pt idx="10">
                  <c:v>82265</c:v>
                </c:pt>
                <c:pt idx="11">
                  <c:v>79188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8-420C-9479-43514424A694}"/>
            </c:ext>
          </c:extLst>
        </c:ser>
        <c:ser>
          <c:idx val="1"/>
          <c:order val="1"/>
          <c:tx>
            <c:strRef>
              <c:f>ANUAL!$A$712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ANUAL!$B$710:$M$710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ANUAL!$B$712:$M$712</c:f>
              <c:numCache>
                <c:formatCode>#,##0</c:formatCode>
                <c:ptCount val="12"/>
                <c:pt idx="0">
                  <c:v>87686</c:v>
                </c:pt>
                <c:pt idx="1">
                  <c:v>79459</c:v>
                </c:pt>
                <c:pt idx="2">
                  <c:v>135111</c:v>
                </c:pt>
                <c:pt idx="3">
                  <c:v>118773</c:v>
                </c:pt>
                <c:pt idx="4">
                  <c:v>149752</c:v>
                </c:pt>
                <c:pt idx="5">
                  <c:v>150104</c:v>
                </c:pt>
                <c:pt idx="6">
                  <c:v>156084</c:v>
                </c:pt>
                <c:pt idx="7">
                  <c:v>195565</c:v>
                </c:pt>
                <c:pt idx="8">
                  <c:v>142094</c:v>
                </c:pt>
                <c:pt idx="9">
                  <c:v>137330</c:v>
                </c:pt>
                <c:pt idx="10">
                  <c:v>133574</c:v>
                </c:pt>
                <c:pt idx="11">
                  <c:v>131676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8-420C-9479-43514424A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ANUAL!$A$753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ANUAL!$B$752:$M$752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ANUAL!$B$753:$M$753</c:f>
              <c:numCache>
                <c:formatCode>#,##0</c:formatCode>
                <c:ptCount val="12"/>
                <c:pt idx="0">
                  <c:v>15098</c:v>
                </c:pt>
                <c:pt idx="1">
                  <c:v>20054</c:v>
                </c:pt>
                <c:pt idx="2">
                  <c:v>32788</c:v>
                </c:pt>
                <c:pt idx="3">
                  <c:v>36355</c:v>
                </c:pt>
                <c:pt idx="4">
                  <c:v>36785</c:v>
                </c:pt>
                <c:pt idx="5">
                  <c:v>39620</c:v>
                </c:pt>
                <c:pt idx="6">
                  <c:v>42710</c:v>
                </c:pt>
                <c:pt idx="7">
                  <c:v>71551</c:v>
                </c:pt>
                <c:pt idx="8">
                  <c:v>42053</c:v>
                </c:pt>
                <c:pt idx="9">
                  <c:v>52924</c:v>
                </c:pt>
                <c:pt idx="10">
                  <c:v>35446</c:v>
                </c:pt>
                <c:pt idx="11">
                  <c:v>27737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38-4F26-8387-EDCD4417AB5E}"/>
            </c:ext>
          </c:extLst>
        </c:ser>
        <c:ser>
          <c:idx val="1"/>
          <c:order val="1"/>
          <c:tx>
            <c:strRef>
              <c:f>ANUAL!$A$754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ANUAL!$B$752:$M$752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ANUAL!$B$754:$M$754</c:f>
              <c:numCache>
                <c:formatCode>#,##0</c:formatCode>
                <c:ptCount val="12"/>
                <c:pt idx="0">
                  <c:v>27600</c:v>
                </c:pt>
                <c:pt idx="1">
                  <c:v>34521</c:v>
                </c:pt>
                <c:pt idx="2">
                  <c:v>68000</c:v>
                </c:pt>
                <c:pt idx="3">
                  <c:v>65899</c:v>
                </c:pt>
                <c:pt idx="4">
                  <c:v>65434</c:v>
                </c:pt>
                <c:pt idx="5">
                  <c:v>68670</c:v>
                </c:pt>
                <c:pt idx="6">
                  <c:v>97237</c:v>
                </c:pt>
                <c:pt idx="7">
                  <c:v>158053</c:v>
                </c:pt>
                <c:pt idx="8">
                  <c:v>78231</c:v>
                </c:pt>
                <c:pt idx="9">
                  <c:v>92258</c:v>
                </c:pt>
                <c:pt idx="10">
                  <c:v>59785</c:v>
                </c:pt>
                <c:pt idx="11">
                  <c:v>53076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38-4F26-8387-EDCD4417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ANUAL!$A$787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ANUAL!$B$786:$M$786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ANUAL!$B$787:$M$787</c:f>
              <c:numCache>
                <c:formatCode>#,##0</c:formatCode>
                <c:ptCount val="12"/>
                <c:pt idx="0">
                  <c:v>56579</c:v>
                </c:pt>
                <c:pt idx="1">
                  <c:v>64218</c:v>
                </c:pt>
                <c:pt idx="2">
                  <c:v>83124</c:v>
                </c:pt>
                <c:pt idx="3">
                  <c:v>74199</c:v>
                </c:pt>
                <c:pt idx="4">
                  <c:v>95479</c:v>
                </c:pt>
                <c:pt idx="5">
                  <c:v>93767</c:v>
                </c:pt>
                <c:pt idx="6">
                  <c:v>90108</c:v>
                </c:pt>
                <c:pt idx="7">
                  <c:v>118768</c:v>
                </c:pt>
                <c:pt idx="8">
                  <c:v>97665</c:v>
                </c:pt>
                <c:pt idx="9">
                  <c:v>89630</c:v>
                </c:pt>
                <c:pt idx="10">
                  <c:v>90311</c:v>
                </c:pt>
                <c:pt idx="11">
                  <c:v>73066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73-46C5-B6F0-D4D37AA75A26}"/>
            </c:ext>
          </c:extLst>
        </c:ser>
        <c:ser>
          <c:idx val="1"/>
          <c:order val="1"/>
          <c:tx>
            <c:strRef>
              <c:f>ANUAL!$A$788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ANUAL!$B$786:$M$786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ANUAL!$B$788:$M$788</c:f>
              <c:numCache>
                <c:formatCode>#,##0</c:formatCode>
                <c:ptCount val="12"/>
                <c:pt idx="0">
                  <c:v>95178</c:v>
                </c:pt>
                <c:pt idx="1">
                  <c:v>105355</c:v>
                </c:pt>
                <c:pt idx="2">
                  <c:v>140786</c:v>
                </c:pt>
                <c:pt idx="3">
                  <c:v>124574</c:v>
                </c:pt>
                <c:pt idx="4">
                  <c:v>162472</c:v>
                </c:pt>
                <c:pt idx="5">
                  <c:v>169482</c:v>
                </c:pt>
                <c:pt idx="6">
                  <c:v>150542</c:v>
                </c:pt>
                <c:pt idx="7">
                  <c:v>208674</c:v>
                </c:pt>
                <c:pt idx="8">
                  <c:v>164665</c:v>
                </c:pt>
                <c:pt idx="9">
                  <c:v>149954</c:v>
                </c:pt>
                <c:pt idx="10">
                  <c:v>140847</c:v>
                </c:pt>
                <c:pt idx="11">
                  <c:v>133136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73-46C5-B6F0-D4D37AA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Nº DE VIAJEROS Y PERNOCTACIONES POR MESES</a:t>
            </a:r>
          </a:p>
        </c:rich>
      </c:tx>
      <c:layout>
        <c:manualLayout>
          <c:xMode val="edge"/>
          <c:yMode val="edge"/>
          <c:x val="0.34649007089947059"/>
          <c:y val="3.64671916010498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169053011980457E-2"/>
          <c:y val="0.16131477991420026"/>
          <c:w val="0.89517893079927224"/>
          <c:h val="0.701439370078740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ANUAL!$A$829</c:f>
              <c:strCache>
                <c:ptCount val="1"/>
                <c:pt idx="0">
                  <c:v>Nº VIAJEROS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ANUAL!$B$828:$M$828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ANUAL!$B$829:$M$829</c:f>
              <c:numCache>
                <c:formatCode>#,##0</c:formatCode>
                <c:ptCount val="12"/>
                <c:pt idx="0">
                  <c:v>16110</c:v>
                </c:pt>
                <c:pt idx="1">
                  <c:v>20605</c:v>
                </c:pt>
                <c:pt idx="2">
                  <c:v>39210</c:v>
                </c:pt>
                <c:pt idx="3">
                  <c:v>31239</c:v>
                </c:pt>
                <c:pt idx="4">
                  <c:v>38815</c:v>
                </c:pt>
                <c:pt idx="5">
                  <c:v>44231</c:v>
                </c:pt>
                <c:pt idx="6">
                  <c:v>56297</c:v>
                </c:pt>
                <c:pt idx="7">
                  <c:v>69664</c:v>
                </c:pt>
                <c:pt idx="8">
                  <c:v>45150</c:v>
                </c:pt>
                <c:pt idx="9">
                  <c:v>35947</c:v>
                </c:pt>
                <c:pt idx="10">
                  <c:v>33495</c:v>
                </c:pt>
                <c:pt idx="11">
                  <c:v>29745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F8-4E6C-8ED1-9CE0CCDABDAD}"/>
            </c:ext>
          </c:extLst>
        </c:ser>
        <c:ser>
          <c:idx val="1"/>
          <c:order val="1"/>
          <c:tx>
            <c:strRef>
              <c:f>ANUAL!$A$830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ANUAL!$B$828:$M$828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ANUAL!$B$830:$M$830</c:f>
              <c:numCache>
                <c:formatCode>#,##0</c:formatCode>
                <c:ptCount val="12"/>
                <c:pt idx="0">
                  <c:v>24246</c:v>
                </c:pt>
                <c:pt idx="1">
                  <c:v>35794</c:v>
                </c:pt>
                <c:pt idx="2">
                  <c:v>66555</c:v>
                </c:pt>
                <c:pt idx="3">
                  <c:v>49984</c:v>
                </c:pt>
                <c:pt idx="4">
                  <c:v>58797</c:v>
                </c:pt>
                <c:pt idx="5">
                  <c:v>66832</c:v>
                </c:pt>
                <c:pt idx="6">
                  <c:v>87794</c:v>
                </c:pt>
                <c:pt idx="7">
                  <c:v>116574</c:v>
                </c:pt>
                <c:pt idx="8">
                  <c:v>69025</c:v>
                </c:pt>
                <c:pt idx="9">
                  <c:v>60386</c:v>
                </c:pt>
                <c:pt idx="10">
                  <c:v>49461</c:v>
                </c:pt>
                <c:pt idx="11">
                  <c:v>51103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F8-4E6C-8ED1-9CE0CCDA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7274576"/>
        <c:axId val="327274968"/>
      </c:barChart>
      <c:catAx>
        <c:axId val="3272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968"/>
        <c:crosses val="autoZero"/>
        <c:auto val="1"/>
        <c:lblAlgn val="ctr"/>
        <c:lblOffset val="100"/>
        <c:noMultiLvlLbl val="0"/>
      </c:catAx>
      <c:valAx>
        <c:axId val="32727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049226479779477"/>
          <c:y val="6.7221697287838986E-2"/>
          <c:w val="0.20551811023622046"/>
          <c:h val="9.11268591426071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ANUAL!$E$926:$E$928</c:f>
              <c:numCache>
                <c:formatCode>_-* #,##0_-;\-* #,##0_-;_-* "-"??_-;_-@_-</c:formatCode>
                <c:ptCount val="3"/>
                <c:pt idx="0">
                  <c:v>357226</c:v>
                </c:pt>
                <c:pt idx="1">
                  <c:v>73541</c:v>
                </c:pt>
                <c:pt idx="2">
                  <c:v>430767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5-4566-9D40-C594581A1A0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ANUAL!$A$926:$A$928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ANUAL!$M$926:$M$928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D-4327-9226-CCF19A646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ANUAL!$E$929:$E$931</c:f>
              <c:numCache>
                <c:formatCode>_-* #,##0_-;\-* #,##0_-;_-* "-"??_-;_-@_-</c:formatCode>
                <c:ptCount val="3"/>
                <c:pt idx="0">
                  <c:v>578504</c:v>
                </c:pt>
                <c:pt idx="1">
                  <c:v>118005</c:v>
                </c:pt>
                <c:pt idx="2">
                  <c:v>696509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0-4CDA-803B-DB4D0145C2F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ANUAL!$A$929:$A$931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ANUAL!$M$929:$M$931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6-42FC-833F-F61CD174C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ANUAL!$A$970:$A$972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ANUAL!$E$970:$E$972</c:f>
              <c:numCache>
                <c:formatCode>_-* #,##0_-;\-* #,##0_-;_-* "-"??_-;_-@_-</c:formatCode>
                <c:ptCount val="3"/>
                <c:pt idx="0">
                  <c:v>568173</c:v>
                </c:pt>
                <c:pt idx="1">
                  <c:v>113420</c:v>
                </c:pt>
                <c:pt idx="2">
                  <c:v>681593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C-40BE-877E-63813EF8CC3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ANUAL!$A$970:$A$972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ANUAL!$M$970:$M$972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0-4776-B3C0-F11D0FDB7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VIAJEROS Y PERNOCTACIONES MENSUALES</a:t>
            </a:r>
          </a:p>
        </c:rich>
      </c:tx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VIAJEROS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266086</c:v>
              </c:pt>
              <c:pt idx="1">
                <c:v>325379</c:v>
              </c:pt>
              <c:pt idx="2">
                <c:v>407436</c:v>
              </c:pt>
              <c:pt idx="3">
                <c:v>568837</c:v>
              </c:pt>
              <c:pt idx="4">
                <c:v>553088</c:v>
              </c:pt>
              <c:pt idx="5">
                <c:v>557255</c:v>
              </c:pt>
              <c:pt idx="6">
                <c:v>625879</c:v>
              </c:pt>
              <c:pt idx="7">
                <c:v>849014</c:v>
              </c:pt>
              <c:pt idx="8">
                <c:v>599911</c:v>
              </c:pt>
              <c:pt idx="9">
                <c:v>602519</c:v>
              </c:pt>
              <c:pt idx="10">
                <c:v>395026</c:v>
              </c:pt>
              <c:pt idx="11">
                <c:v>383264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03-4FD5-9DDA-F6A7307EAC7C}"/>
            </c:ext>
          </c:extLst>
        </c:ser>
        <c:ser>
          <c:idx val="1"/>
          <c:order val="1"/>
          <c:tx>
            <c:v>PERNOCTACIONES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452021</c:v>
              </c:pt>
              <c:pt idx="1">
                <c:v>524212</c:v>
              </c:pt>
              <c:pt idx="2">
                <c:v>676323</c:v>
              </c:pt>
              <c:pt idx="3">
                <c:v>969416</c:v>
              </c:pt>
              <c:pt idx="4">
                <c:v>916206</c:v>
              </c:pt>
              <c:pt idx="5">
                <c:v>902900</c:v>
              </c:pt>
              <c:pt idx="6">
                <c:v>1080472</c:v>
              </c:pt>
              <c:pt idx="7">
                <c:v>1623216</c:v>
              </c:pt>
              <c:pt idx="8">
                <c:v>983912</c:v>
              </c:pt>
              <c:pt idx="9">
                <c:v>999533</c:v>
              </c:pt>
              <c:pt idx="10">
                <c:v>660201</c:v>
              </c:pt>
              <c:pt idx="11">
                <c:v>649440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03-4FD5-9DDA-F6A7307EA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44648"/>
        <c:axId val="305745040"/>
      </c:lineChart>
      <c:catAx>
        <c:axId val="305744648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5040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305745040"/>
        <c:scaling>
          <c:orientation val="minMax"/>
          <c:max val="19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5744648"/>
        <c:crosses val="autoZero"/>
        <c:crossBetween val="midCat"/>
        <c:majorUnit val="3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ANUAL!$A$973:$A$975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ANUAL!$E$973:$E$975</c:f>
              <c:numCache>
                <c:formatCode>_-* #,##0_-;\-* #,##0_-;_-* "-"??_-;_-@_-</c:formatCode>
                <c:ptCount val="3"/>
                <c:pt idx="0">
                  <c:v>995893</c:v>
                </c:pt>
                <c:pt idx="1">
                  <c:v>180431</c:v>
                </c:pt>
                <c:pt idx="2">
                  <c:v>1176324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9-4238-A401-B07FF817A57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ANUAL!$A$973:$A$975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ANUAL!$M$973:$M$975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40-4F5A-AA02-2ADEE763D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ANUAL!$A$1000:$A$1002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ANUAL!$E$1000:$E$1002</c:f>
              <c:numCache>
                <c:formatCode>_-* #,##0_-;\-* #,##0_-;_-* "-"??_-;_-@_-</c:formatCode>
                <c:ptCount val="3"/>
                <c:pt idx="0">
                  <c:v>514637</c:v>
                </c:pt>
                <c:pt idx="1">
                  <c:v>208238</c:v>
                </c:pt>
                <c:pt idx="2">
                  <c:v>722875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5-4915-96D1-CCEA13FE210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ANUAL!$A$1000:$A$1002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ANUAL!$M$1000:$M$1002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05-4454-9A69-A3DAB4668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ANUAL!$A$1003:$A$1005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ANUAL!$E$1003:$E$1005</c:f>
              <c:numCache>
                <c:formatCode>_-* #,##0_-;\-* #,##0_-;_-* "-"??_-;_-@_-</c:formatCode>
                <c:ptCount val="3"/>
                <c:pt idx="0">
                  <c:v>831621</c:v>
                </c:pt>
                <c:pt idx="1">
                  <c:v>285698</c:v>
                </c:pt>
                <c:pt idx="2">
                  <c:v>1117319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9-4034-80FE-B94A1D3F74F5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ANUAL!$A$1003:$A$1005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ANUAL!$M$1003:$M$1005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0-4E7D-B0F7-299708CC9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ANUAL!$A$1046:$A$1048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ANUAL!$E$1046:$E$1048</c:f>
              <c:numCache>
                <c:formatCode>_-* #,##0_-;\-* #,##0_-;_-* "-"??_-;_-@_-</c:formatCode>
                <c:ptCount val="3"/>
                <c:pt idx="0">
                  <c:v>611025</c:v>
                </c:pt>
                <c:pt idx="1">
                  <c:v>304296</c:v>
                </c:pt>
                <c:pt idx="2">
                  <c:v>915321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7-4CEF-B72F-61C392E27799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ANUAL!$A$1046:$A$1048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ANUAL!$M$1046:$M$1048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1-49B5-877D-2ED64CB75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ANUAL!$A$1049:$A$1051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ANUAL!$E$1049:$E$1051</c:f>
              <c:numCache>
                <c:formatCode>_-* #,##0_-;\-* #,##0_-;_-* "-"??_-;_-@_-</c:formatCode>
                <c:ptCount val="3"/>
                <c:pt idx="0">
                  <c:v>968936</c:v>
                </c:pt>
                <c:pt idx="1">
                  <c:v>419571</c:v>
                </c:pt>
                <c:pt idx="2">
                  <c:v>1388507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B-46C8-AF61-B39B547ED23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ANUAL!$A$1049:$A$1051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ANUAL!$M$1049:$M$1051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6E2-84C7-C49A641B0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ANUAL!$A$1076:$A$1078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ANUAL!$E$1076:$E$1078</c:f>
              <c:numCache>
                <c:formatCode>_-* #,##0_-;\-* #,##0_-;_-* "-"??_-;_-@_-</c:formatCode>
                <c:ptCount val="3"/>
                <c:pt idx="0">
                  <c:v>620327</c:v>
                </c:pt>
                <c:pt idx="1">
                  <c:v>227699</c:v>
                </c:pt>
                <c:pt idx="2">
                  <c:v>848026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5-4ECD-A7C1-A48D0134BA0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ANUAL!$A$1076:$A$1078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ANUAL!$M$1076:$M$1078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A-4A08-83DD-9B0D6A62C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ANUAL!$A$1079:$A$1081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ANUAL!$E$1079:$E$1081</c:f>
              <c:numCache>
                <c:formatCode>_-* #,##0_-;\-* #,##0_-;_-* "-"??_-;_-@_-</c:formatCode>
                <c:ptCount val="3"/>
                <c:pt idx="0">
                  <c:v>1031120</c:v>
                </c:pt>
                <c:pt idx="1">
                  <c:v>331467</c:v>
                </c:pt>
                <c:pt idx="2">
                  <c:v>1362587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799-9F1D-6D3712E9D5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ANUAL!$A$1079:$A$1081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ANUAL!$M$1079:$M$1081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2-4DB4-852D-30182E11B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ANUAL!$A$1122:$A$1124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ANUAL!$E$1122:$E$1124</c:f>
              <c:numCache>
                <c:formatCode>_-* #,##0_-;\-* #,##0_-;_-* "-"??_-;_-@_-</c:formatCode>
                <c:ptCount val="3"/>
                <c:pt idx="0">
                  <c:v>692086</c:v>
                </c:pt>
                <c:pt idx="1">
                  <c:v>255770</c:v>
                </c:pt>
                <c:pt idx="2">
                  <c:v>947856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D-4B6A-A69C-B6326281396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ANUAL!$A$1122:$A$1124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ANUAL!$M$1122:$M$1124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2F-45DC-9C45-2BA4B173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ANUAL!$A$1125:$A$1127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ANUAL!$E$1125:$E$1127</c:f>
              <c:numCache>
                <c:formatCode>_-* #,##0_-;\-* #,##0_-;_-* "-"??_-;_-@_-</c:formatCode>
                <c:ptCount val="3"/>
                <c:pt idx="0">
                  <c:v>1253357</c:v>
                </c:pt>
                <c:pt idx="1">
                  <c:v>371097</c:v>
                </c:pt>
                <c:pt idx="2">
                  <c:v>1624454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1-41B9-ABE1-0DF864198F3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ANUAL!$A$1125:$A$1127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ANUAL!$M$1125:$M$1127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781-B16A-5AF3B62B5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ANUAL!$A$1152:$A$1154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ANUAL!$E$1152:$E$1154</c:f>
              <c:numCache>
                <c:formatCode>_-* #,##0_-;\-* #,##0_-;_-* "-"??_-;_-@_-</c:formatCode>
                <c:ptCount val="3"/>
                <c:pt idx="0">
                  <c:v>968094</c:v>
                </c:pt>
                <c:pt idx="1">
                  <c:v>306004</c:v>
                </c:pt>
                <c:pt idx="2">
                  <c:v>1274098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6-4E04-96BF-46EC581C8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ANUAL!$A$1152:$A$1154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ANUAL!$M$1152:$M$1154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F8-4CF9-9DBA-6E8C67295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24975</c:v>
              </c:pt>
              <c:pt idx="1">
                <c:v>32785</c:v>
              </c:pt>
              <c:pt idx="2">
                <c:v>35672</c:v>
              </c:pt>
              <c:pt idx="3">
                <c:v>55933</c:v>
              </c:pt>
              <c:pt idx="4">
                <c:v>47995</c:v>
              </c:pt>
              <c:pt idx="5">
                <c:v>49322</c:v>
              </c:pt>
              <c:pt idx="6">
                <c:v>64062</c:v>
              </c:pt>
              <c:pt idx="7">
                <c:v>73018</c:v>
              </c:pt>
              <c:pt idx="8">
                <c:v>52135</c:v>
              </c:pt>
              <c:pt idx="9">
                <c:v>59224</c:v>
              </c:pt>
              <c:pt idx="10">
                <c:v>34724</c:v>
              </c:pt>
              <c:pt idx="11">
                <c:v>38569</c:v>
              </c:pt>
            </c:numLit>
          </c:val>
          <c:extLst>
            <c:ext xmlns:c16="http://schemas.microsoft.com/office/drawing/2014/chart" uri="{C3380CC4-5D6E-409C-BE32-E72D297353CC}">
              <c16:uniqueId val="{00000000-F143-408C-B331-9EA02D69CF86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45340</c:v>
              </c:pt>
              <c:pt idx="1">
                <c:v>54344</c:v>
              </c:pt>
              <c:pt idx="2">
                <c:v>58497</c:v>
              </c:pt>
              <c:pt idx="3">
                <c:v>100937</c:v>
              </c:pt>
              <c:pt idx="4">
                <c:v>85584</c:v>
              </c:pt>
              <c:pt idx="5">
                <c:v>85045</c:v>
              </c:pt>
              <c:pt idx="6">
                <c:v>114798</c:v>
              </c:pt>
              <c:pt idx="7">
                <c:v>156351</c:v>
              </c:pt>
              <c:pt idx="8">
                <c:v>86720</c:v>
              </c:pt>
              <c:pt idx="9">
                <c:v>102177</c:v>
              </c:pt>
              <c:pt idx="10">
                <c:v>58596</c:v>
              </c:pt>
              <c:pt idx="11">
                <c:v>69327</c:v>
              </c:pt>
            </c:numLit>
          </c:val>
          <c:extLst>
            <c:ext xmlns:c16="http://schemas.microsoft.com/office/drawing/2014/chart" uri="{C3380CC4-5D6E-409C-BE32-E72D297353CC}">
              <c16:uniqueId val="{00000001-F143-408C-B331-9EA02D69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030624"/>
        <c:axId val="306031016"/>
      </c:barChart>
      <c:catAx>
        <c:axId val="3060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1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031016"/>
        <c:scaling>
          <c:orientation val="minMax"/>
          <c:max val="18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062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ANUAL!$A$1155:$A$1157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ANUAL!$E$1155:$E$1157</c:f>
              <c:numCache>
                <c:formatCode>_-* #,##0_-;\-* #,##0_-;_-* "-"??_-;_-@_-</c:formatCode>
                <c:ptCount val="3"/>
                <c:pt idx="0">
                  <c:v>1788542</c:v>
                </c:pt>
                <c:pt idx="1">
                  <c:v>443286</c:v>
                </c:pt>
                <c:pt idx="2">
                  <c:v>2231828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C-4D8D-8CE4-699D7713417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ANUAL!$A$1155:$A$1157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ANUAL!$M$1155:$M$1157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9-46D3-A7C7-878AA380E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ANUAL!$A$1304:$A$1306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ANUAL!$E$1304:$E$1306</c:f>
              <c:numCache>
                <c:formatCode>_-* #,##0_-;\-* #,##0_-;_-* "-"??_-;_-@_-</c:formatCode>
                <c:ptCount val="3"/>
                <c:pt idx="0">
                  <c:v>510510</c:v>
                </c:pt>
                <c:pt idx="1">
                  <c:v>94063</c:v>
                </c:pt>
                <c:pt idx="2">
                  <c:v>604573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F-4DFD-932B-E92E602AFDB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ANUAL!$A$1304:$A$1306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ANUAL!$M$1304:$M$1306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C-44FA-A84A-063693E7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ANUAL!$A$1307:$A$1309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ANUAL!$E$1307:$E$1309</c:f>
              <c:numCache>
                <c:formatCode>_-* #,##0_-;\-* #,##0_-;_-* "-"??_-;_-@_-</c:formatCode>
                <c:ptCount val="3"/>
                <c:pt idx="0">
                  <c:v>881768</c:v>
                </c:pt>
                <c:pt idx="1">
                  <c:v>143854</c:v>
                </c:pt>
                <c:pt idx="2">
                  <c:v>1025622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9-414E-8588-43315621B0B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ANUAL!$A$1307:$A$1309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ANUAL!$M$1307:$M$1309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8A-4220-880B-5E33CF201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ANUAL!$A$1274:$A$1276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ANUAL!$E$1274:$E$1276</c:f>
              <c:numCache>
                <c:formatCode>_-* #,##0_-;\-* #,##0_-;_-* "-"??_-;_-@_-</c:formatCode>
                <c:ptCount val="3"/>
                <c:pt idx="0">
                  <c:v>543153</c:v>
                </c:pt>
                <c:pt idx="1">
                  <c:v>116349</c:v>
                </c:pt>
                <c:pt idx="2">
                  <c:v>659502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8-4527-9542-1D4F5D95928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ANUAL!$A$1274:$A$1276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ANUAL!$M$1274:$M$1276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2-4063-A68C-A0EC4BDD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ANUAL!$A$1277:$A$1279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ANUAL!$E$1277:$E$1279</c:f>
              <c:numCache>
                <c:formatCode>_-* #,##0_-;\-* #,##0_-;_-* "-"??_-;_-@_-</c:formatCode>
                <c:ptCount val="3"/>
                <c:pt idx="0">
                  <c:v>887698</c:v>
                </c:pt>
                <c:pt idx="1">
                  <c:v>177867</c:v>
                </c:pt>
                <c:pt idx="2">
                  <c:v>1065565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6-4A7C-B015-826FA6C9A2B4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ANUAL!$A$1277:$A$1279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ANUAL!$M$1277:$M$1279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E-448D-8CB1-062BE8B00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ANUAL!$A$1228:$A$1230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ANUAL!$E$1228:$E$1230</c:f>
              <c:numCache>
                <c:formatCode>_-* #,##0_-;\-* #,##0_-;_-* "-"??_-;_-@_-</c:formatCode>
                <c:ptCount val="3"/>
                <c:pt idx="0">
                  <c:v>601108</c:v>
                </c:pt>
                <c:pt idx="1">
                  <c:v>238285</c:v>
                </c:pt>
                <c:pt idx="2">
                  <c:v>839393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8-4B50-B448-06AD7181798F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ANUAL!$A$1228:$A$1230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ANUAL!$M$1228:$M$1230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5-4492-BA2A-D9FE074B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ANUAL!$A$1231:$A$1233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ANUAL!$E$1231:$E$1233</c:f>
              <c:numCache>
                <c:formatCode>_-* #,##0_-;\-* #,##0_-;_-* "-"??_-;_-@_-</c:formatCode>
                <c:ptCount val="3"/>
                <c:pt idx="0">
                  <c:v>1007122</c:v>
                </c:pt>
                <c:pt idx="1">
                  <c:v>333272</c:v>
                </c:pt>
                <c:pt idx="2">
                  <c:v>1340394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3-413B-8B9B-3989D69511E8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ANUAL!$A$1231:$A$1233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ANUAL!$M$1231:$M$1233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A-4F5C-A485-A62BF8F25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ANUAL!$A$1198:$A$1200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ANUAL!$E$1198:$E$1200</c:f>
              <c:numCache>
                <c:formatCode>_-* #,##0_-;\-* #,##0_-;_-* "-"??_-;_-@_-</c:formatCode>
                <c:ptCount val="3"/>
                <c:pt idx="0">
                  <c:v>626627</c:v>
                </c:pt>
                <c:pt idx="1">
                  <c:v>304425</c:v>
                </c:pt>
                <c:pt idx="2">
                  <c:v>931052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B-4354-9790-12E0990B1B8C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ANUAL!$A$1198:$A$1200</c:f>
              <c:strCache>
                <c:ptCount val="3"/>
                <c:pt idx="0">
                  <c:v>VIAJEROS ESPAÑOLES</c:v>
                </c:pt>
                <c:pt idx="1">
                  <c:v>VIAJEROS EXTRANJEROS</c:v>
                </c:pt>
                <c:pt idx="2">
                  <c:v>TOTAL VIAJEROS</c:v>
                </c:pt>
              </c:strCache>
            </c:strRef>
          </c:cat>
          <c:val>
            <c:numRef>
              <c:f>ANUAL!$M$1198:$M$1200</c:f>
              <c:numCache>
                <c:formatCode>_-* #,##0_-;\-* #,##0_-;_-* "-"??_-;_-@_-</c:formatCode>
                <c:ptCount val="3"/>
                <c:pt idx="0">
                  <c:v>577529.58333333337</c:v>
                </c:pt>
                <c:pt idx="1">
                  <c:v>192788.75</c:v>
                </c:pt>
                <c:pt idx="2">
                  <c:v>770318.33333333337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5-4382-B0E0-C527862EE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886217482033703"/>
          <c:y val="0.12369150427326306"/>
          <c:w val="0.8476071691878907"/>
          <c:h val="0.747826033273596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ANUAL!$A$1201:$A$1203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ANUAL!$E$1201:$E$1203</c:f>
              <c:numCache>
                <c:formatCode>_-* #,##0_-;\-* #,##0_-;_-* "-"??_-;_-@_-</c:formatCode>
                <c:ptCount val="3"/>
                <c:pt idx="0">
                  <c:v>1024983</c:v>
                </c:pt>
                <c:pt idx="1">
                  <c:v>431072</c:v>
                </c:pt>
                <c:pt idx="2">
                  <c:v>1456055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7-4E01-AABC-3DF3473F599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ANUAL!$A$1201:$A$1203</c:f>
              <c:strCache>
                <c:ptCount val="3"/>
                <c:pt idx="0">
                  <c:v>PERNOCTACIONES ESPAÑOLES</c:v>
                </c:pt>
                <c:pt idx="1">
                  <c:v>PERNOCTACIONES EXTRANJEROS</c:v>
                </c:pt>
                <c:pt idx="2">
                  <c:v>TOTAL PERNOCTACIONES</c:v>
                </c:pt>
              </c:strCache>
            </c:strRef>
          </c:cat>
          <c:val>
            <c:numRef>
              <c:f>ANUAL!$M$1201:$M$1203</c:f>
              <c:numCache>
                <c:formatCode>_-* #,##0_-;\-* #,##0_-;_-* "-"??_-;_-@_-</c:formatCode>
                <c:ptCount val="3"/>
                <c:pt idx="0">
                  <c:v>980013.5</c:v>
                </c:pt>
                <c:pt idx="1">
                  <c:v>278856.5</c:v>
                </c:pt>
                <c:pt idx="2">
                  <c:v>1258870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9-4ADB-8D67-886CD0047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7720"/>
        <c:axId val="324948112"/>
      </c:barChart>
      <c:catAx>
        <c:axId val="32494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8112"/>
        <c:crosses val="autoZero"/>
        <c:auto val="1"/>
        <c:lblAlgn val="ctr"/>
        <c:lblOffset val="100"/>
        <c:noMultiLvlLbl val="0"/>
      </c:catAx>
      <c:valAx>
        <c:axId val="32494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7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0C-45F8-A426-C0612DB7BD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0C-45F8-A426-C0612DB7BD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0C-45F8-A426-C0612DB7BD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0C-45F8-A426-C0612DB7BD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0C-45F8-A426-C0612DB7BD8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0C-45F8-A426-C0612DB7BD8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0C-45F8-A426-C0612DB7BD8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0C-45F8-A426-C0612DB7BD8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740C-45F8-A426-C0612DB7BD8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0C-45F8-A426-C0612DB7BD8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740C-45F8-A426-C0612DB7BD8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40C-45F8-A426-C0612DB7BD84}"/>
              </c:ext>
            </c:extLst>
          </c:dPt>
          <c:dLbls>
            <c:dLbl>
              <c:idx val="0"/>
              <c:layout>
                <c:manualLayout>
                  <c:x val="-1.918202411739277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C-45F8-A426-C0612DB7BD84}"/>
                </c:ext>
              </c:extLst>
            </c:dLbl>
            <c:dLbl>
              <c:idx val="1"/>
              <c:layout>
                <c:manualLayout>
                  <c:x val="3.8368244237552709E-3"/>
                  <c:y val="1.9085254642844468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C-45F8-A426-C0612DB7BD84}"/>
                </c:ext>
              </c:extLst>
            </c:dLbl>
            <c:dLbl>
              <c:idx val="2"/>
              <c:layout>
                <c:manualLayout>
                  <c:x val="3.8380324918987707E-3"/>
                  <c:y val="3.19391596731643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C-45F8-A426-C0612DB7BD84}"/>
                </c:ext>
              </c:extLst>
            </c:dLbl>
            <c:dLbl>
              <c:idx val="3"/>
              <c:layout>
                <c:manualLayout>
                  <c:x val="8.017784001950223E-3"/>
                  <c:y val="3.55516599510482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0C-45F8-A426-C0612DB7BD84}"/>
                </c:ext>
              </c:extLst>
            </c:dLbl>
            <c:dLbl>
              <c:idx val="4"/>
              <c:layout>
                <c:manualLayout>
                  <c:x val="7.6842886535154111E-3"/>
                  <c:y val="3.82733995372658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0C-45F8-A426-C0612DB7BD84}"/>
                </c:ext>
              </c:extLst>
            </c:dLbl>
            <c:dLbl>
              <c:idx val="5"/>
              <c:layout>
                <c:manualLayout>
                  <c:x val="-2.8945552276579082E-2"/>
                  <c:y val="1.77439825544515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0C-45F8-A426-C0612DB7BD8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740C-45F8-A426-C0612DB7BD8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740C-45F8-A426-C0612DB7BD84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740C-45F8-A426-C0612DB7BD8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740C-45F8-A426-C0612DB7BD84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2-740C-45F8-A426-C0612DB7BD84}"/>
                </c:ext>
              </c:extLst>
            </c:dLbl>
            <c:dLbl>
              <c:idx val="11"/>
              <c:layout>
                <c:manualLayout>
                  <c:x val="9.6944741572822565E-3"/>
                  <c:y val="3.47882117226899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0C-45F8-A426-C0612DB7BD8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ANUAL!$B$1367:$M$1367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ANUAL!$B$1373:$M$1373</c:f>
              <c:numCache>
                <c:formatCode>#,##0</c:formatCode>
                <c:ptCount val="12"/>
                <c:pt idx="0">
                  <c:v>458105</c:v>
                </c:pt>
                <c:pt idx="1">
                  <c:v>488930</c:v>
                </c:pt>
                <c:pt idx="2">
                  <c:v>731342</c:v>
                </c:pt>
                <c:pt idx="3">
                  <c:v>728995</c:v>
                </c:pt>
                <c:pt idx="4">
                  <c:v>870139</c:v>
                </c:pt>
                <c:pt idx="5">
                  <c:v>830607</c:v>
                </c:pt>
                <c:pt idx="6">
                  <c:v>887337</c:v>
                </c:pt>
                <c:pt idx="7">
                  <c:v>1161466</c:v>
                </c:pt>
                <c:pt idx="8">
                  <c:v>900049</c:v>
                </c:pt>
                <c:pt idx="9">
                  <c:v>869689</c:v>
                </c:pt>
                <c:pt idx="10">
                  <c:v>692932</c:v>
                </c:pt>
                <c:pt idx="11">
                  <c:v>652565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40C-45F8-A426-C0612DB7BD8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3D02-403E-9469-465018663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6031800"/>
        <c:axId val="306032192"/>
      </c:barChart>
      <c:catAx>
        <c:axId val="306031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03219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180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96F-457E-AA42-11F00E56C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96F-457E-AA42-11F00E56C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96F-457E-AA42-11F00E56C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96F-457E-AA42-11F00E56C11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96F-457E-AA42-11F00E56C1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96F-457E-AA42-11F00E56C1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96F-457E-AA42-11F00E56C11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96F-457E-AA42-11F00E56C11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96F-457E-AA42-11F00E56C11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96F-457E-AA42-11F00E56C11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96F-457E-AA42-11F00E56C11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96F-457E-AA42-11F00E56C118}"/>
              </c:ext>
            </c:extLst>
          </c:dPt>
          <c:dLbls>
            <c:dLbl>
              <c:idx val="0"/>
              <c:layout>
                <c:manualLayout>
                  <c:x val="-1.1626053896865374E-2"/>
                  <c:y val="-3.8170509285690563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6F-457E-AA42-11F00E56C118}"/>
                </c:ext>
              </c:extLst>
            </c:dLbl>
            <c:dLbl>
              <c:idx val="1"/>
              <c:layout>
                <c:manualLayout>
                  <c:x val="-7.7172930898876998E-3"/>
                  <c:y val="1.43223239636748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6F-457E-AA42-11F00E56C118}"/>
                </c:ext>
              </c:extLst>
            </c:dLbl>
            <c:dLbl>
              <c:idx val="2"/>
              <c:layout>
                <c:manualLayout>
                  <c:x val="3.8849546371158808E-3"/>
                  <c:y val="3.54879551924047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6F-457E-AA42-11F00E56C118}"/>
                </c:ext>
              </c:extLst>
            </c:dLbl>
            <c:dLbl>
              <c:idx val="3"/>
              <c:layout>
                <c:manualLayout>
                  <c:x val="-4.0330769464627736E-3"/>
                  <c:y val="2.1292851001634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6F-457E-AA42-11F00E56C118}"/>
                </c:ext>
              </c:extLst>
            </c:dLbl>
            <c:dLbl>
              <c:idx val="4"/>
              <c:layout>
                <c:manualLayout>
                  <c:x val="1.9257896816951936E-3"/>
                  <c:y val="3.111229906314306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6F-457E-AA42-11F00E56C118}"/>
                </c:ext>
              </c:extLst>
            </c:dLbl>
            <c:dLbl>
              <c:idx val="5"/>
              <c:layout>
                <c:manualLayout>
                  <c:x val="-2.310866424793959E-2"/>
                  <c:y val="1.06463895326710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6F-457E-AA42-11F00E56C11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96F-457E-AA42-11F00E56C11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F96F-457E-AA42-11F00E56C11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F96F-457E-AA42-11F00E56C11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96F-457E-AA42-11F00E56C118}"/>
                </c:ext>
              </c:extLst>
            </c:dLbl>
            <c:dLbl>
              <c:idx val="10"/>
              <c:layout>
                <c:manualLayout>
                  <c:x val="1.9257220206616325E-3"/>
                  <c:y val="4.25855462308857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6F-457E-AA42-11F00E56C118}"/>
                </c:ext>
              </c:extLst>
            </c:dLbl>
            <c:dLbl>
              <c:idx val="11"/>
              <c:layout>
                <c:manualLayout>
                  <c:x val="3.8226978384458699E-3"/>
                  <c:y val="3.1366690331183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6F-457E-AA42-11F00E56C11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ANUAL!$B$1367:$M$1367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ANUAL!$B$1370:$M$1370</c:f>
              <c:numCache>
                <c:formatCode>#,##0</c:formatCode>
                <c:ptCount val="12"/>
                <c:pt idx="0">
                  <c:v>299534</c:v>
                </c:pt>
                <c:pt idx="1">
                  <c:v>319705</c:v>
                </c:pt>
                <c:pt idx="2">
                  <c:v>462712</c:v>
                </c:pt>
                <c:pt idx="3">
                  <c:v>487618</c:v>
                </c:pt>
                <c:pt idx="4">
                  <c:v>596731</c:v>
                </c:pt>
                <c:pt idx="5">
                  <c:v>543487</c:v>
                </c:pt>
                <c:pt idx="6">
                  <c:v>583832</c:v>
                </c:pt>
                <c:pt idx="7">
                  <c:v>789666</c:v>
                </c:pt>
                <c:pt idx="8">
                  <c:v>606883</c:v>
                </c:pt>
                <c:pt idx="9">
                  <c:v>565951</c:v>
                </c:pt>
                <c:pt idx="10">
                  <c:v>451746</c:v>
                </c:pt>
                <c:pt idx="11">
                  <c:v>430627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96F-457E-AA42-11F00E56C11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DA7-4C58-8852-76D4EB9222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DA7-4C58-8852-76D4EB9222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DA7-4C58-8852-76D4EB9222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DA7-4C58-8852-76D4EB9222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DA7-4C58-8852-76D4EB9222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DA7-4C58-8852-76D4EB92222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DA7-4C58-8852-76D4EB92222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DA7-4C58-8852-76D4EB92222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DA7-4C58-8852-76D4EB92222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DA7-4C58-8852-76D4EB92222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DA7-4C58-8852-76D4EB92222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DA7-4C58-8852-76D4EB922228}"/>
              </c:ext>
            </c:extLst>
          </c:dPt>
          <c:dLbls>
            <c:dLbl>
              <c:idx val="0"/>
              <c:layout>
                <c:manualLayout>
                  <c:x val="1.1505338981655937E-2"/>
                  <c:y val="-3.29673915725415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7-4C58-8852-76D4EB922228}"/>
                </c:ext>
              </c:extLst>
            </c:dLbl>
            <c:dLbl>
              <c:idx val="1"/>
              <c:layout>
                <c:manualLayout>
                  <c:x val="-1.5342465422447155E-2"/>
                  <c:y val="1.34777361329881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7-4C58-8852-76D4EB922228}"/>
                </c:ext>
              </c:extLst>
            </c:dLbl>
            <c:dLbl>
              <c:idx val="2"/>
              <c:layout>
                <c:manualLayout>
                  <c:x val="9.5925140849419891E-3"/>
                  <c:y val="3.03249062992232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7-4C58-8852-76D4EB922228}"/>
                </c:ext>
              </c:extLst>
            </c:dLbl>
            <c:dLbl>
              <c:idx val="3"/>
              <c:layout>
                <c:manualLayout>
                  <c:x val="4.0779170798857295E-3"/>
                  <c:y val="2.69409091041173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7-4C58-8852-76D4EB922228}"/>
                </c:ext>
              </c:extLst>
            </c:dLbl>
            <c:dLbl>
              <c:idx val="4"/>
              <c:layout>
                <c:manualLayout>
                  <c:x val="7.7072466666322902E-3"/>
                  <c:y val="2.34552465495374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7-4C58-8852-76D4EB92222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DA7-4C58-8852-76D4EB92222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DA7-4C58-8852-76D4EB92222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DA7-4C58-8852-76D4EB92222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4DA7-4C58-8852-76D4EB92222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4DA7-4C58-8852-76D4EB92222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4DA7-4C58-8852-76D4EB922228}"/>
                </c:ext>
              </c:extLst>
            </c:dLbl>
            <c:dLbl>
              <c:idx val="11"/>
              <c:layout>
                <c:manualLayout>
                  <c:x val="1.5552694530646078E-2"/>
                  <c:y val="1.341960271107674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A7-4C58-8852-76D4EB92222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ANUAL!$B$1443:$M$1443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ANUAL!$B$1449:$M$1449</c:f>
              <c:numCache>
                <c:formatCode>#,##0</c:formatCode>
                <c:ptCount val="12"/>
                <c:pt idx="0">
                  <c:v>8642</c:v>
                </c:pt>
                <c:pt idx="1">
                  <c:v>13879</c:v>
                </c:pt>
                <c:pt idx="2">
                  <c:v>20031</c:v>
                </c:pt>
                <c:pt idx="3">
                  <c:v>22494</c:v>
                </c:pt>
                <c:pt idx="4">
                  <c:v>26309</c:v>
                </c:pt>
                <c:pt idx="5">
                  <c:v>25717</c:v>
                </c:pt>
                <c:pt idx="6">
                  <c:v>27950</c:v>
                </c:pt>
                <c:pt idx="7">
                  <c:v>39558</c:v>
                </c:pt>
                <c:pt idx="8">
                  <c:v>30844</c:v>
                </c:pt>
                <c:pt idx="9">
                  <c:v>24424</c:v>
                </c:pt>
                <c:pt idx="10">
                  <c:v>25378</c:v>
                </c:pt>
                <c:pt idx="11">
                  <c:v>15107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A7-4C58-8852-76D4EB92222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B0A-4999-A480-B91CE6048B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0A-4999-A480-B91CE6048B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B0A-4999-A480-B91CE6048B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B0A-4999-A480-B91CE6048B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B0A-4999-A480-B91CE6048B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B0A-4999-A480-B91CE6048B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B0A-4999-A480-B91CE6048B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B0A-4999-A480-B91CE6048B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B0A-4999-A480-B91CE6048B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B0A-4999-A480-B91CE6048B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B0A-4999-A480-B91CE6048B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B0A-4999-A480-B91CE6048BB5}"/>
              </c:ext>
            </c:extLst>
          </c:dPt>
          <c:dLbls>
            <c:dLbl>
              <c:idx val="0"/>
              <c:layout>
                <c:manualLayout>
                  <c:x val="3.8179334455306492E-3"/>
                  <c:y val="6.709683992190341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0A-4999-A480-B91CE6048BB5}"/>
                </c:ext>
              </c:extLst>
            </c:dLbl>
            <c:dLbl>
              <c:idx val="1"/>
              <c:layout>
                <c:manualLayout>
                  <c:x val="-1.9305742336271497E-3"/>
                  <c:y val="1.3079771483388917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0A-4999-A480-B91CE6048BB5}"/>
                </c:ext>
              </c:extLst>
            </c:dLbl>
            <c:dLbl>
              <c:idx val="2"/>
              <c:layout>
                <c:manualLayout>
                  <c:x val="5.8106766577774426E-3"/>
                  <c:y val="3.03249062992232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0A-4999-A480-B91CE6048BB5}"/>
                </c:ext>
              </c:extLst>
            </c:dLbl>
            <c:dLbl>
              <c:idx val="3"/>
              <c:layout>
                <c:manualLayout>
                  <c:x val="7.6169129341650231E-3"/>
                  <c:y val="2.031821784001231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0A-4999-A480-B91CE6048BB5}"/>
                </c:ext>
              </c:extLst>
            </c:dLbl>
            <c:dLbl>
              <c:idx val="4"/>
              <c:layout>
                <c:manualLayout>
                  <c:x val="-1.9066164321101865E-3"/>
                  <c:y val="2.6766571712301273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0A-4999-A480-B91CE6048BB5}"/>
                </c:ext>
              </c:extLst>
            </c:dLbl>
            <c:dLbl>
              <c:idx val="5"/>
              <c:layout>
                <c:manualLayout>
                  <c:x val="-1.3437053476423556E-2"/>
                  <c:y val="1.0108289325577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0A-4999-A480-B91CE6048BB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2B0A-4999-A480-B91CE6048BB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2B0A-4999-A480-B91CE6048BB5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B0A-4999-A480-B91CE6048BB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2B0A-4999-A480-B91CE6048BB5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2B0A-4999-A480-B91CE6048BB5}"/>
                </c:ext>
              </c:extLst>
            </c:dLbl>
            <c:dLbl>
              <c:idx val="11"/>
              <c:layout>
                <c:manualLayout>
                  <c:x val="1.3446543548838813E-2"/>
                  <c:y val="1.00501992609000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0A-4999-A480-B91CE6048BB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ANUAL!$B$1443:$M$1443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ANUAL!$B$1446:$M$1446</c:f>
              <c:numCache>
                <c:formatCode>#,##0</c:formatCode>
                <c:ptCount val="12"/>
                <c:pt idx="0">
                  <c:v>5624</c:v>
                </c:pt>
                <c:pt idx="1">
                  <c:v>6699</c:v>
                </c:pt>
                <c:pt idx="2">
                  <c:v>11951</c:v>
                </c:pt>
                <c:pt idx="3">
                  <c:v>14242</c:v>
                </c:pt>
                <c:pt idx="4">
                  <c:v>16108</c:v>
                </c:pt>
                <c:pt idx="5">
                  <c:v>16113</c:v>
                </c:pt>
                <c:pt idx="6">
                  <c:v>16093</c:v>
                </c:pt>
                <c:pt idx="7">
                  <c:v>28602</c:v>
                </c:pt>
                <c:pt idx="8">
                  <c:v>17358</c:v>
                </c:pt>
                <c:pt idx="9">
                  <c:v>15108</c:v>
                </c:pt>
                <c:pt idx="10">
                  <c:v>15918</c:v>
                </c:pt>
                <c:pt idx="11">
                  <c:v>8092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B0A-4999-A480-B91CE6048B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91A-4E23-A2C4-45F1E47F64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91A-4E23-A2C4-45F1E47F64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91A-4E23-A2C4-45F1E47F64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91A-4E23-A2C4-45F1E47F64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91A-4E23-A2C4-45F1E47F64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91A-4E23-A2C4-45F1E47F642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91A-4E23-A2C4-45F1E47F642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91A-4E23-A2C4-45F1E47F642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91A-4E23-A2C4-45F1E47F642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91A-4E23-A2C4-45F1E47F642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91A-4E23-A2C4-45F1E47F64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91A-4E23-A2C4-45F1E47F6420}"/>
              </c:ext>
            </c:extLst>
          </c:dPt>
          <c:dLbls>
            <c:dLbl>
              <c:idx val="0"/>
              <c:layout>
                <c:manualLayout>
                  <c:x val="-3.7489529182505128E-3"/>
                  <c:y val="6.761313610039568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A-4E23-A2C4-45F1E47F6420}"/>
                </c:ext>
              </c:extLst>
            </c:dLbl>
            <c:dLbl>
              <c:idx val="1"/>
              <c:layout>
                <c:manualLayout>
                  <c:x val="3.8459052118012572E-2"/>
                  <c:y val="-5.83433077788523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A-4E23-A2C4-45F1E47F6420}"/>
                </c:ext>
              </c:extLst>
            </c:dLbl>
            <c:dLbl>
              <c:idx val="2"/>
              <c:layout>
                <c:manualLayout>
                  <c:x val="4.2122063526634772E-2"/>
                  <c:y val="1.7053990390190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A-4E23-A2C4-45F1E47F6420}"/>
                </c:ext>
              </c:extLst>
            </c:dLbl>
            <c:dLbl>
              <c:idx val="3"/>
              <c:layout>
                <c:manualLayout>
                  <c:x val="3.3244525223934306E-2"/>
                  <c:y val="6.36258091286747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A-4E23-A2C4-45F1E47F6420}"/>
                </c:ext>
              </c:extLst>
            </c:dLbl>
            <c:dLbl>
              <c:idx val="4"/>
              <c:layout>
                <c:manualLayout>
                  <c:x val="7.9025777607037474E-3"/>
                  <c:y val="3.006225760630036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A-4E23-A2C4-45F1E47F6420}"/>
                </c:ext>
              </c:extLst>
            </c:dLbl>
            <c:dLbl>
              <c:idx val="5"/>
              <c:layout>
                <c:manualLayout>
                  <c:x val="3.9129327167957565E-3"/>
                  <c:y val="2.4176358877187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1A-4E23-A2C4-45F1E47F642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91A-4E23-A2C4-45F1E47F642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91A-4E23-A2C4-45F1E47F6420}"/>
                </c:ext>
              </c:extLst>
            </c:dLbl>
            <c:dLbl>
              <c:idx val="8"/>
              <c:layout>
                <c:manualLayout>
                  <c:x val="-2.3205869034805857E-2"/>
                  <c:y val="8.4541119591114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1A-4E23-A2C4-45F1E47F6420}"/>
                </c:ext>
              </c:extLst>
            </c:dLbl>
            <c:dLbl>
              <c:idx val="9"/>
              <c:layout>
                <c:manualLayout>
                  <c:x val="-5.0385890971791553E-2"/>
                  <c:y val="6.83269110319964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1A-4E23-A2C4-45F1E47F6420}"/>
                </c:ext>
              </c:extLst>
            </c:dLbl>
            <c:dLbl>
              <c:idx val="10"/>
              <c:layout>
                <c:manualLayout>
                  <c:x val="-4.8149297167615616E-2"/>
                  <c:y val="2.69554382015407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1A-4E23-A2C4-45F1E47F6420}"/>
                </c:ext>
              </c:extLst>
            </c:dLbl>
            <c:dLbl>
              <c:idx val="11"/>
              <c:layout>
                <c:manualLayout>
                  <c:x val="-5.5682093142471689E-2"/>
                  <c:y val="-5.61256391812246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1A-4E23-A2C4-45F1E47F642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ANUAL!$B$1520:$M$1520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ANUAL!$B$1526:$M$1526</c:f>
              <c:numCache>
                <c:formatCode>#,##0</c:formatCode>
                <c:ptCount val="12"/>
                <c:pt idx="0">
                  <c:v>6525</c:v>
                </c:pt>
                <c:pt idx="1">
                  <c:v>10382</c:v>
                </c:pt>
                <c:pt idx="2">
                  <c:v>48738</c:v>
                </c:pt>
                <c:pt idx="3">
                  <c:v>53092</c:v>
                </c:pt>
                <c:pt idx="4">
                  <c:v>76330</c:v>
                </c:pt>
                <c:pt idx="5">
                  <c:v>89236</c:v>
                </c:pt>
                <c:pt idx="6">
                  <c:v>179681</c:v>
                </c:pt>
                <c:pt idx="7">
                  <c:v>240173</c:v>
                </c:pt>
                <c:pt idx="8">
                  <c:v>94188</c:v>
                </c:pt>
                <c:pt idx="9">
                  <c:v>53984</c:v>
                </c:pt>
                <c:pt idx="10">
                  <c:v>26090</c:v>
                </c:pt>
                <c:pt idx="11">
                  <c:v>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91A-4E23-A2C4-45F1E47F642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39D-4BA3-A9FB-04F63CE0EA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39D-4BA3-A9FB-04F63CE0EA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39D-4BA3-A9FB-04F63CE0EA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39D-4BA3-A9FB-04F63CE0EA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39D-4BA3-A9FB-04F63CE0EA7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39D-4BA3-A9FB-04F63CE0EA7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39D-4BA3-A9FB-04F63CE0EA7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39D-4BA3-A9FB-04F63CE0EA7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39D-4BA3-A9FB-04F63CE0EA7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39D-4BA3-A9FB-04F63CE0EA7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39D-4BA3-A9FB-04F63CE0EA7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39D-4BA3-A9FB-04F63CE0EA76}"/>
              </c:ext>
            </c:extLst>
          </c:dPt>
          <c:dLbls>
            <c:dLbl>
              <c:idx val="0"/>
              <c:layout>
                <c:manualLayout>
                  <c:x val="-5.7907457513757437E-3"/>
                  <c:y val="1.69802882414429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D-4BA3-A9FB-04F63CE0EA76}"/>
                </c:ext>
              </c:extLst>
            </c:dLbl>
            <c:dLbl>
              <c:idx val="1"/>
              <c:layout>
                <c:manualLayout>
                  <c:x val="4.2423615966923053E-2"/>
                  <c:y val="-2.488438140518577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9D-4BA3-A9FB-04F63CE0EA76}"/>
                </c:ext>
              </c:extLst>
            </c:dLbl>
            <c:dLbl>
              <c:idx val="2"/>
              <c:layout>
                <c:manualLayout>
                  <c:x val="6.564665063111369E-2"/>
                  <c:y val="2.36571475265959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9D-4BA3-A9FB-04F63CE0EA76}"/>
                </c:ext>
              </c:extLst>
            </c:dLbl>
            <c:dLbl>
              <c:idx val="3"/>
              <c:layout>
                <c:manualLayout>
                  <c:x val="2.5061528334876692E-2"/>
                  <c:y val="5.13056162378109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9D-4BA3-A9FB-04F63CE0EA76}"/>
                </c:ext>
              </c:extLst>
            </c:dLbl>
            <c:dLbl>
              <c:idx val="4"/>
              <c:layout>
                <c:manualLayout>
                  <c:x val="7.5893159729240453E-3"/>
                  <c:y val="2.361575919205725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9D-4BA3-A9FB-04F63CE0EA76}"/>
                </c:ext>
              </c:extLst>
            </c:dLbl>
            <c:dLbl>
              <c:idx val="5"/>
              <c:layout>
                <c:manualLayout>
                  <c:x val="1.9257220206616325E-3"/>
                  <c:y val="5.72803937622473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9D-4BA3-A9FB-04F63CE0EA7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839D-4BA3-A9FB-04F63CE0EA7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839D-4BA3-A9FB-04F63CE0EA76}"/>
                </c:ext>
              </c:extLst>
            </c:dLbl>
            <c:dLbl>
              <c:idx val="8"/>
              <c:layout>
                <c:manualLayout>
                  <c:x val="-5.7771660619848975E-3"/>
                  <c:y val="4.04332191262922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9D-4BA3-A9FB-04F63CE0EA76}"/>
                </c:ext>
              </c:extLst>
            </c:dLbl>
            <c:dLbl>
              <c:idx val="9"/>
              <c:layout>
                <c:manualLayout>
                  <c:x val="-1.9257220206616396E-2"/>
                  <c:y val="4.38026540534832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9D-4BA3-A9FB-04F63CE0EA76}"/>
                </c:ext>
              </c:extLst>
            </c:dLbl>
            <c:dLbl>
              <c:idx val="10"/>
              <c:layout>
                <c:manualLayout>
                  <c:x val="-7.1372716825306229E-2"/>
                  <c:y val="-1.97326844208472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9D-4BA3-A9FB-04F63CE0EA76}"/>
                </c:ext>
              </c:extLst>
            </c:dLbl>
            <c:dLbl>
              <c:idx val="11"/>
              <c:layout>
                <c:manualLayout>
                  <c:x val="-2.3112693273549548E-2"/>
                  <c:y val="-5.64650080408368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9D-4BA3-A9FB-04F63CE0EA7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ANUAL!$B$1520:$M$1520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ANUAL!$B$1523:$M$1523</c:f>
              <c:numCache>
                <c:formatCode>#,##0</c:formatCode>
                <c:ptCount val="12"/>
                <c:pt idx="0">
                  <c:v>4189</c:v>
                </c:pt>
                <c:pt idx="1">
                  <c:v>6130</c:v>
                </c:pt>
                <c:pt idx="2">
                  <c:v>23560</c:v>
                </c:pt>
                <c:pt idx="3">
                  <c:v>29139</c:v>
                </c:pt>
                <c:pt idx="4">
                  <c:v>35899</c:v>
                </c:pt>
                <c:pt idx="5">
                  <c:v>41819</c:v>
                </c:pt>
                <c:pt idx="6">
                  <c:v>77719</c:v>
                </c:pt>
                <c:pt idx="7">
                  <c:v>96619</c:v>
                </c:pt>
                <c:pt idx="8">
                  <c:v>46209</c:v>
                </c:pt>
                <c:pt idx="9">
                  <c:v>31812</c:v>
                </c:pt>
                <c:pt idx="10">
                  <c:v>15401</c:v>
                </c:pt>
                <c:pt idx="11">
                  <c:v>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39D-4BA3-A9FB-04F63CE0EA7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7B-416C-B571-64EF27CD12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7B-416C-B571-64EF27CD12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67B-416C-B571-64EF27CD12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67B-416C-B571-64EF27CD12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67B-416C-B571-64EF27CD12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67B-416C-B571-64EF27CD12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67B-416C-B571-64EF27CD12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67B-416C-B571-64EF27CD12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67B-416C-B571-64EF27CD12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67B-416C-B571-64EF27CD12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67B-416C-B571-64EF27CD12A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67B-416C-B571-64EF27CD12AB}"/>
              </c:ext>
            </c:extLst>
          </c:dPt>
          <c:dLbls>
            <c:dLbl>
              <c:idx val="0"/>
              <c:layout>
                <c:manualLayout>
                  <c:x val="-1.535298182560561E-2"/>
                  <c:y val="1.674641211416988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B-416C-B571-64EF27CD12AB}"/>
                </c:ext>
              </c:extLst>
            </c:dLbl>
            <c:dLbl>
              <c:idx val="1"/>
              <c:layout>
                <c:manualLayout>
                  <c:x val="-1.150820814349675E-2"/>
                  <c:y val="-6.25206442392285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B-416C-B571-64EF27CD12AB}"/>
                </c:ext>
              </c:extLst>
            </c:dLbl>
            <c:dLbl>
              <c:idx val="2"/>
              <c:layout>
                <c:manualLayout>
                  <c:x val="7.6764909128027E-3"/>
                  <c:y val="1.67464121141699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B-416C-B571-64EF27CD12AB}"/>
                </c:ext>
              </c:extLst>
            </c:dLbl>
            <c:dLbl>
              <c:idx val="3"/>
              <c:layout>
                <c:manualLayout>
                  <c:x val="4.4049184682346313E-4"/>
                  <c:y val="-3.28509306877351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7B-416C-B571-64EF27CD12AB}"/>
                </c:ext>
              </c:extLst>
            </c:dLbl>
            <c:dLbl>
              <c:idx val="4"/>
              <c:layout>
                <c:manualLayout>
                  <c:x val="-3.8382454564013851E-3"/>
                  <c:y val="2.056934109065821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7B-416C-B571-64EF27CD12AB}"/>
                </c:ext>
              </c:extLst>
            </c:dLbl>
            <c:dLbl>
              <c:idx val="5"/>
              <c:layout>
                <c:manualLayout>
                  <c:x val="-7.7212165306608446E-3"/>
                  <c:y val="5.0374616110671674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7B-416C-B571-64EF27CD12A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267B-416C-B571-64EF27CD12A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267B-416C-B571-64EF27CD12A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67B-416C-B571-64EF27CD12AB}"/>
                </c:ext>
              </c:extLst>
            </c:dLbl>
            <c:dLbl>
              <c:idx val="9"/>
              <c:layout>
                <c:manualLayout>
                  <c:x val="-5.792104495038016E-3"/>
                  <c:y val="2.7425777639569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7B-416C-B571-64EF27CD12AB}"/>
                </c:ext>
              </c:extLst>
            </c:dLbl>
            <c:dLbl>
              <c:idx val="10"/>
              <c:layout>
                <c:manualLayout>
                  <c:x val="-1.1584247901091738E-2"/>
                  <c:y val="3.94809192435262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7B-416C-B571-64EF27CD12AB}"/>
                </c:ext>
              </c:extLst>
            </c:dLbl>
            <c:dLbl>
              <c:idx val="11"/>
              <c:layout>
                <c:manualLayout>
                  <c:x val="1.1688364086897272E-2"/>
                  <c:y val="3.0301511897732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7B-416C-B571-64EF27CD12A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ANUAL!$B$1596:$M$1596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ANUAL!$B$1602:$M$1602</c:f>
              <c:numCache>
                <c:formatCode>#,##0</c:formatCode>
                <c:ptCount val="12"/>
                <c:pt idx="0">
                  <c:v>65560</c:v>
                </c:pt>
                <c:pt idx="1">
                  <c:v>74290</c:v>
                </c:pt>
                <c:pt idx="2">
                  <c:v>178607</c:v>
                </c:pt>
                <c:pt idx="3">
                  <c:v>127246</c:v>
                </c:pt>
                <c:pt idx="4">
                  <c:v>151405</c:v>
                </c:pt>
                <c:pt idx="5">
                  <c:v>170741</c:v>
                </c:pt>
                <c:pt idx="6">
                  <c:v>227251</c:v>
                </c:pt>
                <c:pt idx="7">
                  <c:v>388306</c:v>
                </c:pt>
                <c:pt idx="8">
                  <c:v>176019</c:v>
                </c:pt>
                <c:pt idx="9">
                  <c:v>155763</c:v>
                </c:pt>
                <c:pt idx="10">
                  <c:v>141604</c:v>
                </c:pt>
                <c:pt idx="11">
                  <c:v>170581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67B-416C-B571-64EF27CD12A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456-4CD1-A421-D2C2823794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456-4CD1-A421-D2C2823794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456-4CD1-A421-D2C2823794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456-4CD1-A421-D2C2823794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456-4CD1-A421-D2C2823794C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456-4CD1-A421-D2C2823794C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456-4CD1-A421-D2C2823794C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456-4CD1-A421-D2C2823794C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456-4CD1-A421-D2C2823794C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456-4CD1-A421-D2C2823794C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456-4CD1-A421-D2C2823794C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456-4CD1-A421-D2C2823794CF}"/>
              </c:ext>
            </c:extLst>
          </c:dPt>
          <c:dLbls>
            <c:dLbl>
              <c:idx val="0"/>
              <c:layout>
                <c:manualLayout>
                  <c:x val="-3.8585210957045395E-3"/>
                  <c:y val="3.349282422833968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6-4CD1-A421-D2C2823794CF}"/>
                </c:ext>
              </c:extLst>
            </c:dLbl>
            <c:dLbl>
              <c:idx val="1"/>
              <c:layout>
                <c:manualLayout>
                  <c:x val="-1.1586174771555539E-2"/>
                  <c:y val="1.089641696178798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6-4CD1-A421-D2C2823794CF}"/>
                </c:ext>
              </c:extLst>
            </c:dLbl>
            <c:dLbl>
              <c:idx val="2"/>
              <c:layout>
                <c:manualLayout>
                  <c:x val="5.8167419239842514E-3"/>
                  <c:y val="2.3414709494800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6-4CD1-A421-D2C2823794CF}"/>
                </c:ext>
              </c:extLst>
            </c:dLbl>
            <c:dLbl>
              <c:idx val="3"/>
              <c:layout>
                <c:manualLayout>
                  <c:x val="5.9348629833619135E-3"/>
                  <c:y val="-2.34481144126453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6-4CD1-A421-D2C2823794CF}"/>
                </c:ext>
              </c:extLst>
            </c:dLbl>
            <c:dLbl>
              <c:idx val="4"/>
              <c:layout>
                <c:manualLayout>
                  <c:x val="3.8074708613239053E-3"/>
                  <c:y val="1.292342737663964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6-4CD1-A421-D2C2823794CF}"/>
                </c:ext>
              </c:extLst>
            </c:dLbl>
            <c:dLbl>
              <c:idx val="5"/>
              <c:layout>
                <c:manualLayout>
                  <c:x val="-2.1243209814028396E-2"/>
                  <c:y val="2.39975554346229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56-4CD1-A421-D2C2823794C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0456-4CD1-A421-D2C2823794C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0456-4CD1-A421-D2C2823794CF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0456-4CD1-A421-D2C2823794CF}"/>
                </c:ext>
              </c:extLst>
            </c:dLbl>
            <c:dLbl>
              <c:idx val="9"/>
              <c:layout>
                <c:manualLayout>
                  <c:x val="-3.8624017843687992E-3"/>
                  <c:y val="4.45668886642998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56-4CD1-A421-D2C2823794CF}"/>
                </c:ext>
              </c:extLst>
            </c:dLbl>
            <c:dLbl>
              <c:idx val="10"/>
              <c:layout>
                <c:manualLayout>
                  <c:x val="3.8239987117374224E-3"/>
                  <c:y val="6.78787930616114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56-4CD1-A421-D2C2823794CF}"/>
                </c:ext>
              </c:extLst>
            </c:dLbl>
            <c:dLbl>
              <c:idx val="11"/>
              <c:layout>
                <c:manualLayout>
                  <c:x val="2.3213744984972546E-2"/>
                  <c:y val="9.834942292336324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56-4CD1-A421-D2C2823794C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ANUAL!$B$1596:$M$1596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ANUAL!$B$1599:$M$1599</c:f>
              <c:numCache>
                <c:formatCode>#,##0</c:formatCode>
                <c:ptCount val="12"/>
                <c:pt idx="0">
                  <c:v>38385</c:v>
                </c:pt>
                <c:pt idx="1">
                  <c:v>44370</c:v>
                </c:pt>
                <c:pt idx="2">
                  <c:v>89016</c:v>
                </c:pt>
                <c:pt idx="3">
                  <c:v>79403</c:v>
                </c:pt>
                <c:pt idx="4">
                  <c:v>99934</c:v>
                </c:pt>
                <c:pt idx="5">
                  <c:v>103877</c:v>
                </c:pt>
                <c:pt idx="6">
                  <c:v>121622</c:v>
                </c:pt>
                <c:pt idx="7">
                  <c:v>169551</c:v>
                </c:pt>
                <c:pt idx="8">
                  <c:v>106058</c:v>
                </c:pt>
                <c:pt idx="9">
                  <c:v>91788</c:v>
                </c:pt>
                <c:pt idx="10">
                  <c:v>81500</c:v>
                </c:pt>
                <c:pt idx="11">
                  <c:v>81937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456-4CD1-A421-D2C2823794C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57D-4A2B-AE03-F2BB0DC50C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57D-4A2B-AE03-F2BB0DC50C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57D-4A2B-AE03-F2BB0DC50C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57D-4A2B-AE03-F2BB0DC50CC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57D-4A2B-AE03-F2BB0DC50C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57D-4A2B-AE03-F2BB0DC50C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57D-4A2B-AE03-F2BB0DC50C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57D-4A2B-AE03-F2BB0DC50C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57D-4A2B-AE03-F2BB0DC50C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57D-4A2B-AE03-F2BB0DC50CCC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57D-4A2B-AE03-F2BB0DC50CC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57D-4A2B-AE03-F2BB0DC50CCC}"/>
              </c:ext>
            </c:extLst>
          </c:dPt>
          <c:dLbls>
            <c:dLbl>
              <c:idx val="0"/>
              <c:layout>
                <c:manualLayout>
                  <c:x val="-2.3031557465247134E-2"/>
                  <c:y val="1.35145560814172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7D-4A2B-AE03-F2BB0DC50CCC}"/>
                </c:ext>
              </c:extLst>
            </c:dLbl>
            <c:dLbl>
              <c:idx val="1"/>
              <c:layout>
                <c:manualLayout>
                  <c:x val="1.3570984498522608E-2"/>
                  <c:y val="-4.36145180406551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7D-4A2B-AE03-F2BB0DC50CCC}"/>
                </c:ext>
              </c:extLst>
            </c:dLbl>
            <c:dLbl>
              <c:idx val="2"/>
              <c:layout>
                <c:manualLayout>
                  <c:x val="3.8598079201853541E-2"/>
                  <c:y val="1.3665280140247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7D-4A2B-AE03-F2BB0DC50CCC}"/>
                </c:ext>
              </c:extLst>
            </c:dLbl>
            <c:dLbl>
              <c:idx val="3"/>
              <c:layout>
                <c:manualLayout>
                  <c:x val="2.3186300869673156E-2"/>
                  <c:y val="4.50143173439623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7D-4A2B-AE03-F2BB0DC50CCC}"/>
                </c:ext>
              </c:extLst>
            </c:dLbl>
            <c:dLbl>
              <c:idx val="4"/>
              <c:layout>
                <c:manualLayout>
                  <c:x val="-9.1006793420196457E-3"/>
                  <c:y val="2.41843523389448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7D-4A2B-AE03-F2BB0DC50CCC}"/>
                </c:ext>
              </c:extLst>
            </c:dLbl>
            <c:dLbl>
              <c:idx val="5"/>
              <c:layout>
                <c:manualLayout>
                  <c:x val="-5.9110774261443766E-3"/>
                  <c:y val="1.69346853858868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7D-4A2B-AE03-F2BB0DC50CC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557D-4A2B-AE03-F2BB0DC50CC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557D-4A2B-AE03-F2BB0DC50CCC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557D-4A2B-AE03-F2BB0DC50CCC}"/>
                </c:ext>
              </c:extLst>
            </c:dLbl>
            <c:dLbl>
              <c:idx val="9"/>
              <c:layout>
                <c:manualLayout>
                  <c:x val="-7.7228059933839265E-3"/>
                  <c:y val="2.0569327677218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7D-4A2B-AE03-F2BB0DC50CCC}"/>
                </c:ext>
              </c:extLst>
            </c:dLbl>
            <c:dLbl>
              <c:idx val="10"/>
              <c:layout>
                <c:manualLayout>
                  <c:x val="-5.7920437756762569E-3"/>
                  <c:y val="3.05069820772511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7D-4A2B-AE03-F2BB0DC50CCC}"/>
                </c:ext>
              </c:extLst>
            </c:dLbl>
            <c:dLbl>
              <c:idx val="11"/>
              <c:layout>
                <c:manualLayout>
                  <c:x val="-4.9708115813068381E-2"/>
                  <c:y val="-4.69577616915542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7D-4A2B-AE03-F2BB0DC50CCC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ANUAL!$B$1672:$M$1672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ANUAL!$B$1678:$M$1678</c:f>
              <c:numCache>
                <c:formatCode>#,##0</c:formatCode>
                <c:ptCount val="12"/>
                <c:pt idx="0">
                  <c:v>10853</c:v>
                </c:pt>
                <c:pt idx="1">
                  <c:v>14535</c:v>
                </c:pt>
                <c:pt idx="2">
                  <c:v>41642</c:v>
                </c:pt>
                <c:pt idx="3">
                  <c:v>60176</c:v>
                </c:pt>
                <c:pt idx="4">
                  <c:v>108235</c:v>
                </c:pt>
                <c:pt idx="5">
                  <c:v>89572</c:v>
                </c:pt>
                <c:pt idx="6">
                  <c:v>87923</c:v>
                </c:pt>
                <c:pt idx="7">
                  <c:v>116201</c:v>
                </c:pt>
                <c:pt idx="8">
                  <c:v>91627</c:v>
                </c:pt>
                <c:pt idx="9">
                  <c:v>73810</c:v>
                </c:pt>
                <c:pt idx="10">
                  <c:v>36433</c:v>
                </c:pt>
                <c:pt idx="11">
                  <c:v>23066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57D-4A2B-AE03-F2BB0DC50CCC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46-4F16-AAC7-E5DFB7BE4F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46-4F16-AAC7-E5DFB7BE4F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46-4F16-AAC7-E5DFB7BE4F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46-4F16-AAC7-E5DFB7BE4FB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46-4F16-AAC7-E5DFB7BE4FB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46-4F16-AAC7-E5DFB7BE4FB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46-4F16-AAC7-E5DFB7BE4FB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46-4F16-AAC7-E5DFB7BE4FB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846-4F16-AAC7-E5DFB7BE4FB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846-4F16-AAC7-E5DFB7BE4FB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846-4F16-AAC7-E5DFB7BE4FB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846-4F16-AAC7-E5DFB7BE4FB0}"/>
              </c:ext>
            </c:extLst>
          </c:dPt>
          <c:dLbls>
            <c:dLbl>
              <c:idx val="0"/>
              <c:layout>
                <c:manualLayout>
                  <c:x val="-2.3139293842283973E-2"/>
                  <c:y val="3.2867757982770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46-4F16-AAC7-E5DFB7BE4FB0}"/>
                </c:ext>
              </c:extLst>
            </c:dLbl>
            <c:dLbl>
              <c:idx val="1"/>
              <c:layout>
                <c:manualLayout>
                  <c:x val="1.5427156712375803E-2"/>
                  <c:y val="-3.68713270602382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46-4F16-AAC7-E5DFB7BE4FB0}"/>
                </c:ext>
              </c:extLst>
            </c:dLbl>
            <c:dLbl>
              <c:idx val="2"/>
              <c:layout>
                <c:manualLayout>
                  <c:x val="4.6366079149601017E-2"/>
                  <c:y val="1.40113549966394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46-4F16-AAC7-E5DFB7BE4FB0}"/>
                </c:ext>
              </c:extLst>
            </c:dLbl>
            <c:dLbl>
              <c:idx val="3"/>
              <c:layout>
                <c:manualLayout>
                  <c:x val="2.1390525963205974E-2"/>
                  <c:y val="4.396513596466031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46-4F16-AAC7-E5DFB7BE4FB0}"/>
                </c:ext>
              </c:extLst>
            </c:dLbl>
            <c:dLbl>
              <c:idx val="4"/>
              <c:layout>
                <c:manualLayout>
                  <c:x val="1.1615149878415366E-2"/>
                  <c:y val="3.144901048442234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46-4F16-AAC7-E5DFB7BE4FB0}"/>
                </c:ext>
              </c:extLst>
            </c:dLbl>
            <c:dLbl>
              <c:idx val="5"/>
              <c:layout>
                <c:manualLayout>
                  <c:x val="5.7723138490194514E-3"/>
                  <c:y val="3.244551993404410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46-4F16-AAC7-E5DFB7BE4FB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846-4F16-AAC7-E5DFB7BE4FB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846-4F16-AAC7-E5DFB7BE4FB0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4846-4F16-AAC7-E5DFB7BE4FB0}"/>
                </c:ext>
              </c:extLst>
            </c:dLbl>
            <c:dLbl>
              <c:idx val="9"/>
              <c:layout>
                <c:manualLayout>
                  <c:x val="-7.7248035687375984E-3"/>
                  <c:y val="5.1423319193045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46-4F16-AAC7-E5DFB7BE4FB0}"/>
                </c:ext>
              </c:extLst>
            </c:dLbl>
            <c:dLbl>
              <c:idx val="10"/>
              <c:layout>
                <c:manualLayout>
                  <c:x val="-1.1583851615848772E-2"/>
                  <c:y val="4.07421300323763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46-4F16-AAC7-E5DFB7BE4FB0}"/>
                </c:ext>
              </c:extLst>
            </c:dLbl>
            <c:dLbl>
              <c:idx val="11"/>
              <c:layout>
                <c:manualLayout>
                  <c:x val="-5.9749902572762761E-2"/>
                  <c:y val="-4.357007749586981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46-4F16-AAC7-E5DFB7BE4FB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ANUAL!$B$1672:$M$1672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ANUAL!$B$1675:$M$1675</c:f>
              <c:numCache>
                <c:formatCode>#,##0</c:formatCode>
                <c:ptCount val="12"/>
                <c:pt idx="0">
                  <c:v>6170</c:v>
                </c:pt>
                <c:pt idx="1">
                  <c:v>7855</c:v>
                </c:pt>
                <c:pt idx="2">
                  <c:v>21027</c:v>
                </c:pt>
                <c:pt idx="3">
                  <c:v>47769</c:v>
                </c:pt>
                <c:pt idx="4">
                  <c:v>84388</c:v>
                </c:pt>
                <c:pt idx="5">
                  <c:v>61901</c:v>
                </c:pt>
                <c:pt idx="6">
                  <c:v>54064</c:v>
                </c:pt>
                <c:pt idx="7">
                  <c:v>68722</c:v>
                </c:pt>
                <c:pt idx="8">
                  <c:v>74007</c:v>
                </c:pt>
                <c:pt idx="9">
                  <c:v>53981</c:v>
                </c:pt>
                <c:pt idx="10">
                  <c:v>27408</c:v>
                </c:pt>
                <c:pt idx="11">
                  <c:v>13737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846-4F16-AAC7-E5DFB7BE4FB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36-4F79-A320-71CB4396C3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36-4F79-A320-71CB4396C3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36-4F79-A320-71CB4396C3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36-4F79-A320-71CB4396C3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36-4F79-A320-71CB4396C3A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36-4F79-A320-71CB4396C3A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36-4F79-A320-71CB4396C3A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36-4F79-A320-71CB4396C3A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36-4F79-A320-71CB4396C3A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336-4F79-A320-71CB4396C3A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336-4F79-A320-71CB4396C3A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6336-4F79-A320-71CB4396C3A8}"/>
              </c:ext>
            </c:extLst>
          </c:dPt>
          <c:dLbls>
            <c:dLbl>
              <c:idx val="0"/>
              <c:layout>
                <c:manualLayout>
                  <c:x val="-1.9284844800240647E-2"/>
                  <c:y val="3.411304472085843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6-4F79-A320-71CB4396C3A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6336-4F79-A320-71CB4396C3A8}"/>
                </c:ext>
              </c:extLst>
            </c:dLbl>
            <c:dLbl>
              <c:idx val="2"/>
              <c:layout>
                <c:manualLayout>
                  <c:x val="3.4627276599534719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36-4F79-A320-71CB4396C3A8}"/>
                </c:ext>
              </c:extLst>
            </c:dLbl>
            <c:dLbl>
              <c:idx val="3"/>
              <c:layout>
                <c:manualLayout>
                  <c:x val="9.8597991616913138E-3"/>
                  <c:y val="3.19139620662942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36-4F79-A320-71CB4396C3A8}"/>
                </c:ext>
              </c:extLst>
            </c:dLbl>
            <c:dLbl>
              <c:idx val="4"/>
              <c:layout>
                <c:manualLayout>
                  <c:x val="3.8614029966919632E-3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36-4F79-A320-71CB4396C3A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6336-4F79-A320-71CB4396C3A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6336-4F79-A320-71CB4396C3A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6336-4F79-A320-71CB4396C3A8}"/>
                </c:ext>
              </c:extLst>
            </c:dLbl>
            <c:dLbl>
              <c:idx val="8"/>
              <c:layout>
                <c:manualLayout>
                  <c:x val="-3.8614029966919988E-3"/>
                  <c:y val="4.47972267504835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36-4F79-A320-71CB4396C3A8}"/>
                </c:ext>
              </c:extLst>
            </c:dLbl>
            <c:dLbl>
              <c:idx val="9"/>
              <c:layout>
                <c:manualLayout>
                  <c:x val="-1.9307014983460525E-3"/>
                  <c:y val="2.067564311560777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36-4F79-A320-71CB4396C3A8}"/>
                </c:ext>
              </c:extLst>
            </c:dLbl>
            <c:dLbl>
              <c:idx val="10"/>
              <c:layout>
                <c:manualLayout>
                  <c:x val="1.7376313485113835E-2"/>
                  <c:y val="-1.03378215578038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36-4F79-A320-71CB4396C3A8}"/>
                </c:ext>
              </c:extLst>
            </c:dLbl>
            <c:dLbl>
              <c:idx val="11"/>
              <c:layout>
                <c:manualLayout>
                  <c:x val="2.135381250450194E-2"/>
                  <c:y val="3.411304472085843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36-4F79-A320-71CB4396C3A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ANUAL!$B$1748:$M$1748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ANUAL!$B$1754:$M$1754</c:f>
              <c:numCache>
                <c:formatCode>#,##0</c:formatCode>
                <c:ptCount val="12"/>
                <c:pt idx="0">
                  <c:v>44256</c:v>
                </c:pt>
                <c:pt idx="1">
                  <c:v>53584</c:v>
                </c:pt>
                <c:pt idx="2">
                  <c:v>95439</c:v>
                </c:pt>
                <c:pt idx="3">
                  <c:v>71458</c:v>
                </c:pt>
                <c:pt idx="4">
                  <c:v>100913</c:v>
                </c:pt>
                <c:pt idx="5">
                  <c:v>101864</c:v>
                </c:pt>
                <c:pt idx="6">
                  <c:v>145893</c:v>
                </c:pt>
                <c:pt idx="7">
                  <c:v>161724</c:v>
                </c:pt>
                <c:pt idx="8">
                  <c:v>100453</c:v>
                </c:pt>
                <c:pt idx="9">
                  <c:v>108188</c:v>
                </c:pt>
                <c:pt idx="10">
                  <c:v>100187</c:v>
                </c:pt>
                <c:pt idx="11">
                  <c:v>103700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6-4F79-A320-71CB4396C3A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6DCB-4CBB-AB1C-7737FFBB3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032976"/>
        <c:axId val="306033368"/>
      </c:barChart>
      <c:catAx>
        <c:axId val="30603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3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03336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03297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3A7-48F8-94A4-F107DE571E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3A7-48F8-94A4-F107DE571E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3A7-48F8-94A4-F107DE571E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3A7-48F8-94A4-F107DE571E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3A7-48F8-94A4-F107DE571E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3A7-48F8-94A4-F107DE571E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3A7-48F8-94A4-F107DE571E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3A7-48F8-94A4-F107DE571E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3A7-48F8-94A4-F107DE571EF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3A7-48F8-94A4-F107DE571EF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3A7-48F8-94A4-F107DE571EF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3A7-48F8-94A4-F107DE571EF9}"/>
              </c:ext>
            </c:extLst>
          </c:dPt>
          <c:dLbls>
            <c:dLbl>
              <c:idx val="0"/>
              <c:layout>
                <c:manualLayout>
                  <c:x val="-1.9277108433734941E-2"/>
                  <c:y val="3.36619303182139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A7-48F8-94A4-F107DE571EF9}"/>
                </c:ext>
              </c:extLst>
            </c:dLbl>
            <c:dLbl>
              <c:idx val="1"/>
              <c:layout>
                <c:manualLayout>
                  <c:x val="-5.7850509080537484E-3"/>
                  <c:y val="5.4124240246086665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A7-48F8-94A4-F107DE571EF9}"/>
                </c:ext>
              </c:extLst>
            </c:dLbl>
            <c:dLbl>
              <c:idx val="2"/>
              <c:layout>
                <c:manualLayout>
                  <c:x val="1.9326970767994622E-2"/>
                  <c:y val="-6.0678242538913043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7-48F8-94A4-F107DE571EF9}"/>
                </c:ext>
              </c:extLst>
            </c:dLbl>
            <c:dLbl>
              <c:idx val="3"/>
              <c:layout>
                <c:manualLayout>
                  <c:x val="3.098683852396274E-2"/>
                  <c:y val="2.74636870668045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A7-48F8-94A4-F107DE571EF9}"/>
                </c:ext>
              </c:extLst>
            </c:dLbl>
            <c:dLbl>
              <c:idx val="4"/>
              <c:layout>
                <c:manualLayout>
                  <c:x val="3.8624017843687992E-3"/>
                  <c:y val="-1.033782155780401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7-48F8-94A4-F107DE571EF9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F3A7-48F8-94A4-F107DE571EF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3A7-48F8-94A4-F107DE571EF9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F3A7-48F8-94A4-F107DE571EF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F3A7-48F8-94A4-F107DE571EF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F3A7-48F8-94A4-F107DE571EF9}"/>
                </c:ext>
              </c:extLst>
            </c:dLbl>
            <c:dLbl>
              <c:idx val="10"/>
              <c:layout>
                <c:manualLayout>
                  <c:x val="0"/>
                  <c:y val="-4.135128623121556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A7-48F8-94A4-F107DE571EF9}"/>
                </c:ext>
              </c:extLst>
            </c:dLbl>
            <c:dLbl>
              <c:idx val="11"/>
              <c:layout>
                <c:manualLayout>
                  <c:x val="2.5132946844461788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A7-48F8-94A4-F107DE571EF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ANUAL!$B$1748:$M$1748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ANUAL!$B$1751:$M$1751</c:f>
              <c:numCache>
                <c:formatCode>#,##0</c:formatCode>
                <c:ptCount val="12"/>
                <c:pt idx="0">
                  <c:v>21757</c:v>
                </c:pt>
                <c:pt idx="1">
                  <c:v>25177</c:v>
                </c:pt>
                <c:pt idx="2">
                  <c:v>44902</c:v>
                </c:pt>
                <c:pt idx="3">
                  <c:v>37314</c:v>
                </c:pt>
                <c:pt idx="4">
                  <c:v>50549</c:v>
                </c:pt>
                <c:pt idx="5">
                  <c:v>50827</c:v>
                </c:pt>
                <c:pt idx="6">
                  <c:v>67973</c:v>
                </c:pt>
                <c:pt idx="7">
                  <c:v>66718</c:v>
                </c:pt>
                <c:pt idx="8">
                  <c:v>49167</c:v>
                </c:pt>
                <c:pt idx="9">
                  <c:v>52252</c:v>
                </c:pt>
                <c:pt idx="10">
                  <c:v>48630</c:v>
                </c:pt>
                <c:pt idx="11">
                  <c:v>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3A7-48F8-94A4-F107DE571EF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962-4665-B0B7-1BAC19D2C6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962-4665-B0B7-1BAC19D2C6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962-4665-B0B7-1BAC19D2C6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962-4665-B0B7-1BAC19D2C6B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962-4665-B0B7-1BAC19D2C6B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962-4665-B0B7-1BAC19D2C6B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962-4665-B0B7-1BAC19D2C6B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962-4665-B0B7-1BAC19D2C6B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962-4665-B0B7-1BAC19D2C6B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962-4665-B0B7-1BAC19D2C6B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7962-4665-B0B7-1BAC19D2C6B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7962-4665-B0B7-1BAC19D2C6B7}"/>
              </c:ext>
            </c:extLst>
          </c:dPt>
          <c:dLbls>
            <c:dLbl>
              <c:idx val="0"/>
              <c:layout>
                <c:manualLayout>
                  <c:x val="-1.5389900710904351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2-4665-B0B7-1BAC19D2C6B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962-4665-B0B7-1BAC19D2C6B7}"/>
                </c:ext>
              </c:extLst>
            </c:dLbl>
            <c:dLbl>
              <c:idx val="2"/>
              <c:layout>
                <c:manualLayout>
                  <c:x val="1.1542425533178193E-2"/>
                  <c:y val="1.00478446186539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2-4665-B0B7-1BAC19D2C6B7}"/>
                </c:ext>
              </c:extLst>
            </c:dLbl>
            <c:dLbl>
              <c:idx val="3"/>
              <c:layout>
                <c:manualLayout>
                  <c:x val="7.3366656937147307E-2"/>
                  <c:y val="-6.85644255907270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2-4665-B0B7-1BAC19D2C6B7}"/>
                </c:ext>
              </c:extLst>
            </c:dLbl>
            <c:dLbl>
              <c:idx val="4"/>
              <c:layout>
                <c:manualLayout>
                  <c:x val="7.7228059933837851E-3"/>
                  <c:y val="-3.085399151582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2-4665-B0B7-1BAC19D2C6B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962-4665-B0B7-1BAC19D2C6B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7962-4665-B0B7-1BAC19D2C6B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7962-4665-B0B7-1BAC19D2C6B7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7962-4665-B0B7-1BAC19D2C6B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7962-4665-B0B7-1BAC19D2C6B7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7962-4665-B0B7-1BAC19D2C6B7}"/>
                </c:ext>
              </c:extLst>
            </c:dLbl>
            <c:dLbl>
              <c:idx val="11"/>
              <c:layout>
                <c:manualLayout>
                  <c:x val="1.158420899007582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2-4665-B0B7-1BAC19D2C6B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ANUAL!$B$1825:$M$1825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ANUAL!$B$1831:$M$1831</c:f>
              <c:numCache>
                <c:formatCode>#,##0</c:formatCode>
                <c:ptCount val="12"/>
                <c:pt idx="0">
                  <c:v>27335</c:v>
                </c:pt>
                <c:pt idx="1">
                  <c:v>40909</c:v>
                </c:pt>
                <c:pt idx="2">
                  <c:v>60525</c:v>
                </c:pt>
                <c:pt idx="3">
                  <c:v>53858</c:v>
                </c:pt>
                <c:pt idx="4">
                  <c:v>55176</c:v>
                </c:pt>
                <c:pt idx="5">
                  <c:v>54850</c:v>
                </c:pt>
                <c:pt idx="6">
                  <c:v>68419</c:v>
                </c:pt>
                <c:pt idx="7">
                  <c:v>124400</c:v>
                </c:pt>
                <c:pt idx="8">
                  <c:v>62875</c:v>
                </c:pt>
                <c:pt idx="9">
                  <c:v>54536</c:v>
                </c:pt>
                <c:pt idx="10">
                  <c:v>42941</c:v>
                </c:pt>
                <c:pt idx="11">
                  <c:v>48652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962-4665-B0B7-1BAC19D2C6B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C0A-4178-B03E-9B5272CA4C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C0A-4178-B03E-9B5272CA4CD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C0A-4178-B03E-9B5272CA4CD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C0A-4178-B03E-9B5272CA4CD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C0A-4178-B03E-9B5272CA4CD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C0A-4178-B03E-9B5272CA4CD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C0A-4178-B03E-9B5272CA4CD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C0A-4178-B03E-9B5272CA4CD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C0A-4178-B03E-9B5272CA4CD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FC0A-4178-B03E-9B5272CA4CD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FC0A-4178-B03E-9B5272CA4CD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FC0A-4178-B03E-9B5272CA4CD3}"/>
              </c:ext>
            </c:extLst>
          </c:dPt>
          <c:dLbls>
            <c:dLbl>
              <c:idx val="0"/>
              <c:layout>
                <c:manualLayout>
                  <c:x val="-1.1566265060240964E-2"/>
                  <c:y val="-1.535069639038893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A-4178-B03E-9B5272CA4CD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C0A-4178-B03E-9B5272CA4CD3}"/>
                </c:ext>
              </c:extLst>
            </c:dLbl>
            <c:dLbl>
              <c:idx val="2"/>
              <c:layout>
                <c:manualLayout>
                  <c:x val="1.3493975903614458E-2"/>
                  <c:y val="3.6447303670126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A-4178-B03E-9B5272CA4CD3}"/>
                </c:ext>
              </c:extLst>
            </c:dLbl>
            <c:dLbl>
              <c:idx val="3"/>
              <c:layout>
                <c:manualLayout>
                  <c:x val="2.3174410706212723E-2"/>
                  <c:y val="5.82797617521178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0A-4178-B03E-9B5272CA4CD3}"/>
                </c:ext>
              </c:extLst>
            </c:dLbl>
            <c:dLbl>
              <c:idx val="4"/>
              <c:layout>
                <c:manualLayout>
                  <c:x val="1.5449607137475126E-2"/>
                  <c:y val="-3.42822127953635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A-4178-B03E-9B5272CA4CD3}"/>
                </c:ext>
              </c:extLst>
            </c:dLbl>
            <c:dLbl>
              <c:idx val="5"/>
              <c:layout>
                <c:manualLayout>
                  <c:x val="-1.9312008921843996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0A-4178-B03E-9B5272CA4CD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FC0A-4178-B03E-9B5272CA4CD3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FC0A-4178-B03E-9B5272CA4CD3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FC0A-4178-B03E-9B5272CA4CD3}"/>
                </c:ext>
              </c:extLst>
            </c:dLbl>
            <c:dLbl>
              <c:idx val="9"/>
              <c:layout>
                <c:manualLayout>
                  <c:x val="0"/>
                  <c:y val="4.4566876633972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0A-4178-B03E-9B5272CA4CD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FC0A-4178-B03E-9B5272CA4CD3}"/>
                </c:ext>
              </c:extLst>
            </c:dLbl>
            <c:dLbl>
              <c:idx val="11"/>
              <c:layout>
                <c:manualLayout>
                  <c:x val="1.3518406245290797E-2"/>
                  <c:y val="-3.1424998704816599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0A-4178-B03E-9B5272CA4CD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ANUAL!$B$1825:$M$1825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ANUAL!$B$1828:$M$1828</c:f>
              <c:numCache>
                <c:formatCode>#,##0</c:formatCode>
                <c:ptCount val="12"/>
                <c:pt idx="0">
                  <c:v>13105</c:v>
                </c:pt>
                <c:pt idx="1">
                  <c:v>20831</c:v>
                </c:pt>
                <c:pt idx="2">
                  <c:v>28425</c:v>
                </c:pt>
                <c:pt idx="3">
                  <c:v>27390</c:v>
                </c:pt>
                <c:pt idx="4">
                  <c:v>31712</c:v>
                </c:pt>
                <c:pt idx="5">
                  <c:v>30002</c:v>
                </c:pt>
                <c:pt idx="6">
                  <c:v>26553</c:v>
                </c:pt>
                <c:pt idx="7">
                  <c:v>54220</c:v>
                </c:pt>
                <c:pt idx="8">
                  <c:v>31370</c:v>
                </c:pt>
                <c:pt idx="9">
                  <c:v>28501</c:v>
                </c:pt>
                <c:pt idx="10">
                  <c:v>18899</c:v>
                </c:pt>
                <c:pt idx="11">
                  <c:v>22029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C0A-4178-B03E-9B5272CA4CD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viajeros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ANUAL!$A$1891</c:f>
              <c:strCache>
                <c:ptCount val="1"/>
                <c:pt idx="0">
                  <c:v>NÚMERO DE VIAJEROS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E1A-479B-8AE2-FCFCC3B1B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E1A-479B-8AE2-FCFCC3B1B49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D-5E1A-479B-8AE2-FCFCC3B1B49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F-5E1A-479B-8AE2-FCFCC3B1B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(ANUAL!$C$1890,ANUAL!$E$1890)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f>(ANUAL!$C$1891,ANUAL!$E$1891)</c:f>
              <c:numCache>
                <c:formatCode>#,##0</c:formatCode>
                <c:ptCount val="2"/>
                <c:pt idx="0">
                  <c:v>6930355</c:v>
                </c:pt>
                <c:pt idx="1">
                  <c:v>2313465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5E1A-479B-8AE2-FCFCC3B1B49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ANUAL!$A$1470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ANUAL!$B$1467:$J$1467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ANUAL!$B$1470:$J$1470</c:f>
              <c:numCache>
                <c:formatCode>#,##0</c:formatCode>
                <c:ptCount val="9"/>
                <c:pt idx="0">
                  <c:v>2744</c:v>
                </c:pt>
                <c:pt idx="1">
                  <c:v>41000</c:v>
                </c:pt>
                <c:pt idx="2">
                  <c:v>63808</c:v>
                </c:pt>
                <c:pt idx="3">
                  <c:v>3936</c:v>
                </c:pt>
                <c:pt idx="4">
                  <c:v>17191</c:v>
                </c:pt>
                <c:pt idx="5">
                  <c:v>18655</c:v>
                </c:pt>
                <c:pt idx="6">
                  <c:v>3231</c:v>
                </c:pt>
                <c:pt idx="7">
                  <c:v>11247</c:v>
                </c:pt>
                <c:pt idx="8">
                  <c:v>10096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E-46D4-A9E8-4538C593BED9}"/>
            </c:ext>
          </c:extLst>
        </c:ser>
        <c:ser>
          <c:idx val="1"/>
          <c:order val="1"/>
          <c:tx>
            <c:strRef>
              <c:f>ANUAL!$A$1473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ANUAL!$B$1467:$J$1467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ANUAL!$B$1473:$J$1473</c:f>
              <c:numCache>
                <c:formatCode>#,##0</c:formatCode>
                <c:ptCount val="9"/>
                <c:pt idx="0">
                  <c:v>4791</c:v>
                </c:pt>
                <c:pt idx="1">
                  <c:v>68290</c:v>
                </c:pt>
                <c:pt idx="2">
                  <c:v>88034</c:v>
                </c:pt>
                <c:pt idx="3">
                  <c:v>8142</c:v>
                </c:pt>
                <c:pt idx="4">
                  <c:v>26883</c:v>
                </c:pt>
                <c:pt idx="5">
                  <c:v>28727</c:v>
                </c:pt>
                <c:pt idx="6">
                  <c:v>4742</c:v>
                </c:pt>
                <c:pt idx="7">
                  <c:v>32576</c:v>
                </c:pt>
                <c:pt idx="8">
                  <c:v>18148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E-46D4-A9E8-4538C593B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pernoctaciones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1526958896016538"/>
          <c:y val="0.21782706310628158"/>
          <c:w val="0.36636131132580391"/>
          <c:h val="0.67448062485284166"/>
        </c:manualLayout>
      </c:layout>
      <c:pieChart>
        <c:varyColors val="1"/>
        <c:ser>
          <c:idx val="3"/>
          <c:order val="0"/>
          <c:tx>
            <c:strRef>
              <c:f>ANUAL!$A$1892</c:f>
              <c:strCache>
                <c:ptCount val="1"/>
                <c:pt idx="0">
                  <c:v>NÚMERO DE PERNOCTACIONES</c:v>
                </c:pt>
              </c:strCache>
            </c:strRef>
          </c:tx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5E4-4EA7-8168-DD1CC8DF54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5E4-4EA7-8168-DD1CC8DF54F1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5E4-4EA7-8168-DD1CC8DF54F1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E5E4-4EA7-8168-DD1CC8DF54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4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ANUAL!$C$1890:$F$1890</c15:sqref>
                  </c15:fullRef>
                </c:ext>
              </c:extLst>
              <c:f>(ANUAL!$C$1890,ANUAL!$E$1890)</c:f>
              <c:strCache>
                <c:ptCount val="2"/>
                <c:pt idx="0">
                  <c:v>ESPAÑOLES</c:v>
                </c:pt>
                <c:pt idx="1">
                  <c:v>EXTRANJEROS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ANUAL!$C$1892:$F$1892</c15:sqref>
                  </c15:fullRef>
                </c:ext>
              </c:extLst>
              <c:f>(ANUAL!$C$1892,ANUAL!$E$1892)</c:f>
              <c:numCache>
                <c:formatCode>#,##0</c:formatCode>
                <c:ptCount val="2"/>
                <c:pt idx="0">
                  <c:v>11760162</c:v>
                </c:pt>
                <c:pt idx="1">
                  <c:v>3346278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ANUAL!$D$1892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100" b="1" i="0" u="none" strike="noStrike" kern="1200" spc="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xmlns:c16="http://schemas.microsoft.com/office/drawing/2014/chart" uri="{C3380CC4-5D6E-409C-BE32-E72D297353CC}">
                        <c16:uniqueId val="{00000005-EB7A-4812-8AF5-B224E168DE0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4-E5E4-4EA7-8168-DD1CC8DF54F1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ANUAL!$A$1547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ANUAL!$B$1544:$J$1544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ANUAL!$B$1547:$J$1547</c:f>
              <c:numCache>
                <c:formatCode>#,##0</c:formatCode>
                <c:ptCount val="9"/>
                <c:pt idx="0">
                  <c:v>58340</c:v>
                </c:pt>
                <c:pt idx="1">
                  <c:v>72811</c:v>
                </c:pt>
                <c:pt idx="2">
                  <c:v>79108</c:v>
                </c:pt>
                <c:pt idx="3">
                  <c:v>7326</c:v>
                </c:pt>
                <c:pt idx="4">
                  <c:v>78136</c:v>
                </c:pt>
                <c:pt idx="5">
                  <c:v>17123</c:v>
                </c:pt>
                <c:pt idx="6">
                  <c:v>55817</c:v>
                </c:pt>
                <c:pt idx="7">
                  <c:v>35897</c:v>
                </c:pt>
                <c:pt idx="8">
                  <c:v>11090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0-4C33-ABA3-3B9A94E469B6}"/>
            </c:ext>
          </c:extLst>
        </c:ser>
        <c:ser>
          <c:idx val="1"/>
          <c:order val="1"/>
          <c:tx>
            <c:strRef>
              <c:f>ANUAL!$A$1550</c:f>
              <c:strCache>
                <c:ptCount val="1"/>
                <c:pt idx="0">
                  <c:v>TOTAL PERNOCTAC.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ANUAL!$B$1544:$J$1544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ANUAL!$B$1550:$J$1550</c:f>
              <c:numCache>
                <c:formatCode>#,##0</c:formatCode>
                <c:ptCount val="9"/>
                <c:pt idx="0">
                  <c:v>112596</c:v>
                </c:pt>
                <c:pt idx="1">
                  <c:v>142166</c:v>
                </c:pt>
                <c:pt idx="2">
                  <c:v>191038</c:v>
                </c:pt>
                <c:pt idx="3">
                  <c:v>18683</c:v>
                </c:pt>
                <c:pt idx="4">
                  <c:v>160994</c:v>
                </c:pt>
                <c:pt idx="5">
                  <c:v>35963</c:v>
                </c:pt>
                <c:pt idx="6">
                  <c:v>144832</c:v>
                </c:pt>
                <c:pt idx="7">
                  <c:v>67012</c:v>
                </c:pt>
                <c:pt idx="8">
                  <c:v>17086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0-4C33-ABA3-3B9A94E4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ANUAL!$A$1623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ANUAL!$B$1620:$J$1620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ANUAL!$B$1623:$J$1623</c:f>
              <c:numCache>
                <c:formatCode>#,##0</c:formatCode>
                <c:ptCount val="9"/>
                <c:pt idx="0">
                  <c:v>149917</c:v>
                </c:pt>
                <c:pt idx="1">
                  <c:v>184293</c:v>
                </c:pt>
                <c:pt idx="2">
                  <c:v>146704</c:v>
                </c:pt>
                <c:pt idx="3">
                  <c:v>60598</c:v>
                </c:pt>
                <c:pt idx="4">
                  <c:v>115143</c:v>
                </c:pt>
                <c:pt idx="5">
                  <c:v>159579</c:v>
                </c:pt>
                <c:pt idx="6">
                  <c:v>100185</c:v>
                </c:pt>
                <c:pt idx="7">
                  <c:v>92582</c:v>
                </c:pt>
                <c:pt idx="8">
                  <c:v>98440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97-42F7-B35C-407442A4E4AD}"/>
            </c:ext>
          </c:extLst>
        </c:ser>
        <c:ser>
          <c:idx val="1"/>
          <c:order val="1"/>
          <c:tx>
            <c:strRef>
              <c:f>ANUAL!$A$1626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ANUAL!$B$1620:$J$1620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ANUAL!$B$1626:$J$1626</c:f>
              <c:numCache>
                <c:formatCode>#,##0</c:formatCode>
                <c:ptCount val="9"/>
                <c:pt idx="0">
                  <c:v>305635</c:v>
                </c:pt>
                <c:pt idx="1">
                  <c:v>301191</c:v>
                </c:pt>
                <c:pt idx="2">
                  <c:v>265332</c:v>
                </c:pt>
                <c:pt idx="3">
                  <c:v>126138</c:v>
                </c:pt>
                <c:pt idx="4">
                  <c:v>222441</c:v>
                </c:pt>
                <c:pt idx="5">
                  <c:v>288137</c:v>
                </c:pt>
                <c:pt idx="6">
                  <c:v>205316</c:v>
                </c:pt>
                <c:pt idx="7">
                  <c:v>145237</c:v>
                </c:pt>
                <c:pt idx="8">
                  <c:v>167946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97-42F7-B35C-407442A4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ANUAL!$A$1699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ANUAL!$B$1696:$J$1696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ANUAL!$B$1699:$J$1699</c:f>
              <c:numCache>
                <c:formatCode>#,##0</c:formatCode>
                <c:ptCount val="9"/>
                <c:pt idx="0">
                  <c:v>12460</c:v>
                </c:pt>
                <c:pt idx="1">
                  <c:v>124972</c:v>
                </c:pt>
                <c:pt idx="2">
                  <c:v>240206</c:v>
                </c:pt>
                <c:pt idx="3">
                  <c:v>56756</c:v>
                </c:pt>
                <c:pt idx="4">
                  <c:v>12187</c:v>
                </c:pt>
                <c:pt idx="5">
                  <c:v>32778</c:v>
                </c:pt>
                <c:pt idx="6">
                  <c:v>10246</c:v>
                </c:pt>
                <c:pt idx="7">
                  <c:v>25596</c:v>
                </c:pt>
                <c:pt idx="8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1-42D2-A19F-C915DC452D8B}"/>
            </c:ext>
          </c:extLst>
        </c:ser>
        <c:ser>
          <c:idx val="1"/>
          <c:order val="1"/>
          <c:tx>
            <c:strRef>
              <c:f>ANUAL!$A$1702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ANUAL!$B$1696:$J$1696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ANUAL!$B$1702:$J$1702</c:f>
              <c:numCache>
                <c:formatCode>#,##0</c:formatCode>
                <c:ptCount val="9"/>
                <c:pt idx="0">
                  <c:v>28434</c:v>
                </c:pt>
                <c:pt idx="1">
                  <c:v>187112</c:v>
                </c:pt>
                <c:pt idx="2">
                  <c:v>300528</c:v>
                </c:pt>
                <c:pt idx="3">
                  <c:v>61630</c:v>
                </c:pt>
                <c:pt idx="4">
                  <c:v>18035</c:v>
                </c:pt>
                <c:pt idx="5">
                  <c:v>70703</c:v>
                </c:pt>
                <c:pt idx="6">
                  <c:v>19949</c:v>
                </c:pt>
                <c:pt idx="7">
                  <c:v>61854</c:v>
                </c:pt>
                <c:pt idx="8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E1-42D2-A19F-C915DC452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ANUAL!$A$1775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ANUAL!$B$1772:$J$1772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ANUAL!$B$1775:$J$1775</c:f>
              <c:numCache>
                <c:formatCode>#,##0</c:formatCode>
                <c:ptCount val="9"/>
                <c:pt idx="0">
                  <c:v>107400</c:v>
                </c:pt>
                <c:pt idx="1">
                  <c:v>88418</c:v>
                </c:pt>
                <c:pt idx="2">
                  <c:v>73887</c:v>
                </c:pt>
                <c:pt idx="3">
                  <c:v>11502</c:v>
                </c:pt>
                <c:pt idx="4">
                  <c:v>83854</c:v>
                </c:pt>
                <c:pt idx="5">
                  <c:v>92077</c:v>
                </c:pt>
                <c:pt idx="6">
                  <c:v>18787</c:v>
                </c:pt>
                <c:pt idx="7">
                  <c:v>50302</c:v>
                </c:pt>
                <c:pt idx="8">
                  <c:v>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3-4674-A012-112CCEA21527}"/>
            </c:ext>
          </c:extLst>
        </c:ser>
        <c:ser>
          <c:idx val="1"/>
          <c:order val="1"/>
          <c:tx>
            <c:strRef>
              <c:f>ANUAL!$A$1778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ANUAL!$B$1772:$J$1772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ANUAL!$B$1778:$J$1778</c:f>
              <c:numCache>
                <c:formatCode>#,##0</c:formatCode>
                <c:ptCount val="9"/>
                <c:pt idx="0">
                  <c:v>195476</c:v>
                </c:pt>
                <c:pt idx="1">
                  <c:v>161937</c:v>
                </c:pt>
                <c:pt idx="2">
                  <c:v>166018</c:v>
                </c:pt>
                <c:pt idx="3">
                  <c:v>24310</c:v>
                </c:pt>
                <c:pt idx="4">
                  <c:v>209874</c:v>
                </c:pt>
                <c:pt idx="5">
                  <c:v>207042</c:v>
                </c:pt>
                <c:pt idx="6">
                  <c:v>46569</c:v>
                </c:pt>
                <c:pt idx="7">
                  <c:v>121360</c:v>
                </c:pt>
                <c:pt idx="8">
                  <c:v>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3-4674-A012-112CCEA2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42799</c:v>
              </c:pt>
              <c:pt idx="1">
                <c:v>45175</c:v>
              </c:pt>
              <c:pt idx="2">
                <c:v>66951</c:v>
              </c:pt>
              <c:pt idx="3">
                <c:v>93319</c:v>
              </c:pt>
              <c:pt idx="4">
                <c:v>95017</c:v>
              </c:pt>
              <c:pt idx="5">
                <c:v>94817</c:v>
              </c:pt>
              <c:pt idx="6">
                <c:v>118525</c:v>
              </c:pt>
              <c:pt idx="7">
                <c:v>167484</c:v>
              </c:pt>
              <c:pt idx="8">
                <c:v>106380</c:v>
              </c:pt>
              <c:pt idx="9">
                <c:v>102695</c:v>
              </c:pt>
              <c:pt idx="10">
                <c:v>60494</c:v>
              </c:pt>
              <c:pt idx="11">
                <c:v>59134</c:v>
              </c:pt>
            </c:numLit>
          </c:val>
          <c:extLst>
            <c:ext xmlns:c16="http://schemas.microsoft.com/office/drawing/2014/chart" uri="{C3380CC4-5D6E-409C-BE32-E72D297353CC}">
              <c16:uniqueId val="{00000000-69FB-479C-A907-30075D130625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68963</c:v>
              </c:pt>
              <c:pt idx="1">
                <c:v>70071</c:v>
              </c:pt>
              <c:pt idx="2">
                <c:v>103589</c:v>
              </c:pt>
              <c:pt idx="3">
                <c:v>150311</c:v>
              </c:pt>
              <c:pt idx="4">
                <c:v>146522</c:v>
              </c:pt>
              <c:pt idx="5">
                <c:v>152163</c:v>
              </c:pt>
              <c:pt idx="6">
                <c:v>194526</c:v>
              </c:pt>
              <c:pt idx="7">
                <c:v>284281</c:v>
              </c:pt>
              <c:pt idx="8">
                <c:v>162284</c:v>
              </c:pt>
              <c:pt idx="9">
                <c:v>163487</c:v>
              </c:pt>
              <c:pt idx="10">
                <c:v>98160</c:v>
              </c:pt>
              <c:pt idx="11">
                <c:v>96255</c:v>
              </c:pt>
            </c:numLit>
          </c:val>
          <c:extLst>
            <c:ext xmlns:c16="http://schemas.microsoft.com/office/drawing/2014/chart" uri="{C3380CC4-5D6E-409C-BE32-E72D297353CC}">
              <c16:uniqueId val="{00000001-69FB-479C-A907-30075D13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548408"/>
        <c:axId val="306548800"/>
      </c:barChart>
      <c:catAx>
        <c:axId val="306548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48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548800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48408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76019857852129"/>
          <c:y val="0.1208625499995173"/>
          <c:w val="0.86164523632631507"/>
          <c:h val="0.78593770615247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ANUAL!$A$1852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ANUAL!$B$1849:$J$1849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ANUAL!$B$1852:$J$1852</c:f>
              <c:numCache>
                <c:formatCode>#,##0</c:formatCode>
                <c:ptCount val="9"/>
                <c:pt idx="0">
                  <c:v>28769</c:v>
                </c:pt>
                <c:pt idx="1">
                  <c:v>62124</c:v>
                </c:pt>
                <c:pt idx="2">
                  <c:v>37445</c:v>
                </c:pt>
                <c:pt idx="3">
                  <c:v>8076</c:v>
                </c:pt>
                <c:pt idx="4">
                  <c:v>111180</c:v>
                </c:pt>
                <c:pt idx="5">
                  <c:v>31809</c:v>
                </c:pt>
                <c:pt idx="6">
                  <c:v>13399</c:v>
                </c:pt>
                <c:pt idx="7">
                  <c:v>21424</c:v>
                </c:pt>
                <c:pt idx="8">
                  <c:v>18811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2-4AE5-A22B-5A41D6F686A3}"/>
            </c:ext>
          </c:extLst>
        </c:ser>
        <c:ser>
          <c:idx val="1"/>
          <c:order val="1"/>
          <c:tx>
            <c:strRef>
              <c:f>ANUAL!$A$1855</c:f>
              <c:strCache>
                <c:ptCount val="1"/>
                <c:pt idx="0">
                  <c:v>Nº DE PERNOCTAC.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ANUAL!$B$1849:$J$1849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ANUAL!$B$1855:$J$1855</c:f>
              <c:numCache>
                <c:formatCode>#,##0</c:formatCode>
                <c:ptCount val="9"/>
                <c:pt idx="0">
                  <c:v>66745</c:v>
                </c:pt>
                <c:pt idx="1">
                  <c:v>105406</c:v>
                </c:pt>
                <c:pt idx="2">
                  <c:v>85883</c:v>
                </c:pt>
                <c:pt idx="3">
                  <c:v>21744</c:v>
                </c:pt>
                <c:pt idx="4">
                  <c:v>222971</c:v>
                </c:pt>
                <c:pt idx="5">
                  <c:v>80211</c:v>
                </c:pt>
                <c:pt idx="6">
                  <c:v>38175</c:v>
                </c:pt>
                <c:pt idx="7">
                  <c:v>34089</c:v>
                </c:pt>
                <c:pt idx="8">
                  <c:v>39252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72-4AE5-A22B-5A41D6F6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23850096"/>
        <c:axId val="323850488"/>
      </c:barChart>
      <c:catAx>
        <c:axId val="32385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23850488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3850096"/>
        <c:crosses val="autoZero"/>
        <c:crossBetween val="between"/>
        <c:minorUnit val="4000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939717813847715E-2"/>
          <c:y val="0.15553827288631919"/>
          <c:w val="0.94425610826385509"/>
          <c:h val="0.6960623786160031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ANUAL!$A$1933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ANUAL!$B$1932:$J$1932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ANUAL!$B$1933:$J$1933</c:f>
              <c:numCache>
                <c:formatCode>#,##0</c:formatCode>
                <c:ptCount val="9"/>
                <c:pt idx="0">
                  <c:v>799260</c:v>
                </c:pt>
                <c:pt idx="1">
                  <c:v>1065551</c:v>
                </c:pt>
                <c:pt idx="2">
                  <c:v>1168451</c:v>
                </c:pt>
                <c:pt idx="3">
                  <c:v>322281</c:v>
                </c:pt>
                <c:pt idx="4">
                  <c:v>1093849</c:v>
                </c:pt>
                <c:pt idx="5">
                  <c:v>866922</c:v>
                </c:pt>
                <c:pt idx="6">
                  <c:v>414362</c:v>
                </c:pt>
                <c:pt idx="7">
                  <c:v>796201</c:v>
                </c:pt>
                <c:pt idx="8">
                  <c:v>403478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2-42E6-9BDB-4D6E7C12F3E1}"/>
            </c:ext>
          </c:extLst>
        </c:ser>
        <c:ser>
          <c:idx val="1"/>
          <c:order val="1"/>
          <c:tx>
            <c:strRef>
              <c:f>ANUAL!$A$1934</c:f>
              <c:strCache>
                <c:ptCount val="1"/>
                <c:pt idx="0">
                  <c:v>VIAJEROS EXTRANJER.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ANUAL!$B$1932:$J$1932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ANUAL!$B$1934:$J$1934</c:f>
              <c:numCache>
                <c:formatCode>#,##0</c:formatCode>
                <c:ptCount val="9"/>
                <c:pt idx="0">
                  <c:v>106304</c:v>
                </c:pt>
                <c:pt idx="1">
                  <c:v>595199</c:v>
                </c:pt>
                <c:pt idx="2">
                  <c:v>466632</c:v>
                </c:pt>
                <c:pt idx="3">
                  <c:v>157979</c:v>
                </c:pt>
                <c:pt idx="4">
                  <c:v>529081</c:v>
                </c:pt>
                <c:pt idx="5">
                  <c:v>131768</c:v>
                </c:pt>
                <c:pt idx="6">
                  <c:v>38759</c:v>
                </c:pt>
                <c:pt idx="7">
                  <c:v>230713</c:v>
                </c:pt>
                <c:pt idx="8">
                  <c:v>57030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2-42E6-9BDB-4D6E7C12F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9358208"/>
        <c:axId val="329358600"/>
      </c:barChart>
      <c:catAx>
        <c:axId val="3293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58600"/>
        <c:crosses val="autoZero"/>
        <c:auto val="1"/>
        <c:lblAlgn val="ctr"/>
        <c:lblOffset val="100"/>
        <c:noMultiLvlLbl val="0"/>
      </c:catAx>
      <c:valAx>
        <c:axId val="329358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5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8BC-4248-BB7B-BB34567655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8BC-4248-BB7B-BB34567655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8BC-4248-BB7B-BB34567655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8BC-4248-BB7B-BB34567655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8BC-4248-BB7B-BB34567655D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8BC-4248-BB7B-BB34567655D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8BC-4248-BB7B-BB34567655D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8BC-4248-BB7B-BB34567655D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8BC-4248-BB7B-BB34567655D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8BC-4248-BB7B-BB34567655D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8BC-4248-BB7B-BB34567655D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8BC-4248-BB7B-BB34567655D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8BC-4248-BB7B-BB34567655D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8BC-4248-BB7B-BB34567655D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8BC-4248-BB7B-BB34567655D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8BC-4248-BB7B-BB34567655D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8BC-4248-BB7B-BB34567655D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8BC-4248-BB7B-BB34567655D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8BC-4248-BB7B-BB34567655D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8BC-4248-BB7B-BB34567655D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48BC-4248-BB7B-BB34567655D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48BC-4248-BB7B-BB34567655D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48BC-4248-BB7B-BB34567655D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48BC-4248-BB7B-BB34567655D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ANUAL!$A$2107:$A$2115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ANUAL!$E$2107:$E$2115</c:f>
              <c:numCache>
                <c:formatCode>#,##0</c:formatCode>
                <c:ptCount val="9"/>
                <c:pt idx="0">
                  <c:v>2277</c:v>
                </c:pt>
                <c:pt idx="1">
                  <c:v>1565</c:v>
                </c:pt>
                <c:pt idx="2">
                  <c:v>2125</c:v>
                </c:pt>
                <c:pt idx="3">
                  <c:v>546</c:v>
                </c:pt>
                <c:pt idx="4">
                  <c:v>1692</c:v>
                </c:pt>
                <c:pt idx="5">
                  <c:v>1235</c:v>
                </c:pt>
                <c:pt idx="6">
                  <c:v>888</c:v>
                </c:pt>
                <c:pt idx="7">
                  <c:v>782</c:v>
                </c:pt>
                <c:pt idx="8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8BC-4248-BB7B-BB34567655D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A6E-4B3E-832F-C0F1C202CE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A6E-4B3E-832F-C0F1C202CE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5A6E-4B3E-832F-C0F1C202CE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5A6E-4B3E-832F-C0F1C202CE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5A6E-4B3E-832F-C0F1C202CE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5A6E-4B3E-832F-C0F1C202CE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5A6E-4B3E-832F-C0F1C202CE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A6E-4B3E-832F-C0F1C202CEC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A6E-4B3E-832F-C0F1C202CEC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A6E-4B3E-832F-C0F1C202CEC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A6E-4B3E-832F-C0F1C202CEC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A6E-4B3E-832F-C0F1C202CEC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A6E-4B3E-832F-C0F1C202CEC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A6E-4B3E-832F-C0F1C202CEC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5A6E-4B3E-832F-C0F1C202CEC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5A6E-4B3E-832F-C0F1C202CEC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5A6E-4B3E-832F-C0F1C202CEC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5A6E-4B3E-832F-C0F1C202CEC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5A6E-4B3E-832F-C0F1C202CEC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5A6E-4B3E-832F-C0F1C202CEC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5A6E-4B3E-832F-C0F1C202CECB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5A6E-4B3E-832F-C0F1C202CECB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5A6E-4B3E-832F-C0F1C202CECB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5A6E-4B3E-832F-C0F1C202CEC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ANUAL!$A$2133:$A$2141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ANUAL!$E$2133:$E$2141</c:f>
              <c:numCache>
                <c:formatCode>#,##0</c:formatCode>
                <c:ptCount val="9"/>
                <c:pt idx="0">
                  <c:v>29099</c:v>
                </c:pt>
                <c:pt idx="1">
                  <c:v>31317</c:v>
                </c:pt>
                <c:pt idx="2">
                  <c:v>37168</c:v>
                </c:pt>
                <c:pt idx="3">
                  <c:v>9960</c:v>
                </c:pt>
                <c:pt idx="4">
                  <c:v>28527</c:v>
                </c:pt>
                <c:pt idx="5">
                  <c:v>20684</c:v>
                </c:pt>
                <c:pt idx="6">
                  <c:v>17508</c:v>
                </c:pt>
                <c:pt idx="7">
                  <c:v>17238</c:v>
                </c:pt>
                <c:pt idx="8">
                  <c:v>10714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5A6E-4B3E-832F-C0F1C202CEC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BAB-453C-BB2D-B148810424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BAB-453C-BB2D-B148810424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BAB-453C-BB2D-B148810424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BAB-453C-BB2D-B148810424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BAB-453C-BB2D-B148810424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BAB-453C-BB2D-B148810424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BAB-453C-BB2D-B148810424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BAB-453C-BB2D-B148810424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BAB-453C-BB2D-B148810424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BAB-453C-BB2D-B148810424B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BAB-453C-BB2D-B148810424B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BAB-453C-BB2D-B148810424B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BAB-453C-BB2D-B148810424B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BAB-453C-BB2D-B148810424B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BAB-453C-BB2D-B148810424B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BAB-453C-BB2D-B148810424B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BAB-453C-BB2D-B148810424B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BAB-453C-BB2D-B148810424B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8BAB-453C-BB2D-B148810424B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8BAB-453C-BB2D-B148810424B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8BAB-453C-BB2D-B148810424B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8BAB-453C-BB2D-B148810424B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8BAB-453C-BB2D-B148810424B8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8BAB-453C-BB2D-B148810424B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ANUAL!$A$2185:$A$2193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ANUAL!$E$2185:$E$2193</c:f>
              <c:numCache>
                <c:formatCode>#,##0</c:formatCode>
                <c:ptCount val="9"/>
                <c:pt idx="0">
                  <c:v>151</c:v>
                </c:pt>
                <c:pt idx="1">
                  <c:v>292</c:v>
                </c:pt>
                <c:pt idx="2">
                  <c:v>407</c:v>
                </c:pt>
                <c:pt idx="3">
                  <c:v>117</c:v>
                </c:pt>
                <c:pt idx="4">
                  <c:v>256</c:v>
                </c:pt>
                <c:pt idx="5">
                  <c:v>167</c:v>
                </c:pt>
                <c:pt idx="6">
                  <c:v>141</c:v>
                </c:pt>
                <c:pt idx="7">
                  <c:v>170</c:v>
                </c:pt>
                <c:pt idx="8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BAB-453C-BB2D-B148810424B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7A1-428E-BD16-83FCBD136A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7A1-428E-BD16-83FCBD136A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7A1-428E-BD16-83FCBD136A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7A1-428E-BD16-83FCBD136A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7A1-428E-BD16-83FCBD136AF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7A1-428E-BD16-83FCBD136AF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7A1-428E-BD16-83FCBD136AF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7A1-428E-BD16-83FCBD136AF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7A1-428E-BD16-83FCBD136AF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7A1-428E-BD16-83FCBD136AF8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7A1-428E-BD16-83FCBD136AF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7A1-428E-BD16-83FCBD136AF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7A1-428E-BD16-83FCBD136AF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7A1-428E-BD16-83FCBD136AF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7A1-428E-BD16-83FCBD136AF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7A1-428E-BD16-83FCBD136AF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7A1-428E-BD16-83FCBD136AF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D7A1-428E-BD16-83FCBD136AF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7A1-428E-BD16-83FCBD136AF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D7A1-428E-BD16-83FCBD136AF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D7A1-428E-BD16-83FCBD136AF8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D7A1-428E-BD16-83FCBD136AF8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D7A1-428E-BD16-83FCBD136AF8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D7A1-428E-BD16-83FCBD136AF8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ANUAL!$A$2259:$A$2267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ANUAL!$E$2259:$E$2267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7A1-428E-BD16-83FCBD136AF8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2D-43B1-A27F-904E8C87E7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2D-43B1-A27F-904E8C87E7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2D-43B1-A27F-904E8C87E7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2D-43B1-A27F-904E8C87E76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2D-43B1-A27F-904E8C87E76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2D-43B1-A27F-904E8C87E76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2D-43B1-A27F-904E8C87E76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2D-43B1-A27F-904E8C87E76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A2D-43B1-A27F-904E8C87E76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2D-43B1-A27F-904E8C87E76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A2D-43B1-A27F-904E8C87E76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A2D-43B1-A27F-904E8C87E76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A2D-43B1-A27F-904E8C87E76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A2D-43B1-A27F-904E8C87E76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EA2D-43B1-A27F-904E8C87E76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EA2D-43B1-A27F-904E8C87E76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EA2D-43B1-A27F-904E8C87E76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EA2D-43B1-A27F-904E8C87E76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A2D-43B1-A27F-904E8C87E76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EA2D-43B1-A27F-904E8C87E760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EA2D-43B1-A27F-904E8C87E760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EA2D-43B1-A27F-904E8C87E760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EA2D-43B1-A27F-904E8C87E760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EA2D-43B1-A27F-904E8C87E76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ANUAL!$A$2291:$A$2292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ANUAL!$E$2291:$E$2292</c:f>
              <c:numCache>
                <c:formatCode>#,##0</c:formatCode>
                <c:ptCount val="2"/>
                <c:pt idx="0">
                  <c:v>21</c:v>
                </c:pt>
                <c:pt idx="1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A2D-43B1-A27F-904E8C87E76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58-4F52-BB5C-DBFE3706B8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58-4F52-BB5C-DBFE3706B8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58-4F52-BB5C-DBFE3706B8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58-4F52-BB5C-DBFE3706B8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58-4F52-BB5C-DBFE3706B83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58-4F52-BB5C-DBFE3706B83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58-4F52-BB5C-DBFE3706B83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58-4F52-BB5C-DBFE3706B83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58-4F52-BB5C-DBFE3706B83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AB58-4F52-BB5C-DBFE3706B83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AB58-4F52-BB5C-DBFE3706B83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AB58-4F52-BB5C-DBFE3706B83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B58-4F52-BB5C-DBFE3706B83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B58-4F52-BB5C-DBFE3706B83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B58-4F52-BB5C-DBFE3706B83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B58-4F52-BB5C-DBFE3706B83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B58-4F52-BB5C-DBFE3706B83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B58-4F52-BB5C-DBFE3706B83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B58-4F52-BB5C-DBFE3706B83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B58-4F52-BB5C-DBFE3706B83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B58-4F52-BB5C-DBFE3706B83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AB58-4F52-BB5C-DBFE3706B836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AB58-4F52-BB5C-DBFE3706B836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AB58-4F52-BB5C-DBFE3706B83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ANUAL!$A$2337:$A$2345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ANUAL!$E$2337:$E$2345</c:f>
              <c:numCache>
                <c:formatCode>#,##0</c:formatCode>
                <c:ptCount val="9"/>
                <c:pt idx="0">
                  <c:v>1003</c:v>
                </c:pt>
                <c:pt idx="1">
                  <c:v>480</c:v>
                </c:pt>
                <c:pt idx="2">
                  <c:v>546</c:v>
                </c:pt>
                <c:pt idx="3">
                  <c:v>257</c:v>
                </c:pt>
                <c:pt idx="4">
                  <c:v>585</c:v>
                </c:pt>
                <c:pt idx="5">
                  <c:v>468</c:v>
                </c:pt>
                <c:pt idx="6">
                  <c:v>396</c:v>
                </c:pt>
                <c:pt idx="7">
                  <c:v>217</c:v>
                </c:pt>
                <c:pt idx="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AB58-4F52-BB5C-DBFE3706B83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FFF-4B20-AD64-167577AF5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FFF-4B20-AD64-167577AF5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FFF-4B20-AD64-167577AF5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FFF-4B20-AD64-167577AF5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FFF-4B20-AD64-167577AF5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FFF-4B20-AD64-167577AF5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FFF-4B20-AD64-167577AF5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FFF-4B20-AD64-167577AF5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FFF-4B20-AD64-167577AF5BF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FFF-4B20-AD64-167577AF5BF3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FFF-4B20-AD64-167577AF5BF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FFF-4B20-AD64-167577AF5BF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FFF-4B20-AD64-167577AF5BF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FFF-4B20-AD64-167577AF5BF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FFF-4B20-AD64-167577AF5BF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FFF-4B20-AD64-167577AF5BF3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FFF-4B20-AD64-167577AF5BF3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DFFF-4B20-AD64-167577AF5BF3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FFF-4B20-AD64-167577AF5BF3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DFFF-4B20-AD64-167577AF5BF3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DFFF-4B20-AD64-167577AF5BF3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DFFF-4B20-AD64-167577AF5BF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DFFF-4B20-AD64-167577AF5BF3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DFFF-4B20-AD64-167577AF5BF3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(ANUAL!$B$2409,ANUAL!$D$2409,ANUAL!$F$2409,ANUAL!$H$2409)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(ANUAL!$B$2419,ANUAL!$D$2419,ANUAL!$F$2419,ANUAL!$H$2419)</c:f>
              <c:numCache>
                <c:formatCode>#,##0</c:formatCode>
                <c:ptCount val="4"/>
                <c:pt idx="0" formatCode="General">
                  <c:v>107</c:v>
                </c:pt>
                <c:pt idx="1">
                  <c:v>3442</c:v>
                </c:pt>
                <c:pt idx="2">
                  <c:v>134</c:v>
                </c:pt>
                <c:pt idx="3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FFF-4B20-AD64-167577AF5BF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1BA-4446-A68A-978BDFB621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1BA-4446-A68A-978BDFB621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1BA-4446-A68A-978BDFB621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1BA-4446-A68A-978BDFB621E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1BA-4446-A68A-978BDFB621E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1BA-4446-A68A-978BDFB621E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1BA-4446-A68A-978BDFB621E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1BA-4446-A68A-978BDFB621E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1BA-4446-A68A-978BDFB621E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1BA-4446-A68A-978BDFB621E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71BA-4446-A68A-978BDFB621E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71BA-4446-A68A-978BDFB621E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1BA-4446-A68A-978BDFB621E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1BA-4446-A68A-978BDFB621E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71BA-4446-A68A-978BDFB621E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1BA-4446-A68A-978BDFB621E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71BA-4446-A68A-978BDFB621E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1BA-4446-A68A-978BDFB621E4}"/>
                </c:ext>
              </c:extLst>
            </c:dLbl>
            <c:dLbl>
              <c:idx val="6"/>
              <c:layout>
                <c:manualLayout>
                  <c:x val="-1.2799997849869127E-2"/>
                  <c:y val="3.31950207468879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BA-4446-A68A-978BDFB621E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71BA-4446-A68A-978BDFB621E4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71BA-4446-A68A-978BDFB621E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71BA-4446-A68A-978BDFB621E4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71BA-4446-A68A-978BDFB621E4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71BA-4446-A68A-978BDFB621E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ANUAL!$A$2489:$A$2497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ANUAL!$E$2489:$E$2497</c:f>
              <c:numCache>
                <c:formatCode>#,##0</c:formatCode>
                <c:ptCount val="9"/>
                <c:pt idx="0">
                  <c:v>18</c:v>
                </c:pt>
                <c:pt idx="1">
                  <c:v>80</c:v>
                </c:pt>
                <c:pt idx="2">
                  <c:v>131</c:v>
                </c:pt>
                <c:pt idx="3">
                  <c:v>38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1BA-4446-A68A-978BDFB621E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BA92-4772-8EED-D628BCDC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6549584"/>
        <c:axId val="306549976"/>
      </c:barChart>
      <c:catAx>
        <c:axId val="306549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49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54997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4958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5D2-429E-BF4F-3A92A96E7B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5D2-429E-BF4F-3A92A96E7B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5D2-429E-BF4F-3A92A96E7B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5D2-429E-BF4F-3A92A96E7B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5D2-429E-BF4F-3A92A96E7B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5D2-429E-BF4F-3A92A96E7B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5D2-429E-BF4F-3A92A96E7B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5D2-429E-BF4F-3A92A96E7B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5D2-429E-BF4F-3A92A96E7B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5D2-429E-BF4F-3A92A96E7BC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5D2-429E-BF4F-3A92A96E7BC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5D2-429E-BF4F-3A92A96E7BC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5D2-429E-BF4F-3A92A96E7B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5D2-429E-BF4F-3A92A96E7BC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5D2-429E-BF4F-3A92A96E7BC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5D2-429E-BF4F-3A92A96E7BC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5D2-429E-BF4F-3A92A96E7BC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D5D2-429E-BF4F-3A92A96E7BC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5D2-429E-BF4F-3A92A96E7BC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D5D2-429E-BF4F-3A92A96E7BC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D5D2-429E-BF4F-3A92A96E7BC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D5D2-429E-BF4F-3A92A96E7BC6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D5D2-429E-BF4F-3A92A96E7BC6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D5D2-429E-BF4F-3A92A96E7BC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ANUAL!$A$2566:$A$2574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ANUAL!$E$2566:$E$2574</c:f>
              <c:numCache>
                <c:formatCode>#,##0</c:formatCode>
                <c:ptCount val="9"/>
                <c:pt idx="0">
                  <c:v>990</c:v>
                </c:pt>
                <c:pt idx="1">
                  <c:v>629</c:v>
                </c:pt>
                <c:pt idx="2">
                  <c:v>930</c:v>
                </c:pt>
                <c:pt idx="3">
                  <c:v>114</c:v>
                </c:pt>
                <c:pt idx="4">
                  <c:v>677</c:v>
                </c:pt>
                <c:pt idx="5">
                  <c:v>508</c:v>
                </c:pt>
                <c:pt idx="6">
                  <c:v>283</c:v>
                </c:pt>
                <c:pt idx="7">
                  <c:v>311</c:v>
                </c:pt>
                <c:pt idx="8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5D2-429E-BF4F-3A92A96E7BC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423-4AC8-8121-B3D6DB5E8E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423-4AC8-8121-B3D6DB5E8E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423-4AC8-8121-B3D6DB5E8E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423-4AC8-8121-B3D6DB5E8E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423-4AC8-8121-B3D6DB5E8E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23-4AC8-8121-B3D6DB5E8E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423-4AC8-8121-B3D6DB5E8E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423-4AC8-8121-B3D6DB5E8E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423-4AC8-8121-B3D6DB5E8E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423-4AC8-8121-B3D6DB5E8E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423-4AC8-8121-B3D6DB5E8E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423-4AC8-8121-B3D6DB5E8E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423-4AC8-8121-B3D6DB5E8E6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423-4AC8-8121-B3D6DB5E8E6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423-4AC8-8121-B3D6DB5E8E6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423-4AC8-8121-B3D6DB5E8E6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423-4AC8-8121-B3D6DB5E8E6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D423-4AC8-8121-B3D6DB5E8E6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423-4AC8-8121-B3D6DB5E8E6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D423-4AC8-8121-B3D6DB5E8E6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D423-4AC8-8121-B3D6DB5E8E6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D423-4AC8-8121-B3D6DB5E8E66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D423-4AC8-8121-B3D6DB5E8E66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D423-4AC8-8121-B3D6DB5E8E66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ANUAL!$A$2643:$A$2651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ANUAL!$E$2643:$E$2651</c:f>
              <c:numCache>
                <c:formatCode>#,##0</c:formatCode>
                <c:ptCount val="9"/>
                <c:pt idx="0">
                  <c:v>100</c:v>
                </c:pt>
                <c:pt idx="1">
                  <c:v>65</c:v>
                </c:pt>
                <c:pt idx="2">
                  <c:v>73</c:v>
                </c:pt>
                <c:pt idx="3">
                  <c:v>16</c:v>
                </c:pt>
                <c:pt idx="4">
                  <c:v>134</c:v>
                </c:pt>
                <c:pt idx="5">
                  <c:v>62</c:v>
                </c:pt>
                <c:pt idx="6">
                  <c:v>43</c:v>
                </c:pt>
                <c:pt idx="7">
                  <c:v>59</c:v>
                </c:pt>
                <c:pt idx="8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423-4AC8-8121-B3D6DB5E8E66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ESTABLECIMIENTOS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2C7-43DB-8E12-96E3DCFFBF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2C7-43DB-8E12-96E3DCFFBF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2C7-43DB-8E12-96E3DCFFBF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2C7-43DB-8E12-96E3DCFFBFE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2C7-43DB-8E12-96E3DCFFBFE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2C7-43DB-8E12-96E3DCFFBFE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2C7-43DB-8E12-96E3DCFFBFE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2C7-43DB-8E12-96E3DCFFBFE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2C7-43DB-8E12-96E3DCFFBFE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2C7-43DB-8E12-96E3DCFFBFE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2C7-43DB-8E12-96E3DCFFBFE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32C7-43DB-8E12-96E3DCFFBFE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2C7-43DB-8E12-96E3DCFFBFE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2C7-43DB-8E12-96E3DCFFBFE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2C7-43DB-8E12-96E3DCFFBFE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32C7-43DB-8E12-96E3DCFFBFE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32C7-43DB-8E12-96E3DCFFBFE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2C7-43DB-8E12-96E3DCFFBFE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2C7-43DB-8E12-96E3DCFFBFE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2C7-43DB-8E12-96E3DCFFBFE5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2C7-43DB-8E12-96E3DCFFBFE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32C7-43DB-8E12-96E3DCFFBFE5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32C7-43DB-8E12-96E3DCFFBFE5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32C7-43DB-8E12-96E3DCFFBFE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ANUAL!$A$2718:$A$2726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ANUAL!$E$2718:$E$2726</c:f>
              <c:numCache>
                <c:formatCode>#,##0</c:formatCode>
                <c:ptCount val="9"/>
                <c:pt idx="0">
                  <c:v>630</c:v>
                </c:pt>
                <c:pt idx="1">
                  <c:v>864</c:v>
                </c:pt>
                <c:pt idx="2">
                  <c:v>1232</c:v>
                </c:pt>
                <c:pt idx="3">
                  <c:v>356</c:v>
                </c:pt>
                <c:pt idx="4">
                  <c:v>756</c:v>
                </c:pt>
                <c:pt idx="5">
                  <c:v>550</c:v>
                </c:pt>
                <c:pt idx="6">
                  <c:v>357</c:v>
                </c:pt>
                <c:pt idx="7">
                  <c:v>925</c:v>
                </c:pt>
                <c:pt idx="8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C7-43DB-8E12-96E3DCFFBFE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0D9-4183-9BB1-4ECBE73CA4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0D9-4183-9BB1-4ECBE73CA4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0D9-4183-9BB1-4ECBE73CA4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0D9-4183-9BB1-4ECBE73CA42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0D9-4183-9BB1-4ECBE73CA42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0D9-4183-9BB1-4ECBE73CA42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0D9-4183-9BB1-4ECBE73CA42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0D9-4183-9BB1-4ECBE73CA42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0D9-4183-9BB1-4ECBE73CA42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0D9-4183-9BB1-4ECBE73CA42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0D9-4183-9BB1-4ECBE73CA42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0D9-4183-9BB1-4ECBE73CA42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0D9-4183-9BB1-4ECBE73CA42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0D9-4183-9BB1-4ECBE73CA42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0D9-4183-9BB1-4ECBE73CA42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0D9-4183-9BB1-4ECBE73CA42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0D9-4183-9BB1-4ECBE73CA42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0D9-4183-9BB1-4ECBE73CA42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80D9-4183-9BB1-4ECBE73CA42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80D9-4183-9BB1-4ECBE73CA42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80D9-4183-9BB1-4ECBE73CA42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80D9-4183-9BB1-4ECBE73CA42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80D9-4183-9BB1-4ECBE73CA42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80D9-4183-9BB1-4ECBE73CA42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ANUAL!$A$2200:$A$2208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ANUAL!$E$2200:$E$2208</c:f>
              <c:numCache>
                <c:formatCode>#,##0</c:formatCode>
                <c:ptCount val="9"/>
                <c:pt idx="0">
                  <c:v>6109</c:v>
                </c:pt>
                <c:pt idx="1">
                  <c:v>10977</c:v>
                </c:pt>
                <c:pt idx="2">
                  <c:v>12550</c:v>
                </c:pt>
                <c:pt idx="3">
                  <c:v>3826</c:v>
                </c:pt>
                <c:pt idx="4">
                  <c:v>12031</c:v>
                </c:pt>
                <c:pt idx="5">
                  <c:v>6773</c:v>
                </c:pt>
                <c:pt idx="6">
                  <c:v>4345</c:v>
                </c:pt>
                <c:pt idx="7">
                  <c:v>9434</c:v>
                </c:pt>
                <c:pt idx="8">
                  <c:v>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0D9-4183-9BB1-4ECBE73CA42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5DF-4A1C-BE5F-19E86CEA50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5DF-4A1C-BE5F-19E86CEA50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5DF-4A1C-BE5F-19E86CEA50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5DF-4A1C-BE5F-19E86CEA50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5DF-4A1C-BE5F-19E86CEA50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5DF-4A1C-BE5F-19E86CEA50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5DF-4A1C-BE5F-19E86CEA50A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5DF-4A1C-BE5F-19E86CEA50A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5DF-4A1C-BE5F-19E86CEA50A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5DF-4A1C-BE5F-19E86CEA50A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5DF-4A1C-BE5F-19E86CEA50A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5DF-4A1C-BE5F-19E86CEA50A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5DF-4A1C-BE5F-19E86CEA50A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5DF-4A1C-BE5F-19E86CEA50A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5DF-4A1C-BE5F-19E86CEA50A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45DF-4A1C-BE5F-19E86CEA50A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5DF-4A1C-BE5F-19E86CEA50A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5DF-4A1C-BE5F-19E86CEA50A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5DF-4A1C-BE5F-19E86CEA50A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5DF-4A1C-BE5F-19E86CEA50A0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45DF-4A1C-BE5F-19E86CEA50A0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45DF-4A1C-BE5F-19E86CEA50A0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45DF-4A1C-BE5F-19E86CEA50A0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45DF-4A1C-BE5F-19E86CEA50A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ANUAL!$A$2274:$A$2282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ANUAL!$E$2274:$E$2282</c:f>
              <c:numCache>
                <c:formatCode>#,##0</c:formatCode>
                <c:ptCount val="9"/>
                <c:pt idx="0">
                  <c:v>5601</c:v>
                </c:pt>
                <c:pt idx="1">
                  <c:v>6609</c:v>
                </c:pt>
                <c:pt idx="2">
                  <c:v>8600</c:v>
                </c:pt>
                <c:pt idx="3">
                  <c:v>1283</c:v>
                </c:pt>
                <c:pt idx="4">
                  <c:v>5374</c:v>
                </c:pt>
                <c:pt idx="5">
                  <c:v>1956</c:v>
                </c:pt>
                <c:pt idx="6">
                  <c:v>5898</c:v>
                </c:pt>
                <c:pt idx="7">
                  <c:v>1286</c:v>
                </c:pt>
                <c:pt idx="8">
                  <c:v>1040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5DF-4A1C-BE5F-19E86CEA50A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9DA-489D-9220-C5D5839C10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9DA-489D-9220-C5D5839C100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9DA-489D-9220-C5D5839C100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9DA-489D-9220-C5D5839C10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9DA-489D-9220-C5D5839C100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9DA-489D-9220-C5D5839C100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9DA-489D-9220-C5D5839C100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9DA-489D-9220-C5D5839C100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9DA-489D-9220-C5D5839C100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9DA-489D-9220-C5D5839C100F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9DA-489D-9220-C5D5839C100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9DA-489D-9220-C5D5839C100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9DA-489D-9220-C5D5839C100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9DA-489D-9220-C5D5839C100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9DA-489D-9220-C5D5839C100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9DA-489D-9220-C5D5839C100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9DA-489D-9220-C5D5839C100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9DA-489D-9220-C5D5839C100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89DA-489D-9220-C5D5839C100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89DA-489D-9220-C5D5839C100F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89DA-489D-9220-C5D5839C100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89DA-489D-9220-C5D5839C100F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89DA-489D-9220-C5D5839C100F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89DA-489D-9220-C5D5839C100F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ANUAL!$A$2309:$A$2310</c:f>
              <c:strCache>
                <c:ptCount val="2"/>
                <c:pt idx="0">
                  <c:v>1ª CATEGORIA</c:v>
                </c:pt>
                <c:pt idx="1">
                  <c:v>2ª CATEGORIA</c:v>
                </c:pt>
              </c:strCache>
            </c:strRef>
          </c:cat>
          <c:val>
            <c:numRef>
              <c:f>ANUAL!$E$2309:$E$2310</c:f>
              <c:numCache>
                <c:formatCode>#,##0</c:formatCode>
                <c:ptCount val="2"/>
                <c:pt idx="0">
                  <c:v>12572</c:v>
                </c:pt>
                <c:pt idx="1">
                  <c:v>25075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9DA-489D-9220-C5D5839C100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E24-4F28-9F5E-F7F8B7578E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E24-4F28-9F5E-F7F8B7578E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E24-4F28-9F5E-F7F8B7578E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E24-4F28-9F5E-F7F8B7578E5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E24-4F28-9F5E-F7F8B7578E5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E24-4F28-9F5E-F7F8B7578E5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E24-4F28-9F5E-F7F8B7578E5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E24-4F28-9F5E-F7F8B7578E5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E24-4F28-9F5E-F7F8B7578E5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1E24-4F28-9F5E-F7F8B7578E50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1E24-4F28-9F5E-F7F8B7578E5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1E24-4F28-9F5E-F7F8B7578E5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E24-4F28-9F5E-F7F8B7578E5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E24-4F28-9F5E-F7F8B7578E5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E24-4F28-9F5E-F7F8B7578E5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E24-4F28-9F5E-F7F8B7578E5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1E24-4F28-9F5E-F7F8B7578E5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1E24-4F28-9F5E-F7F8B7578E50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1E24-4F28-9F5E-F7F8B7578E50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1E24-4F28-9F5E-F7F8B7578E50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1E24-4F28-9F5E-F7F8B7578E50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1E24-4F28-9F5E-F7F8B7578E50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1E24-4F28-9F5E-F7F8B7578E50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1E24-4F28-9F5E-F7F8B7578E5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ANUAL!$A$2363:$A$2371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ANUAL!$E$2363:$E$2371</c:f>
              <c:numCache>
                <c:formatCode>#,##0</c:formatCode>
                <c:ptCount val="9"/>
                <c:pt idx="0">
                  <c:v>7816</c:v>
                </c:pt>
                <c:pt idx="1">
                  <c:v>5315</c:v>
                </c:pt>
                <c:pt idx="2">
                  <c:v>4590</c:v>
                </c:pt>
                <c:pt idx="3">
                  <c:v>2533</c:v>
                </c:pt>
                <c:pt idx="4">
                  <c:v>4752</c:v>
                </c:pt>
                <c:pt idx="5">
                  <c:v>4324</c:v>
                </c:pt>
                <c:pt idx="6">
                  <c:v>4122</c:v>
                </c:pt>
                <c:pt idx="7">
                  <c:v>2243</c:v>
                </c:pt>
                <c:pt idx="8">
                  <c:v>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E24-4F28-9F5E-F7F8B7578E5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8-463D-93B5-58A40ADA1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8-463D-93B5-58A40ADA1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8-463D-93B5-58A40ADA1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8-463D-93B5-58A40ADA1B2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8-463D-93B5-58A40ADA1B2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8-463D-93B5-58A40ADA1B2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8-463D-93B5-58A40ADA1B2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248-463D-93B5-58A40ADA1B2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248-463D-93B5-58A40ADA1B2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248-463D-93B5-58A40ADA1B2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248-463D-93B5-58A40ADA1B2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248-463D-93B5-58A40ADA1B2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248-463D-93B5-58A40ADA1B2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248-463D-93B5-58A40ADA1B2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248-463D-93B5-58A40ADA1B2E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248-463D-93B5-58A40ADA1B2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248-463D-93B5-58A40ADA1B2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248-463D-93B5-58A40ADA1B2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2248-463D-93B5-58A40ADA1B2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2248-463D-93B5-58A40ADA1B2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248-463D-93B5-58A40ADA1B2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2248-463D-93B5-58A40ADA1B2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2248-463D-93B5-58A40ADA1B2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2248-463D-93B5-58A40ADA1B2E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(ANUAL!$B$2436,ANUAL!$D$2436,ANUAL!$F$2436,ANUAL!$H$2436)</c:f>
              <c:strCache>
                <c:ptCount val="4"/>
                <c:pt idx="0">
                  <c:v>C.R.A.C.</c:v>
                </c:pt>
                <c:pt idx="1">
                  <c:v>C.R.A.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(ANUAL!$B$2446,ANUAL!$D$2446,ANUAL!$F$2446,ANUAL!$H$2446)</c:f>
              <c:numCache>
                <c:formatCode>#,##0</c:formatCode>
                <c:ptCount val="4"/>
                <c:pt idx="0" formatCode="General">
                  <c:v>876</c:v>
                </c:pt>
                <c:pt idx="1">
                  <c:v>24030</c:v>
                </c:pt>
                <c:pt idx="2">
                  <c:v>3141</c:v>
                </c:pt>
                <c:pt idx="3">
                  <c:v>10365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248-463D-93B5-58A40ADA1B2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024-4966-8750-95062A1C47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024-4966-8750-95062A1C475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024-4966-8750-95062A1C475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024-4966-8750-95062A1C475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024-4966-8750-95062A1C475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024-4966-8750-95062A1C4754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024-4966-8750-95062A1C4754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024-4966-8750-95062A1C4754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024-4966-8750-95062A1C4754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D024-4966-8750-95062A1C4754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D024-4966-8750-95062A1C475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D024-4966-8750-95062A1C4754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024-4966-8750-95062A1C4754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024-4966-8750-95062A1C4754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024-4966-8750-95062A1C4754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D024-4966-8750-95062A1C4754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D024-4966-8750-95062A1C4754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D024-4966-8750-95062A1C4754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024-4966-8750-95062A1C4754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D024-4966-8750-95062A1C4754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D024-4966-8750-95062A1C4754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D024-4966-8750-95062A1C4754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D024-4966-8750-95062A1C4754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D024-4966-8750-95062A1C475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ANUAL!$A$2515:$A$2523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ANUAL!$E$2515:$E$2523</c:f>
              <c:numCache>
                <c:formatCode>#,##0</c:formatCode>
                <c:ptCount val="9"/>
                <c:pt idx="0">
                  <c:v>915</c:v>
                </c:pt>
                <c:pt idx="1">
                  <c:v>3205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024-4966-8750-95062A1C4754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3B-4DC3-99BA-1093821BBA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C3B-4DC3-99BA-1093821BBA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C3B-4DC3-99BA-1093821BBA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0C3B-4DC3-99BA-1093821BBA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0C3B-4DC3-99BA-1093821BBAB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0C3B-4DC3-99BA-1093821BBAB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0C3B-4DC3-99BA-1093821BBAB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0C3B-4DC3-99BA-1093821BBAB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0C3B-4DC3-99BA-1093821BBAB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0C3B-4DC3-99BA-1093821BBAB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0C3B-4DC3-99BA-1093821BBAB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0C3B-4DC3-99BA-1093821BBA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C3B-4DC3-99BA-1093821BBAB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C3B-4DC3-99BA-1093821BBAB5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C3B-4DC3-99BA-1093821BBAB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C3B-4DC3-99BA-1093821BBAB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0C3B-4DC3-99BA-1093821BBAB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0C3B-4DC3-99BA-1093821BBAB5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0C3B-4DC3-99BA-1093821BBAB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0C3B-4DC3-99BA-1093821BBAB5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0C3B-4DC3-99BA-1093821BBAB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0C3B-4DC3-99BA-1093821BBAB5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0C3B-4DC3-99BA-1093821BBAB5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0C3B-4DC3-99BA-1093821BBAB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ANUAL!$A$2592:$A$2600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ANUAL!$E$2592:$E$2600</c:f>
              <c:numCache>
                <c:formatCode>#,##0</c:formatCode>
                <c:ptCount val="9"/>
                <c:pt idx="0">
                  <c:v>7195</c:v>
                </c:pt>
                <c:pt idx="1">
                  <c:v>3985</c:v>
                </c:pt>
                <c:pt idx="2">
                  <c:v>5038</c:v>
                </c:pt>
                <c:pt idx="3">
                  <c:v>780</c:v>
                </c:pt>
                <c:pt idx="4">
                  <c:v>3637</c:v>
                </c:pt>
                <c:pt idx="5">
                  <c:v>4724</c:v>
                </c:pt>
                <c:pt idx="6">
                  <c:v>1776</c:v>
                </c:pt>
                <c:pt idx="7">
                  <c:v>1890</c:v>
                </c:pt>
                <c:pt idx="8">
                  <c:v>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C3B-4DC3-99BA-1093821BBAB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NÚMERO DE  VIAJEROS Y PERNOCTACIONES EN CASTILLA Y LEÓN.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Nº de viajeros</c:v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38468</c:v>
              </c:pt>
              <c:pt idx="1">
                <c:v>62093</c:v>
              </c:pt>
              <c:pt idx="2">
                <c:v>66576</c:v>
              </c:pt>
              <c:pt idx="3">
                <c:v>20606</c:v>
              </c:pt>
              <c:pt idx="4">
                <c:v>80885</c:v>
              </c:pt>
              <c:pt idx="5">
                <c:v>41904</c:v>
              </c:pt>
              <c:pt idx="6">
                <c:v>21381</c:v>
              </c:pt>
              <c:pt idx="7">
                <c:v>52638</c:v>
              </c:pt>
              <c:pt idx="8">
                <c:v>22851</c:v>
              </c:pt>
            </c:numLit>
          </c:val>
          <c:extLst>
            <c:ext xmlns:c16="http://schemas.microsoft.com/office/drawing/2014/chart" uri="{C3380CC4-5D6E-409C-BE32-E72D297353CC}">
              <c16:uniqueId val="{00000000-DD71-45C9-B848-3DFBCB12BACF}"/>
            </c:ext>
          </c:extLst>
        </c:ser>
        <c:ser>
          <c:idx val="1"/>
          <c:order val="1"/>
          <c:tx>
            <c:v>Nº de pernoctaciones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61590</c:v>
              </c:pt>
              <c:pt idx="1">
                <c:v>97674</c:v>
              </c:pt>
              <c:pt idx="2">
                <c:v>112109</c:v>
              </c:pt>
              <c:pt idx="3">
                <c:v>38045</c:v>
              </c:pt>
              <c:pt idx="4">
                <c:v>133320</c:v>
              </c:pt>
              <c:pt idx="5">
                <c:v>63120</c:v>
              </c:pt>
              <c:pt idx="6">
                <c:v>35616</c:v>
              </c:pt>
              <c:pt idx="7">
                <c:v>88148</c:v>
              </c:pt>
              <c:pt idx="8">
                <c:v>34439</c:v>
              </c:pt>
            </c:numLit>
          </c:val>
          <c:extLst>
            <c:ext xmlns:c16="http://schemas.microsoft.com/office/drawing/2014/chart" uri="{C3380CC4-5D6E-409C-BE32-E72D297353CC}">
              <c16:uniqueId val="{00000001-DD71-45C9-B848-3DFBCB12B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436176"/>
        <c:axId val="304438608"/>
      </c:barChart>
      <c:catAx>
        <c:axId val="304436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38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4386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4436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C2F6-4B09-ADD0-5842E061B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550760"/>
        <c:axId val="306551152"/>
      </c:barChart>
      <c:catAx>
        <c:axId val="306550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5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551152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5076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C10-404F-803C-BBFB7C7E2A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C10-404F-803C-BBFB7C7E2A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C10-404F-803C-BBFB7C7E2A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C10-404F-803C-BBFB7C7E2A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C10-404F-803C-BBFB7C7E2A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C10-404F-803C-BBFB7C7E2A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C10-404F-803C-BBFB7C7E2A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C10-404F-803C-BBFB7C7E2A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C10-404F-803C-BBFB7C7E2AE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C10-404F-803C-BBFB7C7E2AE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C10-404F-803C-BBFB7C7E2AE9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C10-404F-803C-BBFB7C7E2AE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C10-404F-803C-BBFB7C7E2AE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C10-404F-803C-BBFB7C7E2AE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BC10-404F-803C-BBFB7C7E2AE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BC10-404F-803C-BBFB7C7E2AE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BC10-404F-803C-BBFB7C7E2AE9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BC10-404F-803C-BBFB7C7E2AE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BC10-404F-803C-BBFB7C7E2AE9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BC10-404F-803C-BBFB7C7E2AE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BC10-404F-803C-BBFB7C7E2AE9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BC10-404F-803C-BBFB7C7E2AE9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BC10-404F-803C-BBFB7C7E2AE9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BC10-404F-803C-BBFB7C7E2AE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ANUAL!$A$2669:$A$2677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ANUAL!$E$2669:$E$2677</c:f>
              <c:numCache>
                <c:formatCode>#,##0</c:formatCode>
                <c:ptCount val="9"/>
                <c:pt idx="0">
                  <c:v>1463</c:v>
                </c:pt>
                <c:pt idx="1">
                  <c:v>1226</c:v>
                </c:pt>
                <c:pt idx="2">
                  <c:v>1465</c:v>
                </c:pt>
                <c:pt idx="3">
                  <c:v>343</c:v>
                </c:pt>
                <c:pt idx="4">
                  <c:v>2069</c:v>
                </c:pt>
                <c:pt idx="5">
                  <c:v>1239</c:v>
                </c:pt>
                <c:pt idx="6">
                  <c:v>718</c:v>
                </c:pt>
                <c:pt idx="7">
                  <c:v>1195</c:v>
                </c:pt>
                <c:pt idx="8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C10-404F-803C-BBFB7C7E2A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7DB51A"/>
                </a:solidFill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861191865154084"/>
          <c:y val="0.21360794628912788"/>
          <c:w val="0.43105130953985871"/>
          <c:h val="0.66952164347926535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B4A-4B49-9202-2DB406D9EC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B4A-4B49-9202-2DB406D9EC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B4A-4B49-9202-2DB406D9EC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B4A-4B49-9202-2DB406D9EC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B4A-4B49-9202-2DB406D9EC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B4A-4B49-9202-2DB406D9EC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B4A-4B49-9202-2DB406D9EC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B4A-4B49-9202-2DB406D9EC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B4A-4B49-9202-2DB406D9EC9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2B4A-4B49-9202-2DB406D9EC97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2B4A-4B49-9202-2DB406D9EC97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2B4A-4B49-9202-2DB406D9EC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B4A-4B49-9202-2DB406D9EC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B4A-4B49-9202-2DB406D9EC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B4A-4B49-9202-2DB406D9EC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2B4A-4B49-9202-2DB406D9EC97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B4A-4B49-9202-2DB406D9EC97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2B4A-4B49-9202-2DB406D9EC97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2B4A-4B49-9202-2DB406D9EC97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2B4A-4B49-9202-2DB406D9EC97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2B4A-4B49-9202-2DB406D9EC97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3-2B4A-4B49-9202-2DB406D9EC97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5-2B4A-4B49-9202-2DB406D9EC97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7-2B4A-4B49-9202-2DB406D9EC9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ANUAL!$A$2744:$A$2752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ANUAL!$E$2744:$E$2752</c:f>
              <c:numCache>
                <c:formatCode>#,##0</c:formatCode>
                <c:ptCount val="9"/>
                <c:pt idx="0">
                  <c:v>61720</c:v>
                </c:pt>
                <c:pt idx="1">
                  <c:v>74217</c:v>
                </c:pt>
                <c:pt idx="2">
                  <c:v>79365</c:v>
                </c:pt>
                <c:pt idx="3">
                  <c:v>30041</c:v>
                </c:pt>
                <c:pt idx="4">
                  <c:v>60575</c:v>
                </c:pt>
                <c:pt idx="5">
                  <c:v>60376</c:v>
                </c:pt>
                <c:pt idx="6">
                  <c:v>30794</c:v>
                </c:pt>
                <c:pt idx="7">
                  <c:v>98143</c:v>
                </c:pt>
                <c:pt idx="8">
                  <c:v>33054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2B4A-4B49-9202-2DB406D9EC9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ANUAL!$C$2336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ANUAL!$A$2337:$A$2345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ANUAL!$C$2337:$C$2345</c:f>
              <c:numCache>
                <c:formatCode>#,##0</c:formatCode>
                <c:ptCount val="9"/>
                <c:pt idx="0">
                  <c:v>1012</c:v>
                </c:pt>
                <c:pt idx="1">
                  <c:v>473</c:v>
                </c:pt>
                <c:pt idx="2">
                  <c:v>557</c:v>
                </c:pt>
                <c:pt idx="3">
                  <c:v>260</c:v>
                </c:pt>
                <c:pt idx="4">
                  <c:v>587</c:v>
                </c:pt>
                <c:pt idx="5">
                  <c:v>462</c:v>
                </c:pt>
                <c:pt idx="6">
                  <c:v>389</c:v>
                </c:pt>
                <c:pt idx="7">
                  <c:v>214</c:v>
                </c:pt>
                <c:pt idx="8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8-4D84-AEAB-E6B879DABAB8}"/>
            </c:ext>
          </c:extLst>
        </c:ser>
        <c:ser>
          <c:idx val="1"/>
          <c:order val="1"/>
          <c:tx>
            <c:strRef>
              <c:f>ANUAL!$E$2336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ANUAL!$A$2337:$A$2345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ANUAL!$E$2337:$E$2345</c:f>
              <c:numCache>
                <c:formatCode>#,##0</c:formatCode>
                <c:ptCount val="9"/>
                <c:pt idx="0">
                  <c:v>1003</c:v>
                </c:pt>
                <c:pt idx="1">
                  <c:v>480</c:v>
                </c:pt>
                <c:pt idx="2">
                  <c:v>546</c:v>
                </c:pt>
                <c:pt idx="3">
                  <c:v>257</c:v>
                </c:pt>
                <c:pt idx="4">
                  <c:v>585</c:v>
                </c:pt>
                <c:pt idx="5">
                  <c:v>468</c:v>
                </c:pt>
                <c:pt idx="6">
                  <c:v>396</c:v>
                </c:pt>
                <c:pt idx="7">
                  <c:v>217</c:v>
                </c:pt>
                <c:pt idx="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8-4D84-AEAB-E6B879DAB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395522598999568"/>
          <c:y val="5.4527325316830445E-2"/>
          <c:w val="0.2060447740100043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449409003104169E-2"/>
          <c:y val="0.21025608602677842"/>
          <c:w val="0.9288901646873815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ANUAL!$C$2362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ANUAL!$A$2363:$A$2371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ANUAL!$C$2363:$C$2371</c:f>
              <c:numCache>
                <c:formatCode>#,##0</c:formatCode>
                <c:ptCount val="9"/>
                <c:pt idx="0">
                  <c:v>7898</c:v>
                </c:pt>
                <c:pt idx="1">
                  <c:v>5207</c:v>
                </c:pt>
                <c:pt idx="2">
                  <c:v>4609</c:v>
                </c:pt>
                <c:pt idx="3">
                  <c:v>2555</c:v>
                </c:pt>
                <c:pt idx="4">
                  <c:v>4766</c:v>
                </c:pt>
                <c:pt idx="5">
                  <c:v>4248</c:v>
                </c:pt>
                <c:pt idx="6">
                  <c:v>4027</c:v>
                </c:pt>
                <c:pt idx="7">
                  <c:v>2225</c:v>
                </c:pt>
                <c:pt idx="8">
                  <c:v>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6-420A-B554-43A405FB1828}"/>
            </c:ext>
          </c:extLst>
        </c:ser>
        <c:ser>
          <c:idx val="1"/>
          <c:order val="1"/>
          <c:tx>
            <c:strRef>
              <c:f>ANUAL!$E$2362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ANUAL!$A$2363:$A$2371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ANUAL!$E$2363:$E$2371</c:f>
              <c:numCache>
                <c:formatCode>#,##0</c:formatCode>
                <c:ptCount val="9"/>
                <c:pt idx="0">
                  <c:v>7816</c:v>
                </c:pt>
                <c:pt idx="1">
                  <c:v>5315</c:v>
                </c:pt>
                <c:pt idx="2">
                  <c:v>4590</c:v>
                </c:pt>
                <c:pt idx="3">
                  <c:v>2533</c:v>
                </c:pt>
                <c:pt idx="4">
                  <c:v>4752</c:v>
                </c:pt>
                <c:pt idx="5">
                  <c:v>4324</c:v>
                </c:pt>
                <c:pt idx="6">
                  <c:v>4122</c:v>
                </c:pt>
                <c:pt idx="7">
                  <c:v>2243</c:v>
                </c:pt>
                <c:pt idx="8">
                  <c:v>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C6-420A-B554-43A405FB1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5.4527325316830445E-2"/>
          <c:w val="0.202195149731060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ANUAL!$C$2488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ANUAL!$A$2489:$A$2497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ANUAL!$C$2489:$C$2497</c:f>
              <c:numCache>
                <c:formatCode>#,##0</c:formatCode>
                <c:ptCount val="9"/>
                <c:pt idx="0">
                  <c:v>16</c:v>
                </c:pt>
                <c:pt idx="1">
                  <c:v>77</c:v>
                </c:pt>
                <c:pt idx="2">
                  <c:v>132</c:v>
                </c:pt>
                <c:pt idx="3">
                  <c:v>36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4-405F-A94F-D7FEB366B020}"/>
            </c:ext>
          </c:extLst>
        </c:ser>
        <c:ser>
          <c:idx val="1"/>
          <c:order val="1"/>
          <c:tx>
            <c:strRef>
              <c:f>ANUAL!$E$2488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ANUAL!$A$2489:$A$2497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ANUAL!$E$2489:$E$2497</c:f>
              <c:numCache>
                <c:formatCode>#,##0</c:formatCode>
                <c:ptCount val="9"/>
                <c:pt idx="0">
                  <c:v>18</c:v>
                </c:pt>
                <c:pt idx="1">
                  <c:v>80</c:v>
                </c:pt>
                <c:pt idx="2">
                  <c:v>131</c:v>
                </c:pt>
                <c:pt idx="3">
                  <c:v>38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34-405F-A94F-D7FEB366B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780485026893944"/>
          <c:y val="3.4654026205213885E-2"/>
          <c:w val="0.1964207133126448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411815072840115E-2"/>
          <c:y val="0.21025608602677842"/>
          <c:w val="0.92792775861764543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ANUAL!$C$2514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ANUAL!$A$2515:$A$2523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ANUAL!$C$2515:$C$2523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4829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1-419C-BB58-2A173A102448}"/>
            </c:ext>
          </c:extLst>
        </c:ser>
        <c:ser>
          <c:idx val="1"/>
          <c:order val="1"/>
          <c:tx>
            <c:strRef>
              <c:f>ANUAL!$E$2514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ANUAL!$A$2515:$A$2523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ANUAL!$E$2515:$E$2523</c:f>
              <c:numCache>
                <c:formatCode>#,##0</c:formatCode>
                <c:ptCount val="9"/>
                <c:pt idx="0">
                  <c:v>915</c:v>
                </c:pt>
                <c:pt idx="1">
                  <c:v>3205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1-419C-BB58-2A173A102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914319564131596"/>
          <c:y val="5.4527325316830445E-2"/>
          <c:w val="0.2108568043586840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ANUAL!$C$2565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ANUAL!$A$2566:$A$2574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ANUAL!$C$2566:$C$2574</c:f>
              <c:numCache>
                <c:formatCode>#,##0</c:formatCode>
                <c:ptCount val="9"/>
                <c:pt idx="0">
                  <c:v>822</c:v>
                </c:pt>
                <c:pt idx="1">
                  <c:v>473</c:v>
                </c:pt>
                <c:pt idx="2">
                  <c:v>751</c:v>
                </c:pt>
                <c:pt idx="3">
                  <c:v>85</c:v>
                </c:pt>
                <c:pt idx="4">
                  <c:v>649</c:v>
                </c:pt>
                <c:pt idx="5">
                  <c:v>446</c:v>
                </c:pt>
                <c:pt idx="6">
                  <c:v>229</c:v>
                </c:pt>
                <c:pt idx="7">
                  <c:v>279</c:v>
                </c:pt>
                <c:pt idx="8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B-4628-97E4-0CB3C0755BA1}"/>
            </c:ext>
          </c:extLst>
        </c:ser>
        <c:ser>
          <c:idx val="1"/>
          <c:order val="1"/>
          <c:tx>
            <c:strRef>
              <c:f>ANUAL!$E$2565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ANUAL!$A$2566:$A$2574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ANUAL!$E$2566:$E$2574</c:f>
              <c:numCache>
                <c:formatCode>#,##0</c:formatCode>
                <c:ptCount val="9"/>
                <c:pt idx="0">
                  <c:v>990</c:v>
                </c:pt>
                <c:pt idx="1">
                  <c:v>629</c:v>
                </c:pt>
                <c:pt idx="2">
                  <c:v>930</c:v>
                </c:pt>
                <c:pt idx="3">
                  <c:v>114</c:v>
                </c:pt>
                <c:pt idx="4">
                  <c:v>677</c:v>
                </c:pt>
                <c:pt idx="5">
                  <c:v>508</c:v>
                </c:pt>
                <c:pt idx="6">
                  <c:v>283</c:v>
                </c:pt>
                <c:pt idx="7">
                  <c:v>311</c:v>
                </c:pt>
                <c:pt idx="8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B-4628-97E4-0CB3C0755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ANUAL!$C$2591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ANUAL!$A$2592:$A$2600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ANUAL!$C$2592:$C$2600</c:f>
              <c:numCache>
                <c:formatCode>#,##0</c:formatCode>
                <c:ptCount val="9"/>
                <c:pt idx="0">
                  <c:v>6113</c:v>
                </c:pt>
                <c:pt idx="1">
                  <c:v>3031</c:v>
                </c:pt>
                <c:pt idx="2">
                  <c:v>4047</c:v>
                </c:pt>
                <c:pt idx="3">
                  <c:v>605</c:v>
                </c:pt>
                <c:pt idx="4">
                  <c:v>3436</c:v>
                </c:pt>
                <c:pt idx="5">
                  <c:v>4218</c:v>
                </c:pt>
                <c:pt idx="6">
                  <c:v>1399</c:v>
                </c:pt>
                <c:pt idx="7">
                  <c:v>1673</c:v>
                </c:pt>
                <c:pt idx="8">
                  <c:v>2271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0-4CAA-A2B9-553B13AB5946}"/>
            </c:ext>
          </c:extLst>
        </c:ser>
        <c:ser>
          <c:idx val="1"/>
          <c:order val="1"/>
          <c:tx>
            <c:strRef>
              <c:f>ANUAL!$E$2591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ANUAL!$A$2592:$A$2600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ANUAL!$E$2592:$E$2600</c:f>
              <c:numCache>
                <c:formatCode>#,##0</c:formatCode>
                <c:ptCount val="9"/>
                <c:pt idx="0">
                  <c:v>7195</c:v>
                </c:pt>
                <c:pt idx="1">
                  <c:v>3985</c:v>
                </c:pt>
                <c:pt idx="2">
                  <c:v>5038</c:v>
                </c:pt>
                <c:pt idx="3">
                  <c:v>780</c:v>
                </c:pt>
                <c:pt idx="4">
                  <c:v>3637</c:v>
                </c:pt>
                <c:pt idx="5">
                  <c:v>4724</c:v>
                </c:pt>
                <c:pt idx="6">
                  <c:v>1776</c:v>
                </c:pt>
                <c:pt idx="7">
                  <c:v>1890</c:v>
                </c:pt>
                <c:pt idx="8">
                  <c:v>2447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0-4CAA-A2B9-553B13AB5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972966240841115"/>
          <c:y val="5.4527325316830445E-2"/>
          <c:w val="0.20027033759158866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ANUAL!$C$2642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ANUAL!$A$2643:$A$2651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ANUAL!$C$2643:$C$2651</c:f>
              <c:numCache>
                <c:formatCode>#,##0</c:formatCode>
                <c:ptCount val="9"/>
                <c:pt idx="0">
                  <c:v>86</c:v>
                </c:pt>
                <c:pt idx="1">
                  <c:v>59</c:v>
                </c:pt>
                <c:pt idx="2">
                  <c:v>72</c:v>
                </c:pt>
                <c:pt idx="3">
                  <c:v>15</c:v>
                </c:pt>
                <c:pt idx="4">
                  <c:v>116</c:v>
                </c:pt>
                <c:pt idx="5">
                  <c:v>62</c:v>
                </c:pt>
                <c:pt idx="6">
                  <c:v>39</c:v>
                </c:pt>
                <c:pt idx="7">
                  <c:v>41</c:v>
                </c:pt>
                <c:pt idx="8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A-4B9C-832C-0DF0F1DF9115}"/>
            </c:ext>
          </c:extLst>
        </c:ser>
        <c:ser>
          <c:idx val="1"/>
          <c:order val="1"/>
          <c:tx>
            <c:strRef>
              <c:f>ANUAL!$E$2642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ANUAL!$A$2643:$A$2651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ANUAL!$E$2643:$E$2651</c:f>
              <c:numCache>
                <c:formatCode>#,##0</c:formatCode>
                <c:ptCount val="9"/>
                <c:pt idx="0">
                  <c:v>100</c:v>
                </c:pt>
                <c:pt idx="1">
                  <c:v>65</c:v>
                </c:pt>
                <c:pt idx="2">
                  <c:v>73</c:v>
                </c:pt>
                <c:pt idx="3">
                  <c:v>16</c:v>
                </c:pt>
                <c:pt idx="4">
                  <c:v>134</c:v>
                </c:pt>
                <c:pt idx="5">
                  <c:v>62</c:v>
                </c:pt>
                <c:pt idx="6">
                  <c:v>43</c:v>
                </c:pt>
                <c:pt idx="7">
                  <c:v>59</c:v>
                </c:pt>
                <c:pt idx="8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9A-4B9C-832C-0DF0F1DF9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4244419920347"/>
          <c:y val="5.4527325316830445E-2"/>
          <c:w val="0.2031575558007965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ANUAL!$C$2668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ANUAL!$A$2669:$A$2677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ANUAL!$C$2669:$C$2677</c:f>
              <c:numCache>
                <c:formatCode>#,##0</c:formatCode>
                <c:ptCount val="9"/>
                <c:pt idx="0">
                  <c:v>1201</c:v>
                </c:pt>
                <c:pt idx="1">
                  <c:v>1183</c:v>
                </c:pt>
                <c:pt idx="2">
                  <c:v>1299</c:v>
                </c:pt>
                <c:pt idx="3">
                  <c:v>339</c:v>
                </c:pt>
                <c:pt idx="4">
                  <c:v>2297</c:v>
                </c:pt>
                <c:pt idx="5">
                  <c:v>1188</c:v>
                </c:pt>
                <c:pt idx="6">
                  <c:v>612</c:v>
                </c:pt>
                <c:pt idx="7">
                  <c:v>786</c:v>
                </c:pt>
                <c:pt idx="8">
                  <c:v>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2-4733-A5F0-9461B56E82CF}"/>
            </c:ext>
          </c:extLst>
        </c:ser>
        <c:ser>
          <c:idx val="1"/>
          <c:order val="1"/>
          <c:tx>
            <c:strRef>
              <c:f>ANUAL!$E$2668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ANUAL!$A$2669:$A$2677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ANUAL!$E$2669:$E$2677</c:f>
              <c:numCache>
                <c:formatCode>#,##0</c:formatCode>
                <c:ptCount val="9"/>
                <c:pt idx="0">
                  <c:v>1463</c:v>
                </c:pt>
                <c:pt idx="1">
                  <c:v>1226</c:v>
                </c:pt>
                <c:pt idx="2">
                  <c:v>1465</c:v>
                </c:pt>
                <c:pt idx="3">
                  <c:v>343</c:v>
                </c:pt>
                <c:pt idx="4">
                  <c:v>2069</c:v>
                </c:pt>
                <c:pt idx="5">
                  <c:v>1239</c:v>
                </c:pt>
                <c:pt idx="6">
                  <c:v>718</c:v>
                </c:pt>
                <c:pt idx="7">
                  <c:v>1195</c:v>
                </c:pt>
                <c:pt idx="8">
                  <c:v>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2-4733-A5F0-9461B56E8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048154101369249"/>
          <c:y val="5.4527325316830445E-2"/>
          <c:w val="0.21951845898630754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47220</c:v>
              </c:pt>
              <c:pt idx="1">
                <c:v>50687</c:v>
              </c:pt>
              <c:pt idx="2">
                <c:v>71114</c:v>
              </c:pt>
              <c:pt idx="3">
                <c:v>95073</c:v>
              </c:pt>
              <c:pt idx="4">
                <c:v>103527</c:v>
              </c:pt>
              <c:pt idx="5">
                <c:v>99112</c:v>
              </c:pt>
              <c:pt idx="6">
                <c:v>114636</c:v>
              </c:pt>
              <c:pt idx="7">
                <c:v>158387</c:v>
              </c:pt>
              <c:pt idx="8">
                <c:v>93311</c:v>
              </c:pt>
              <c:pt idx="9">
                <c:v>99082</c:v>
              </c:pt>
              <c:pt idx="10">
                <c:v>64582</c:v>
              </c:pt>
              <c:pt idx="11">
                <c:v>60421</c:v>
              </c:pt>
            </c:numLit>
          </c:val>
          <c:extLst>
            <c:ext xmlns:c16="http://schemas.microsoft.com/office/drawing/2014/chart" uri="{C3380CC4-5D6E-409C-BE32-E72D297353CC}">
              <c16:uniqueId val="{00000000-63DF-4C72-BD53-47767283918B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85042</c:v>
              </c:pt>
              <c:pt idx="1">
                <c:v>85884</c:v>
              </c:pt>
              <c:pt idx="2">
                <c:v>114119</c:v>
              </c:pt>
              <c:pt idx="3">
                <c:v>156290</c:v>
              </c:pt>
              <c:pt idx="4">
                <c:v>154386</c:v>
              </c:pt>
              <c:pt idx="5">
                <c:v>147223</c:v>
              </c:pt>
              <c:pt idx="6">
                <c:v>190603</c:v>
              </c:pt>
              <c:pt idx="7">
                <c:v>316908</c:v>
              </c:pt>
              <c:pt idx="8">
                <c:v>146607</c:v>
              </c:pt>
              <c:pt idx="9">
                <c:v>162033</c:v>
              </c:pt>
              <c:pt idx="10">
                <c:v>100221</c:v>
              </c:pt>
              <c:pt idx="11">
                <c:v>101922</c:v>
              </c:pt>
            </c:numLit>
          </c:val>
          <c:extLst>
            <c:ext xmlns:c16="http://schemas.microsoft.com/office/drawing/2014/chart" uri="{C3380CC4-5D6E-409C-BE32-E72D297353CC}">
              <c16:uniqueId val="{00000001-63DF-4C72-BD53-477672839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551936"/>
        <c:axId val="306322056"/>
      </c:barChart>
      <c:catAx>
        <c:axId val="3065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2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322056"/>
        <c:scaling>
          <c:orientation val="minMax"/>
          <c:max val="3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551936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ESTABLECIMIENTOS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ANUAL!$C$2717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ANUAL!$A$2718:$A$2726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ANUAL!$C$2718:$C$2726</c:f>
              <c:numCache>
                <c:formatCode>#,##0</c:formatCode>
                <c:ptCount val="9"/>
                <c:pt idx="0">
                  <c:v>625</c:v>
                </c:pt>
                <c:pt idx="1">
                  <c:v>861</c:v>
                </c:pt>
                <c:pt idx="2">
                  <c:v>1250</c:v>
                </c:pt>
                <c:pt idx="3">
                  <c:v>358</c:v>
                </c:pt>
                <c:pt idx="4">
                  <c:v>755</c:v>
                </c:pt>
                <c:pt idx="5">
                  <c:v>546</c:v>
                </c:pt>
                <c:pt idx="6">
                  <c:v>349</c:v>
                </c:pt>
                <c:pt idx="7">
                  <c:v>911</c:v>
                </c:pt>
                <c:pt idx="8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3-4764-B996-09AF053F7C14}"/>
            </c:ext>
          </c:extLst>
        </c:ser>
        <c:ser>
          <c:idx val="1"/>
          <c:order val="1"/>
          <c:tx>
            <c:strRef>
              <c:f>ANUAL!$E$2717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7DB51A"/>
            </a:solidFill>
            <a:ln>
              <a:noFill/>
            </a:ln>
            <a:effectLst/>
          </c:spPr>
          <c:invertIfNegative val="0"/>
          <c:cat>
            <c:strRef>
              <c:f>ANUAL!$A$2718:$A$2726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ANUAL!$E$2718:$E$2726</c:f>
              <c:numCache>
                <c:formatCode>#,##0</c:formatCode>
                <c:ptCount val="9"/>
                <c:pt idx="0">
                  <c:v>630</c:v>
                </c:pt>
                <c:pt idx="1">
                  <c:v>864</c:v>
                </c:pt>
                <c:pt idx="2">
                  <c:v>1232</c:v>
                </c:pt>
                <c:pt idx="3">
                  <c:v>356</c:v>
                </c:pt>
                <c:pt idx="4">
                  <c:v>756</c:v>
                </c:pt>
                <c:pt idx="5">
                  <c:v>550</c:v>
                </c:pt>
                <c:pt idx="6">
                  <c:v>357</c:v>
                </c:pt>
                <c:pt idx="7">
                  <c:v>925</c:v>
                </c:pt>
                <c:pt idx="8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B3-4764-B996-09AF053F7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588003812946739"/>
          <c:y val="5.4527325316830459E-2"/>
          <c:w val="0.19738311938238082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PLAZAS</a:t>
            </a:r>
          </a:p>
        </c:rich>
      </c:tx>
      <c:layout>
        <c:manualLayout>
          <c:xMode val="edge"/>
          <c:yMode val="edge"/>
          <c:x val="0.45771049423546206"/>
          <c:y val="1.63036483906405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5844124448024E-2"/>
          <c:y val="0.21025608602677842"/>
          <c:w val="0.8932811551639257"/>
          <c:h val="0.682916974676722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ANUAL!$C$2743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ANUAL!$A$2744:$A$2752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ANUAL!$C$2744:$C$2752</c:f>
              <c:numCache>
                <c:formatCode>#,##0</c:formatCode>
                <c:ptCount val="9"/>
                <c:pt idx="0">
                  <c:v>60774</c:v>
                </c:pt>
                <c:pt idx="1">
                  <c:v>74661</c:v>
                </c:pt>
                <c:pt idx="2">
                  <c:v>78192</c:v>
                </c:pt>
                <c:pt idx="3">
                  <c:v>30000</c:v>
                </c:pt>
                <c:pt idx="4">
                  <c:v>59826</c:v>
                </c:pt>
                <c:pt idx="5">
                  <c:v>60260</c:v>
                </c:pt>
                <c:pt idx="6">
                  <c:v>29798</c:v>
                </c:pt>
                <c:pt idx="7">
                  <c:v>97907</c:v>
                </c:pt>
                <c:pt idx="8">
                  <c:v>33621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C-4A5D-A89A-F9743E7CE642}"/>
            </c:ext>
          </c:extLst>
        </c:ser>
        <c:ser>
          <c:idx val="1"/>
          <c:order val="1"/>
          <c:tx>
            <c:strRef>
              <c:f>ANUAL!$E$2743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ANUAL!$A$2744:$A$2752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ANUAL!$E$2744:$E$2752</c:f>
              <c:numCache>
                <c:formatCode>#,##0</c:formatCode>
                <c:ptCount val="9"/>
                <c:pt idx="0">
                  <c:v>61720</c:v>
                </c:pt>
                <c:pt idx="1">
                  <c:v>74217</c:v>
                </c:pt>
                <c:pt idx="2">
                  <c:v>79365</c:v>
                </c:pt>
                <c:pt idx="3">
                  <c:v>30041</c:v>
                </c:pt>
                <c:pt idx="4">
                  <c:v>60575</c:v>
                </c:pt>
                <c:pt idx="5">
                  <c:v>60376</c:v>
                </c:pt>
                <c:pt idx="6">
                  <c:v>30794</c:v>
                </c:pt>
                <c:pt idx="7">
                  <c:v>98143</c:v>
                </c:pt>
                <c:pt idx="8">
                  <c:v>33054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7C-4A5D-A89A-F9743E7CE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6594752"/>
        <c:axId val="326599064"/>
        <c:extLst/>
      </c:barChart>
      <c:catAx>
        <c:axId val="3265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9064"/>
        <c:crosses val="autoZero"/>
        <c:auto val="1"/>
        <c:lblAlgn val="ctr"/>
        <c:lblOffset val="100"/>
        <c:noMultiLvlLbl val="0"/>
      </c:catAx>
      <c:valAx>
        <c:axId val="3265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6594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491763205973165"/>
          <c:y val="5.4527325316830445E-2"/>
          <c:w val="0.20508236794026838"/>
          <c:h val="8.1494609797943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TOTAL EN 2024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5776038521500602"/>
          <c:y val="2.17514099512438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19F-4C33-89F8-DBF8374849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19F-4C33-89F8-DBF8374849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19F-4C33-89F8-DBF8374849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119F-4C33-89F8-DBF83748494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19F-4C33-89F8-DBF83748494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119F-4C33-89F8-DBF83748494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19F-4C33-89F8-DBF837484940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9F-4C33-89F8-DBF837484940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9F-4C33-89F8-DBF837484940}"/>
                </c:ext>
              </c:extLst>
            </c:dLbl>
            <c:dLbl>
              <c:idx val="2"/>
              <c:layout>
                <c:manualLayout>
                  <c:x val="-1.9888247302420566E-2"/>
                  <c:y val="-1.60375252699522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9F-4C33-89F8-DBF83748494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9F-4C33-89F8-DBF837484940}"/>
                </c:ext>
              </c:extLst>
            </c:dLbl>
            <c:dLbl>
              <c:idx val="4"/>
              <c:layout>
                <c:manualLayout>
                  <c:x val="-3.9298244745445618E-3"/>
                  <c:y val="7.217708168859279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9F-4C33-89F8-DBF837484940}"/>
                </c:ext>
              </c:extLst>
            </c:dLbl>
            <c:dLbl>
              <c:idx val="5"/>
              <c:layout>
                <c:manualLayout>
                  <c:x val="-1.9649122372722449E-3"/>
                  <c:y val="1.255253594584223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9F-4C33-89F8-DBF837484940}"/>
                </c:ext>
              </c:extLst>
            </c:dLbl>
            <c:dLbl>
              <c:idx val="6"/>
              <c:layout>
                <c:manualLayout>
                  <c:x val="4.9754981632712109E-2"/>
                  <c:y val="-2.51483138954349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9F-4C33-89F8-DBF83748494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ANUAL!$A$2795:$A$2801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ANUAL!$D$2795:$D$2801</c:f>
              <c:numCache>
                <c:formatCode>#,##0</c:formatCode>
                <c:ptCount val="7"/>
                <c:pt idx="0">
                  <c:v>831192966.36756444</c:v>
                </c:pt>
                <c:pt idx="1">
                  <c:v>553370849.86613739</c:v>
                </c:pt>
                <c:pt idx="2">
                  <c:v>262188083.00874114</c:v>
                </c:pt>
                <c:pt idx="3">
                  <c:v>524414719.19381553</c:v>
                </c:pt>
                <c:pt idx="4">
                  <c:v>180158953.99571142</c:v>
                </c:pt>
                <c:pt idx="5">
                  <c:v>145178506.03234991</c:v>
                </c:pt>
                <c:pt idx="6">
                  <c:v>3309449.0478135236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9F-4C33-89F8-DBF83748494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TOTAL EN CASTILLA Y LEÓN. AÑO 2024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733147010469845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'GASTO X PROV'!$A$103:$A$109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831192966.36756444</c:v>
                </c:pt>
                <c:pt idx="1">
                  <c:v>553370849.86613739</c:v>
                </c:pt>
                <c:pt idx="2">
                  <c:v>524414719.19381553</c:v>
                </c:pt>
                <c:pt idx="3">
                  <c:v>262188083.00874114</c:v>
                </c:pt>
                <c:pt idx="4">
                  <c:v>180158953.99571142</c:v>
                </c:pt>
                <c:pt idx="5">
                  <c:v>145178506.03234991</c:v>
                </c:pt>
                <c:pt idx="6">
                  <c:v>3309449.0478135236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1E-450F-8574-3FC3C2EC8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9373888"/>
        <c:axId val="329374280"/>
      </c:barChart>
      <c:catAx>
        <c:axId val="329373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4280"/>
        <c:crosses val="autoZero"/>
        <c:auto val="1"/>
        <c:lblAlgn val="ctr"/>
        <c:lblOffset val="100"/>
        <c:noMultiLvlLbl val="0"/>
      </c:catAx>
      <c:valAx>
        <c:axId val="329374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 TOTAL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ANUAL!$A$2845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ANUAL!$B$2845:$J$2845</c:f>
              <c:numCache>
                <c:formatCode>#,##0</c:formatCode>
                <c:ptCount val="9"/>
                <c:pt idx="0">
                  <c:v>81492279.129857391</c:v>
                </c:pt>
                <c:pt idx="1">
                  <c:v>119064796.6695503</c:v>
                </c:pt>
                <c:pt idx="2">
                  <c:v>197864128.29918307</c:v>
                </c:pt>
                <c:pt idx="3">
                  <c:v>42135000.541370265</c:v>
                </c:pt>
                <c:pt idx="4">
                  <c:v>159496837.13726774</c:v>
                </c:pt>
                <c:pt idx="5">
                  <c:v>83781600.165113106</c:v>
                </c:pt>
                <c:pt idx="6">
                  <c:v>35684729.705462866</c:v>
                </c:pt>
                <c:pt idx="7">
                  <c:v>78864283.680383384</c:v>
                </c:pt>
                <c:pt idx="8">
                  <c:v>32809311.039376378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7-4133-A60E-0C75C4941E3F}"/>
            </c:ext>
          </c:extLst>
        </c:ser>
        <c:ser>
          <c:idx val="2"/>
          <c:order val="1"/>
          <c:tx>
            <c:strRef>
              <c:f>ANUAL!$A$2846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ANUAL!$B$2846:$J$2846</c:f>
              <c:numCache>
                <c:formatCode>#,##0</c:formatCode>
                <c:ptCount val="9"/>
                <c:pt idx="0">
                  <c:v>45972519.585434549</c:v>
                </c:pt>
                <c:pt idx="1">
                  <c:v>92558914.655572698</c:v>
                </c:pt>
                <c:pt idx="2">
                  <c:v>58903389.777138233</c:v>
                </c:pt>
                <c:pt idx="3">
                  <c:v>23451135.817104161</c:v>
                </c:pt>
                <c:pt idx="4">
                  <c:v>109188489.10535179</c:v>
                </c:pt>
                <c:pt idx="5">
                  <c:v>96625117.030326352</c:v>
                </c:pt>
                <c:pt idx="6">
                  <c:v>25797000.824945025</c:v>
                </c:pt>
                <c:pt idx="7">
                  <c:v>79407089.660649806</c:v>
                </c:pt>
                <c:pt idx="8">
                  <c:v>21467193.409614667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7-4133-A60E-0C75C4941E3F}"/>
            </c:ext>
          </c:extLst>
        </c:ser>
        <c:ser>
          <c:idx val="4"/>
          <c:order val="2"/>
          <c:tx>
            <c:strRef>
              <c:f>ANUAL!$A$2847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ANUAL!$B$2847:$J$2847</c:f>
              <c:numCache>
                <c:formatCode>#,##0</c:formatCode>
                <c:ptCount val="9"/>
                <c:pt idx="0">
                  <c:v>52307875.427599125</c:v>
                </c:pt>
                <c:pt idx="1">
                  <c:v>93848959.359960854</c:v>
                </c:pt>
                <c:pt idx="2">
                  <c:v>55083669.721475974</c:v>
                </c:pt>
                <c:pt idx="3">
                  <c:v>20332004.877034236</c:v>
                </c:pt>
                <c:pt idx="4">
                  <c:v>113067700.53203389</c:v>
                </c:pt>
                <c:pt idx="5">
                  <c:v>60301275.755306236</c:v>
                </c:pt>
                <c:pt idx="6">
                  <c:v>32526544.683682404</c:v>
                </c:pt>
                <c:pt idx="7">
                  <c:v>69009180.062737495</c:v>
                </c:pt>
                <c:pt idx="8">
                  <c:v>27937508.773985282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C7-4133-A60E-0C75C4941E3F}"/>
            </c:ext>
          </c:extLst>
        </c:ser>
        <c:ser>
          <c:idx val="7"/>
          <c:order val="3"/>
          <c:tx>
            <c:strRef>
              <c:f>ANUAL!$A$2848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ANUAL!$B$2848:$J$2848</c:f>
              <c:numCache>
                <c:formatCode>#,##0</c:formatCode>
                <c:ptCount val="9"/>
                <c:pt idx="0">
                  <c:v>33159085.232146803</c:v>
                </c:pt>
                <c:pt idx="1">
                  <c:v>47168076.221022025</c:v>
                </c:pt>
                <c:pt idx="2">
                  <c:v>35442088.137774713</c:v>
                </c:pt>
                <c:pt idx="3">
                  <c:v>8569476.1061794572</c:v>
                </c:pt>
                <c:pt idx="4">
                  <c:v>33684207.993465215</c:v>
                </c:pt>
                <c:pt idx="5">
                  <c:v>47975516.865746252</c:v>
                </c:pt>
                <c:pt idx="6">
                  <c:v>16799099.253180567</c:v>
                </c:pt>
                <c:pt idx="7">
                  <c:v>22601963.966676988</c:v>
                </c:pt>
                <c:pt idx="8">
                  <c:v>16788569.232549123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C7-4133-A60E-0C75C4941E3F}"/>
            </c:ext>
          </c:extLst>
        </c:ser>
        <c:ser>
          <c:idx val="1"/>
          <c:order val="4"/>
          <c:tx>
            <c:strRef>
              <c:f>ANUAL!$A$2849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ANUAL!$B$2849:$J$2849</c:f>
              <c:numCache>
                <c:formatCode>#,##0</c:formatCode>
                <c:ptCount val="9"/>
                <c:pt idx="0">
                  <c:v>17708291.800452728</c:v>
                </c:pt>
                <c:pt idx="1">
                  <c:v>26023501.668480907</c:v>
                </c:pt>
                <c:pt idx="2">
                  <c:v>3428605.1319214981</c:v>
                </c:pt>
                <c:pt idx="3">
                  <c:v>7130606.155873239</c:v>
                </c:pt>
                <c:pt idx="4">
                  <c:v>42073985.869002245</c:v>
                </c:pt>
                <c:pt idx="5">
                  <c:v>9855671.8942510374</c:v>
                </c:pt>
                <c:pt idx="6">
                  <c:v>9924465.4675336145</c:v>
                </c:pt>
                <c:pt idx="7">
                  <c:v>16662118.243521247</c:v>
                </c:pt>
                <c:pt idx="8">
                  <c:v>12371259.801313408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C7-4133-A60E-0C75C4941E3F}"/>
            </c:ext>
          </c:extLst>
        </c:ser>
        <c:ser>
          <c:idx val="3"/>
          <c:order val="5"/>
          <c:tx>
            <c:strRef>
              <c:f>ANUAL!$A$2850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ANUAL!$B$2850:$J$2850</c:f>
              <c:numCache>
                <c:formatCode>#,##0</c:formatCode>
                <c:ptCount val="9"/>
                <c:pt idx="0">
                  <c:v>19059773.581925221</c:v>
                </c:pt>
                <c:pt idx="1">
                  <c:v>34238657.147984855</c:v>
                </c:pt>
                <c:pt idx="2">
                  <c:v>16590995.65535737</c:v>
                </c:pt>
                <c:pt idx="3">
                  <c:v>5521625.4580541961</c:v>
                </c:pt>
                <c:pt idx="4">
                  <c:v>37700401.476093784</c:v>
                </c:pt>
                <c:pt idx="5">
                  <c:v>16008444.269227162</c:v>
                </c:pt>
                <c:pt idx="6">
                  <c:v>18915073.461605556</c:v>
                </c:pt>
                <c:pt idx="7">
                  <c:v>20682077.963820271</c:v>
                </c:pt>
                <c:pt idx="8">
                  <c:v>11441904.981642988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C7-4133-A60E-0C75C4941E3F}"/>
            </c:ext>
          </c:extLst>
        </c:ser>
        <c:ser>
          <c:idx val="5"/>
          <c:order val="6"/>
          <c:tx>
            <c:strRef>
              <c:f>ANUAL!$A$2851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ANUAL!$B$2851:$J$2851</c:f>
              <c:numCache>
                <c:formatCode>#,##0</c:formatCode>
                <c:ptCount val="9"/>
                <c:pt idx="0">
                  <c:v>391664.94547390507</c:v>
                </c:pt>
                <c:pt idx="1">
                  <c:v>1391432.7299724538</c:v>
                </c:pt>
                <c:pt idx="2">
                  <c:v>428044.78825256717</c:v>
                </c:pt>
                <c:pt idx="3">
                  <c:v>181109.68893549504</c:v>
                </c:pt>
                <c:pt idx="4">
                  <c:v>146937.91899347978</c:v>
                </c:pt>
                <c:pt idx="5">
                  <c:v>120612.5</c:v>
                </c:pt>
                <c:pt idx="6">
                  <c:v>277751.57593964203</c:v>
                </c:pt>
                <c:pt idx="7">
                  <c:v>308985.87748015876</c:v>
                </c:pt>
                <c:pt idx="8">
                  <c:v>62909.022765822054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C7-4133-A60E-0C75C4941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68400"/>
        <c:axId val="329368792"/>
      </c:barChart>
      <c:catAx>
        <c:axId val="32936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 TOTAL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E64-484A-A866-F2047D19FD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E64-484A-A866-F2047D19FD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E64-484A-A866-F2047D19FD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E64-484A-A866-F2047D19FD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E64-484A-A866-F2047D19FDB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E64-484A-A866-F2047D19FDB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E64-484A-A866-F2047D19FDB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AE64-484A-A866-F2047D19FDB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AE64-484A-A866-F2047D19FDB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64-484A-A866-F2047D19FDB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64-484A-A866-F2047D19FDBB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64-484A-A866-F2047D19FDBB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64-484A-A866-F2047D19FDBB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64-484A-A866-F2047D19FDBB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64-484A-A866-F2047D19FDBB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64-484A-A866-F2047D19FDBB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64-484A-A866-F2047D19FDBB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64-484A-A866-F2047D19FD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ANUAL!$B$2844:$J$2844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ANUAL!$B$2852:$J$2852</c:f>
              <c:numCache>
                <c:formatCode>#,##0</c:formatCode>
                <c:ptCount val="9"/>
                <c:pt idx="0">
                  <c:v>250091489.70288974</c:v>
                </c:pt>
                <c:pt idx="1">
                  <c:v>414294338.45254415</c:v>
                </c:pt>
                <c:pt idx="2">
                  <c:v>367740921.51110339</c:v>
                </c:pt>
                <c:pt idx="3">
                  <c:v>107320958.64455105</c:v>
                </c:pt>
                <c:pt idx="4">
                  <c:v>495358560.03220809</c:v>
                </c:pt>
                <c:pt idx="5">
                  <c:v>314668238.47997016</c:v>
                </c:pt>
                <c:pt idx="6">
                  <c:v>139924664.97234967</c:v>
                </c:pt>
                <c:pt idx="7">
                  <c:v>287535699.45526934</c:v>
                </c:pt>
                <c:pt idx="8">
                  <c:v>122878656.26124766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64-484A-A866-F2047D19FDB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ANUAL!$A$3016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ANUAL!$B$3016:$M$3016</c:f>
              <c:numCache>
                <c:formatCode>#,##0</c:formatCode>
                <c:ptCount val="12"/>
                <c:pt idx="0">
                  <c:v>35756619.206075445</c:v>
                </c:pt>
                <c:pt idx="1">
                  <c:v>39803598.853489839</c:v>
                </c:pt>
                <c:pt idx="2">
                  <c:v>62345094.37813586</c:v>
                </c:pt>
                <c:pt idx="3">
                  <c:v>67784332.218365446</c:v>
                </c:pt>
                <c:pt idx="4">
                  <c:v>86960667.393209681</c:v>
                </c:pt>
                <c:pt idx="5">
                  <c:v>84309925.349308729</c:v>
                </c:pt>
                <c:pt idx="6">
                  <c:v>75853000.278018758</c:v>
                </c:pt>
                <c:pt idx="7">
                  <c:v>105076891.43309885</c:v>
                </c:pt>
                <c:pt idx="8">
                  <c:v>67863131.961048871</c:v>
                </c:pt>
                <c:pt idx="9">
                  <c:v>80294346.620932862</c:v>
                </c:pt>
                <c:pt idx="10">
                  <c:v>63927590.816941962</c:v>
                </c:pt>
                <c:pt idx="11">
                  <c:v>61105512.968719169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6-4B57-8AEB-703E98AC7F14}"/>
            </c:ext>
          </c:extLst>
        </c:ser>
        <c:ser>
          <c:idx val="1"/>
          <c:order val="1"/>
          <c:tx>
            <c:strRef>
              <c:f>ANUAL!$A$3017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ANUAL!$B$3017:$M$3017</c:f>
              <c:numCache>
                <c:formatCode>#,##0</c:formatCode>
                <c:ptCount val="12"/>
                <c:pt idx="0">
                  <c:v>22172486.748344775</c:v>
                </c:pt>
                <c:pt idx="1">
                  <c:v>24925441.461767077</c:v>
                </c:pt>
                <c:pt idx="2">
                  <c:v>39612928.334234588</c:v>
                </c:pt>
                <c:pt idx="3">
                  <c:v>32666465.922550112</c:v>
                </c:pt>
                <c:pt idx="4">
                  <c:v>39862489.373782821</c:v>
                </c:pt>
                <c:pt idx="5">
                  <c:v>37196994.413326778</c:v>
                </c:pt>
                <c:pt idx="6">
                  <c:v>73352315.810611203</c:v>
                </c:pt>
                <c:pt idx="7">
                  <c:v>98013818.041748375</c:v>
                </c:pt>
                <c:pt idx="8">
                  <c:v>71369964.672347933</c:v>
                </c:pt>
                <c:pt idx="9">
                  <c:v>43267566.084045544</c:v>
                </c:pt>
                <c:pt idx="10">
                  <c:v>36143591.94830519</c:v>
                </c:pt>
                <c:pt idx="11">
                  <c:v>34778970.587923668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F6-4B57-8AEB-703E98AC7F14}"/>
            </c:ext>
          </c:extLst>
        </c:ser>
        <c:ser>
          <c:idx val="2"/>
          <c:order val="2"/>
          <c:tx>
            <c:strRef>
              <c:f>ANUAL!$A$3018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ANUAL!$B$3018:$M$3018</c:f>
              <c:numCache>
                <c:formatCode>#,##0</c:formatCode>
                <c:ptCount val="12"/>
                <c:pt idx="0">
                  <c:v>17873267.225464705</c:v>
                </c:pt>
                <c:pt idx="1">
                  <c:v>19068116.917300135</c:v>
                </c:pt>
                <c:pt idx="2">
                  <c:v>34479417.248106882</c:v>
                </c:pt>
                <c:pt idx="3">
                  <c:v>31256331.673332267</c:v>
                </c:pt>
                <c:pt idx="4">
                  <c:v>37212808.29846248</c:v>
                </c:pt>
                <c:pt idx="5">
                  <c:v>35331635.732740313</c:v>
                </c:pt>
                <c:pt idx="6">
                  <c:v>67975019.527875349</c:v>
                </c:pt>
                <c:pt idx="7">
                  <c:v>92030059.524029106</c:v>
                </c:pt>
                <c:pt idx="8">
                  <c:v>65655605.264834642</c:v>
                </c:pt>
                <c:pt idx="9">
                  <c:v>49003287.805641137</c:v>
                </c:pt>
                <c:pt idx="10">
                  <c:v>38433050.606162004</c:v>
                </c:pt>
                <c:pt idx="11">
                  <c:v>36084888.669866487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F6-4B57-8AEB-703E98AC7F14}"/>
            </c:ext>
          </c:extLst>
        </c:ser>
        <c:ser>
          <c:idx val="3"/>
          <c:order val="3"/>
          <c:tx>
            <c:strRef>
              <c:f>ANUAL!$A$3019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ANUAL!$B$3019:$M$3019</c:f>
              <c:numCache>
                <c:formatCode>#,##0</c:formatCode>
                <c:ptCount val="12"/>
                <c:pt idx="0">
                  <c:v>10650757.749739874</c:v>
                </c:pt>
                <c:pt idx="1">
                  <c:v>12135561.076393511</c:v>
                </c:pt>
                <c:pt idx="2">
                  <c:v>19780907.6512191</c:v>
                </c:pt>
                <c:pt idx="3">
                  <c:v>15625133.24734156</c:v>
                </c:pt>
                <c:pt idx="4">
                  <c:v>19042963.394284084</c:v>
                </c:pt>
                <c:pt idx="5">
                  <c:v>17980392.926545151</c:v>
                </c:pt>
                <c:pt idx="6">
                  <c:v>38480450.964044943</c:v>
                </c:pt>
                <c:pt idx="7">
                  <c:v>51570748.144048296</c:v>
                </c:pt>
                <c:pt idx="8">
                  <c:v>35583547.379591271</c:v>
                </c:pt>
                <c:pt idx="9">
                  <c:v>16908550.501467369</c:v>
                </c:pt>
                <c:pt idx="10">
                  <c:v>12527861.017125525</c:v>
                </c:pt>
                <c:pt idx="11">
                  <c:v>11875003.990273807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F6-4B57-8AEB-703E98AC7F14}"/>
            </c:ext>
          </c:extLst>
        </c:ser>
        <c:ser>
          <c:idx val="4"/>
          <c:order val="4"/>
          <c:tx>
            <c:strRef>
              <c:f>ANUAL!$A$3020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ANUAL!$B$3020:$M$3020</c:f>
              <c:numCache>
                <c:formatCode>#,##0</c:formatCode>
                <c:ptCount val="12"/>
                <c:pt idx="0">
                  <c:v>4294298.1148283156</c:v>
                </c:pt>
                <c:pt idx="1">
                  <c:v>5205201.2936502546</c:v>
                </c:pt>
                <c:pt idx="2">
                  <c:v>8355017.0069010071</c:v>
                </c:pt>
                <c:pt idx="3">
                  <c:v>7141691.9440414142</c:v>
                </c:pt>
                <c:pt idx="4">
                  <c:v>7892071.776065005</c:v>
                </c:pt>
                <c:pt idx="5">
                  <c:v>7782365.9408641383</c:v>
                </c:pt>
                <c:pt idx="6">
                  <c:v>18718393.572717533</c:v>
                </c:pt>
                <c:pt idx="7">
                  <c:v>26325207.942003701</c:v>
                </c:pt>
                <c:pt idx="8">
                  <c:v>18012888.614453353</c:v>
                </c:pt>
                <c:pt idx="9">
                  <c:v>16478342.219912559</c:v>
                </c:pt>
                <c:pt idx="10">
                  <c:v>12606540.259799359</c:v>
                </c:pt>
                <c:pt idx="11">
                  <c:v>12347769.513779944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F6-4B57-8AEB-703E98AC7F14}"/>
            </c:ext>
          </c:extLst>
        </c:ser>
        <c:ser>
          <c:idx val="5"/>
          <c:order val="5"/>
          <c:tx>
            <c:strRef>
              <c:f>ANUAL!$A$3021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ANUAL!$B$3021:$M$3021</c:f>
              <c:numCache>
                <c:formatCode>#,##0</c:formatCode>
                <c:ptCount val="12"/>
                <c:pt idx="0">
                  <c:v>4775368.9282073686</c:v>
                </c:pt>
                <c:pt idx="1">
                  <c:v>5588698.4385625562</c:v>
                </c:pt>
                <c:pt idx="2">
                  <c:v>9066138.6336003859</c:v>
                </c:pt>
                <c:pt idx="3">
                  <c:v>8713177.1702764239</c:v>
                </c:pt>
                <c:pt idx="4">
                  <c:v>9831372.2422047835</c:v>
                </c:pt>
                <c:pt idx="5">
                  <c:v>9884638.1203711256</c:v>
                </c:pt>
                <c:pt idx="6">
                  <c:v>29420949.49578847</c:v>
                </c:pt>
                <c:pt idx="7">
                  <c:v>41430934.000967458</c:v>
                </c:pt>
                <c:pt idx="8">
                  <c:v>27568609.032619741</c:v>
                </c:pt>
                <c:pt idx="9">
                  <c:v>13380848.377022825</c:v>
                </c:pt>
                <c:pt idx="10">
                  <c:v>10457341.799615959</c:v>
                </c:pt>
                <c:pt idx="11">
                  <c:v>10040877.75647429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F6-4B57-8AEB-703E98AC7F14}"/>
            </c:ext>
          </c:extLst>
        </c:ser>
        <c:ser>
          <c:idx val="6"/>
          <c:order val="6"/>
          <c:tx>
            <c:strRef>
              <c:f>ANUAL!$A$3022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ANUAL!$B$3022:$M$3022</c:f>
              <c:numCache>
                <c:formatCode>#,##0</c:formatCode>
                <c:ptCount val="12"/>
                <c:pt idx="0">
                  <c:v>742755.26634413074</c:v>
                </c:pt>
                <c:pt idx="1">
                  <c:v>717457.13113016111</c:v>
                </c:pt>
                <c:pt idx="2">
                  <c:v>920415.10293824982</c:v>
                </c:pt>
                <c:pt idx="3">
                  <c:v>58685.265058842153</c:v>
                </c:pt>
                <c:pt idx="4">
                  <c:v>64125.521847665572</c:v>
                </c:pt>
                <c:pt idx="5">
                  <c:v>67991.589474062188</c:v>
                </c:pt>
                <c:pt idx="6">
                  <c:v>125100.99852486547</c:v>
                </c:pt>
                <c:pt idx="7">
                  <c:v>131421.87665332065</c:v>
                </c:pt>
                <c:pt idx="8">
                  <c:v>142757.96485815319</c:v>
                </c:pt>
                <c:pt idx="9">
                  <c:v>117059.14003187594</c:v>
                </c:pt>
                <c:pt idx="10">
                  <c:v>107767.45195948999</c:v>
                </c:pt>
                <c:pt idx="11">
                  <c:v>100809.25565937335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5F6-4B57-8AEB-703E98AC7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FF-48EA-873B-B4C185749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FF-48EA-873B-B4C1857496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FF-48EA-873B-B4C1857496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FF-48EA-873B-B4C1857496B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FF-48EA-873B-B4C1857496B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FF-48EA-873B-B4C1857496B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FF-48EA-873B-B4C1857496B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FF-48EA-873B-B4C1857496B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FF-48EA-873B-B4C1857496B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3BFF-48EA-873B-B4C1857496BE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3BFF-48EA-873B-B4C1857496BE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3BFF-48EA-873B-B4C1857496B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FF-48EA-873B-B4C1857496B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FF-48EA-873B-B4C1857496BE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FF-48EA-873B-B4C1857496BE}"/>
                </c:ext>
              </c:extLst>
            </c:dLbl>
            <c:dLbl>
              <c:idx val="3"/>
              <c:layout>
                <c:manualLayout>
                  <c:x val="4.8180673732743803E-2"/>
                  <c:y val="5.5445533027617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FF-48EA-873B-B4C1857496BE}"/>
                </c:ext>
              </c:extLst>
            </c:dLbl>
            <c:dLbl>
              <c:idx val="4"/>
              <c:layout>
                <c:manualLayout>
                  <c:x val="-6.0225842165929945E-3"/>
                  <c:y val="0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FF-48EA-873B-B4C1857496BE}"/>
                </c:ext>
              </c:extLst>
            </c:dLbl>
            <c:dLbl>
              <c:idx val="5"/>
              <c:layout>
                <c:manualLayout>
                  <c:x val="-1.6060224577581318E-2"/>
                  <c:y val="3.96039521625835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FF-48EA-873B-B4C1857496B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FF-48EA-873B-B4C1857496B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FF-48EA-873B-B4C1857496B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FF-48EA-873B-B4C1857496B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FF-48EA-873B-B4C1857496B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FF-48EA-873B-B4C1857496BE}"/>
                </c:ext>
              </c:extLst>
            </c:dLbl>
            <c:dLbl>
              <c:idx val="11"/>
              <c:layout>
                <c:manualLayout>
                  <c:x val="1.4052696505383579E-2"/>
                  <c:y val="-2.420213562533181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FF-48EA-873B-B4C185749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ANUAL!$B$3015:$M$3015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ANUAL!$B$3023:$M$3023</c:f>
              <c:numCache>
                <c:formatCode>#,##0</c:formatCode>
                <c:ptCount val="12"/>
                <c:pt idx="0">
                  <c:v>96265553.239004612</c:v>
                </c:pt>
                <c:pt idx="1">
                  <c:v>107444075.17229354</c:v>
                </c:pt>
                <c:pt idx="2">
                  <c:v>174559918.3551361</c:v>
                </c:pt>
                <c:pt idx="3">
                  <c:v>163245817.44096607</c:v>
                </c:pt>
                <c:pt idx="4">
                  <c:v>200866497.99985653</c:v>
                </c:pt>
                <c:pt idx="5">
                  <c:v>192553944.07263029</c:v>
                </c:pt>
                <c:pt idx="6">
                  <c:v>303925230.6475811</c:v>
                </c:pt>
                <c:pt idx="7">
                  <c:v>414579080.96254909</c:v>
                </c:pt>
                <c:pt idx="8">
                  <c:v>286196504.889754</c:v>
                </c:pt>
                <c:pt idx="9">
                  <c:v>219450000.74905419</c:v>
                </c:pt>
                <c:pt idx="10">
                  <c:v>174203743.89990947</c:v>
                </c:pt>
                <c:pt idx="11">
                  <c:v>166333832.74269673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FF-48EA-873B-B4C1857496BE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 GASTO SEGÚN EL TIPO DE ALOJAMIENTO</a:t>
            </a:r>
          </a:p>
        </c:rich>
      </c:tx>
      <c:layout>
        <c:manualLayout>
          <c:xMode val="edge"/>
          <c:yMode val="edge"/>
          <c:x val="0.21390073609219903"/>
          <c:y val="2.1233111822880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949456317960257"/>
          <c:y val="0.31050205429372951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EE5-4623-93C8-6F91026064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EE5-4623-93C8-6F91026064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EE5-4623-93C8-6F91026064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EE5-4623-93C8-6F91026064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EE5-4623-93C8-6F91026064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EE5-4623-93C8-6F91026064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EE5-4623-93C8-6F91026064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EE5-4623-93C8-6F91026064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EE5-4623-93C8-6F91026064F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CEE5-4623-93C8-6F91026064F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CEE5-4623-93C8-6F91026064F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CEE5-4623-93C8-6F91026064FD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5-4623-93C8-6F91026064FD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5-4623-93C8-6F91026064FD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5-4623-93C8-6F91026064FD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5-4623-93C8-6F91026064FD}"/>
                </c:ext>
              </c:extLst>
            </c:dLbl>
            <c:dLbl>
              <c:idx val="4"/>
              <c:layout>
                <c:manualLayout>
                  <c:x val="4.1865437232454429E-2"/>
                  <c:y val="2.705313598035132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5-4623-93C8-6F91026064F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5-4623-93C8-6F91026064FD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5-4623-93C8-6F91026064FD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E5-4623-93C8-6F91026064FD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5-4623-93C8-6F91026064FD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5-4623-93C8-6F91026064FD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5-4623-93C8-6F91026064FD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E5-4623-93C8-6F9102606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T.A.'!$B$10:$F$10</c:f>
              <c:strCache>
                <c:ptCount val="5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</c:v>
                </c:pt>
                <c:pt idx="4">
                  <c:v>VIVIENDAS Y APARTAMENTOS TURÍSTICOS</c:v>
                </c:pt>
              </c:strCache>
            </c:strRef>
          </c:cat>
          <c:val>
            <c:numRef>
              <c:f>'GASTO X T.A.'!$B$19:$F$19</c:f>
              <c:numCache>
                <c:formatCode>0%</c:formatCode>
                <c:ptCount val="5"/>
                <c:pt idx="0">
                  <c:v>0.68319792914215649</c:v>
                </c:pt>
                <c:pt idx="1">
                  <c:v>3.8160498189170687E-2</c:v>
                </c:pt>
                <c:pt idx="2">
                  <c:v>0.12063672227018768</c:v>
                </c:pt>
                <c:pt idx="3">
                  <c:v>3.9982140194091194E-2</c:v>
                </c:pt>
                <c:pt idx="4">
                  <c:v>0.11802271020439395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EE5-4623-93C8-6F91026064FD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GASTO TURÍSTICO SEGÚN EL TIPO DE ALOMAMIENTO UTILIZADO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552698497.6965183</c:v>
                </c:pt>
                <c:pt idx="1">
                  <c:v>220935963.872062</c:v>
                </c:pt>
                <c:pt idx="2">
                  <c:v>59050505.745817602</c:v>
                </c:pt>
                <c:pt idx="3">
                  <c:v>143745121.90272209</c:v>
                </c:pt>
                <c:pt idx="4">
                  <c:v>58762176.799395315</c:v>
                </c:pt>
                <c:pt idx="5">
                  <c:v>41732172.194512673</c:v>
                </c:pt>
                <c:pt idx="6">
                  <c:v>2692772.3485316979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AE-4994-A902-93E8DFA6BFDC}"/>
            </c:ext>
          </c:extLst>
        </c:ser>
        <c:ser>
          <c:idx val="2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21857241.058766633</c:v>
                </c:pt>
                <c:pt idx="1">
                  <c:v>8902425.5047567245</c:v>
                </c:pt>
                <c:pt idx="2">
                  <c:v>5754877.4645888703</c:v>
                </c:pt>
                <c:pt idx="3">
                  <c:v>14888296.011405468</c:v>
                </c:pt>
                <c:pt idx="4">
                  <c:v>5766405.1608564937</c:v>
                </c:pt>
                <c:pt idx="5">
                  <c:v>3133529.2244340321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AE-4994-A902-93E8DFA6BFDC}"/>
            </c:ext>
          </c:extLst>
        </c:ser>
        <c:ser>
          <c:idx val="4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98700574.174788326</c:v>
                </c:pt>
                <c:pt idx="1">
                  <c:v>23856771.569607504</c:v>
                </c:pt>
                <c:pt idx="2">
                  <c:v>16242101.933063727</c:v>
                </c:pt>
                <c:pt idx="3">
                  <c:v>30882800.840008296</c:v>
                </c:pt>
                <c:pt idx="4">
                  <c:v>9778728.28487771</c:v>
                </c:pt>
                <c:pt idx="5">
                  <c:v>11147274.487745868</c:v>
                </c:pt>
                <c:pt idx="6">
                  <c:v>26813.649176425155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AE-4994-A902-93E8DFA6BFDC}"/>
            </c:ext>
          </c:extLst>
        </c:ser>
        <c:ser>
          <c:idx val="7"/>
          <c:order val="3"/>
          <c:tx>
            <c:strRef>
              <c:f>'GASTO X T.A.'!$E$10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40215899.923053727</c:v>
                </c:pt>
                <c:pt idx="1">
                  <c:v>8736729.2745316848</c:v>
                </c:pt>
                <c:pt idx="2">
                  <c:v>4172933.5429522875</c:v>
                </c:pt>
                <c:pt idx="3">
                  <c:v>5971142.0045843003</c:v>
                </c:pt>
                <c:pt idx="4">
                  <c:v>2419762.5284646936</c:v>
                </c:pt>
                <c:pt idx="5">
                  <c:v>1518014.3871159565</c:v>
                </c:pt>
                <c:pt idx="6">
                  <c:v>146925.69916119188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AE-4994-A902-93E8DFA6BFDC}"/>
            </c:ext>
          </c:extLst>
        </c:ser>
        <c:ser>
          <c:idx val="1"/>
          <c:order val="4"/>
          <c:tx>
            <c:strRef>
              <c:f>'GASTO X T.A.'!$F$10</c:f>
              <c:strCache>
                <c:ptCount val="1"/>
                <c:pt idx="0">
                  <c:v>VIVIENDAS Y APARTAMENTOS TURÍSTICOS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T.A.'!$F$11:$F$17</c:f>
              <c:numCache>
                <c:formatCode>#,##0.00</c:formatCode>
                <c:ptCount val="7"/>
                <c:pt idx="0">
                  <c:v>96836660.482716322</c:v>
                </c:pt>
                <c:pt idx="1">
                  <c:v>32630334.66996989</c:v>
                </c:pt>
                <c:pt idx="2">
                  <c:v>13066707.987274017</c:v>
                </c:pt>
                <c:pt idx="3">
                  <c:v>25141738.301520996</c:v>
                </c:pt>
                <c:pt idx="4">
                  <c:v>10958259.186357958</c:v>
                </c:pt>
                <c:pt idx="5">
                  <c:v>7870595.9140700577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4-4B4F-8D84-77C9A7795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68400"/>
        <c:axId val="329368792"/>
      </c:barChart>
      <c:catAx>
        <c:axId val="32936840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  <c:max val="5000000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242491437449246"/>
          <c:y val="0.71146654296190648"/>
          <c:w val="0.20803651001023976"/>
          <c:h val="0.27599848001065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CFED-4D60-AB7B-56C2A4761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6322840"/>
        <c:axId val="306323232"/>
      </c:barChart>
      <c:catAx>
        <c:axId val="30632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3232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28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HOTELEROS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ANUAL!$A$3127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ANUAL!$B$3127:$M$3127</c:f>
              <c:numCache>
                <c:formatCode>#,##0</c:formatCode>
                <c:ptCount val="12"/>
                <c:pt idx="0">
                  <c:v>28382185.183732655</c:v>
                </c:pt>
                <c:pt idx="1">
                  <c:v>30754403.878827658</c:v>
                </c:pt>
                <c:pt idx="2">
                  <c:v>44262218.016337223</c:v>
                </c:pt>
                <c:pt idx="3">
                  <c:v>44348570.506742008</c:v>
                </c:pt>
                <c:pt idx="4">
                  <c:v>54174190.521677643</c:v>
                </c:pt>
                <c:pt idx="5">
                  <c:v>50719801.60527949</c:v>
                </c:pt>
                <c:pt idx="6">
                  <c:v>42740116.503328688</c:v>
                </c:pt>
                <c:pt idx="7">
                  <c:v>57946839.274803139</c:v>
                </c:pt>
                <c:pt idx="8">
                  <c:v>43735074.072246127</c:v>
                </c:pt>
                <c:pt idx="9">
                  <c:v>61651398.681508638</c:v>
                </c:pt>
                <c:pt idx="10">
                  <c:v>48706253.056279778</c:v>
                </c:pt>
                <c:pt idx="11">
                  <c:v>45277446.395755224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6-4C00-80A2-96A10FB27CB1}"/>
            </c:ext>
          </c:extLst>
        </c:ser>
        <c:ser>
          <c:idx val="1"/>
          <c:order val="1"/>
          <c:tx>
            <c:strRef>
              <c:f>ANUAL!$A$3128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ANUAL!$B$3128:$M$3128</c:f>
              <c:numCache>
                <c:formatCode>#,##0</c:formatCode>
                <c:ptCount val="12"/>
                <c:pt idx="0">
                  <c:v>11701414.743774937</c:v>
                </c:pt>
                <c:pt idx="1">
                  <c:v>12465541.014903544</c:v>
                </c:pt>
                <c:pt idx="2">
                  <c:v>18454486.059150171</c:v>
                </c:pt>
                <c:pt idx="3">
                  <c:v>15709587.985351846</c:v>
                </c:pt>
                <c:pt idx="4">
                  <c:v>18883388.122556325</c:v>
                </c:pt>
                <c:pt idx="5">
                  <c:v>17457119.275238667</c:v>
                </c:pt>
                <c:pt idx="6">
                  <c:v>22828667.98140363</c:v>
                </c:pt>
                <c:pt idx="7">
                  <c:v>29680266.31613588</c:v>
                </c:pt>
                <c:pt idx="8">
                  <c:v>23084026.455274772</c:v>
                </c:pt>
                <c:pt idx="9">
                  <c:v>19307261.711476892</c:v>
                </c:pt>
                <c:pt idx="10">
                  <c:v>16017852.781698447</c:v>
                </c:pt>
                <c:pt idx="11">
                  <c:v>15346351.425096897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6-4C00-80A2-96A10FB27CB1}"/>
            </c:ext>
          </c:extLst>
        </c:ser>
        <c:ser>
          <c:idx val="2"/>
          <c:order val="2"/>
          <c:tx>
            <c:strRef>
              <c:f>ANUAL!$A$3129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ANUAL!$B$3129:$M$3129</c:f>
              <c:numCache>
                <c:formatCode>#,##0</c:formatCode>
                <c:ptCount val="12"/>
                <c:pt idx="0">
                  <c:v>4129900.3640559297</c:v>
                </c:pt>
                <c:pt idx="1">
                  <c:v>4573391.3719953904</c:v>
                </c:pt>
                <c:pt idx="2">
                  <c:v>6768950.7298566364</c:v>
                </c:pt>
                <c:pt idx="3">
                  <c:v>2825688.9700124622</c:v>
                </c:pt>
                <c:pt idx="4">
                  <c:v>3398887.80943191</c:v>
                </c:pt>
                <c:pt idx="5">
                  <c:v>3252221.8856917601</c:v>
                </c:pt>
                <c:pt idx="6">
                  <c:v>6230793.5490986621</c:v>
                </c:pt>
                <c:pt idx="7">
                  <c:v>7504679.7154798992</c:v>
                </c:pt>
                <c:pt idx="8">
                  <c:v>6077604.7052065376</c:v>
                </c:pt>
                <c:pt idx="9">
                  <c:v>5998367.4694088856</c:v>
                </c:pt>
                <c:pt idx="10">
                  <c:v>4286548.7859277567</c:v>
                </c:pt>
                <c:pt idx="11">
                  <c:v>4003470.3896517674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6-4C00-80A2-96A10FB27CB1}"/>
            </c:ext>
          </c:extLst>
        </c:ser>
        <c:ser>
          <c:idx val="3"/>
          <c:order val="3"/>
          <c:tx>
            <c:strRef>
              <c:f>ANUAL!$A$3130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ANUAL!$B$3130:$M$3130</c:f>
              <c:numCache>
                <c:formatCode>#,##0</c:formatCode>
                <c:ptCount val="12"/>
                <c:pt idx="0">
                  <c:v>6349789.629952536</c:v>
                </c:pt>
                <c:pt idx="1">
                  <c:v>6670358.6743442565</c:v>
                </c:pt>
                <c:pt idx="2">
                  <c:v>9916406.7167442665</c:v>
                </c:pt>
                <c:pt idx="3">
                  <c:v>9509167.2578185704</c:v>
                </c:pt>
                <c:pt idx="4">
                  <c:v>11043975.705085097</c:v>
                </c:pt>
                <c:pt idx="5">
                  <c:v>10563585.988649983</c:v>
                </c:pt>
                <c:pt idx="6">
                  <c:v>15190441.335324289</c:v>
                </c:pt>
                <c:pt idx="7">
                  <c:v>19640957.804397345</c:v>
                </c:pt>
                <c:pt idx="8">
                  <c:v>15566073.212888613</c:v>
                </c:pt>
                <c:pt idx="9">
                  <c:v>14805240.595229693</c:v>
                </c:pt>
                <c:pt idx="10">
                  <c:v>12725737.747393934</c:v>
                </c:pt>
                <c:pt idx="11">
                  <c:v>11763387.234893514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6-4C00-80A2-96A10FB27CB1}"/>
            </c:ext>
          </c:extLst>
        </c:ser>
        <c:ser>
          <c:idx val="4"/>
          <c:order val="4"/>
          <c:tx>
            <c:strRef>
              <c:f>ANUAL!$A$3131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ANUAL!$B$3131:$M$3131</c:f>
              <c:numCache>
                <c:formatCode>#,##0</c:formatCode>
                <c:ptCount val="12"/>
                <c:pt idx="0">
                  <c:v>1887991.7149631905</c:v>
                </c:pt>
                <c:pt idx="1">
                  <c:v>2077283.6901002647</c:v>
                </c:pt>
                <c:pt idx="2">
                  <c:v>2981315.8811731827</c:v>
                </c:pt>
                <c:pt idx="3">
                  <c:v>4564843.8277322156</c:v>
                </c:pt>
                <c:pt idx="4">
                  <c:v>5098555.9124877844</c:v>
                </c:pt>
                <c:pt idx="5">
                  <c:v>5196577.8124810178</c:v>
                </c:pt>
                <c:pt idx="6">
                  <c:v>7554064.6624570685</c:v>
                </c:pt>
                <c:pt idx="7">
                  <c:v>9885359.1332914811</c:v>
                </c:pt>
                <c:pt idx="8">
                  <c:v>7748620.0737844594</c:v>
                </c:pt>
                <c:pt idx="9">
                  <c:v>4622568.4642268354</c:v>
                </c:pt>
                <c:pt idx="10">
                  <c:v>3604315.6256783917</c:v>
                </c:pt>
                <c:pt idx="11">
                  <c:v>3540680.0010194294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46-4C00-80A2-96A10FB27CB1}"/>
            </c:ext>
          </c:extLst>
        </c:ser>
        <c:ser>
          <c:idx val="5"/>
          <c:order val="5"/>
          <c:tx>
            <c:strRef>
              <c:f>ANUAL!$A$3132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ANUAL!$B$3132:$M$3132</c:f>
              <c:numCache>
                <c:formatCode>#,##0</c:formatCode>
                <c:ptCount val="12"/>
                <c:pt idx="0">
                  <c:v>2280354.6970162764</c:v>
                </c:pt>
                <c:pt idx="1">
                  <c:v>2353809.1807710417</c:v>
                </c:pt>
                <c:pt idx="2">
                  <c:v>3461620.1020196234</c:v>
                </c:pt>
                <c:pt idx="3">
                  <c:v>2920532.897827616</c:v>
                </c:pt>
                <c:pt idx="4">
                  <c:v>3148828.2317254394</c:v>
                </c:pt>
                <c:pt idx="5">
                  <c:v>3143017.0469535664</c:v>
                </c:pt>
                <c:pt idx="6">
                  <c:v>2566251.7915952695</c:v>
                </c:pt>
                <c:pt idx="7">
                  <c:v>3509919.9479179056</c:v>
                </c:pt>
                <c:pt idx="8">
                  <c:v>2808111.513060844</c:v>
                </c:pt>
                <c:pt idx="9">
                  <c:v>6516785.2644232381</c:v>
                </c:pt>
                <c:pt idx="10">
                  <c:v>4658135.32899292</c:v>
                </c:pt>
                <c:pt idx="11">
                  <c:v>4364806.1922089309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46-4C00-80A2-96A10FB27CB1}"/>
            </c:ext>
          </c:extLst>
        </c:ser>
        <c:ser>
          <c:idx val="6"/>
          <c:order val="6"/>
          <c:tx>
            <c:strRef>
              <c:f>ANUAL!$A$3133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ANUAL!$B$3126:$M$3126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ANUAL!$B$3133:$M$3133</c:f>
              <c:numCache>
                <c:formatCode>#,##0</c:formatCode>
                <c:ptCount val="12"/>
                <c:pt idx="0">
                  <c:v>698043.76775793638</c:v>
                </c:pt>
                <c:pt idx="1">
                  <c:v>652953.18713624333</c:v>
                </c:pt>
                <c:pt idx="2">
                  <c:v>817308.11382275133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89525.64870704661</c:v>
                </c:pt>
                <c:pt idx="7">
                  <c:v>94665.958378440613</c:v>
                </c:pt>
                <c:pt idx="8">
                  <c:v>83207.520616737471</c:v>
                </c:pt>
                <c:pt idx="9">
                  <c:v>86823.063604707073</c:v>
                </c:pt>
                <c:pt idx="10">
                  <c:v>87128.952169032622</c:v>
                </c:pt>
                <c:pt idx="11">
                  <c:v>83116.136338802025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46-4C00-80A2-96A10FB2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CAMPINGS DE TURISMO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ANUAL!$A$3167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ANUAL!$B$3167:$M$3167</c:f>
              <c:numCache>
                <c:formatCode>#,##0</c:formatCode>
                <c:ptCount val="12"/>
                <c:pt idx="0">
                  <c:v>183434.97844873814</c:v>
                </c:pt>
                <c:pt idx="1">
                  <c:v>303063.5378005848</c:v>
                </c:pt>
                <c:pt idx="2">
                  <c:v>1371046.1725303724</c:v>
                </c:pt>
                <c:pt idx="3">
                  <c:v>1616007.8490257584</c:v>
                </c:pt>
                <c:pt idx="4">
                  <c:v>2339540.7141788248</c:v>
                </c:pt>
                <c:pt idx="5">
                  <c:v>3460601.8020655261</c:v>
                </c:pt>
                <c:pt idx="6">
                  <c:v>4558643.791503571</c:v>
                </c:pt>
                <c:pt idx="7">
                  <c:v>5150093.2940525375</c:v>
                </c:pt>
                <c:pt idx="8">
                  <c:v>1538395.3161153044</c:v>
                </c:pt>
                <c:pt idx="9">
                  <c:v>784629.45876792178</c:v>
                </c:pt>
                <c:pt idx="10">
                  <c:v>376302.55547177518</c:v>
                </c:pt>
                <c:pt idx="11">
                  <c:v>175481.58880572056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D-4101-839C-57D9CFA4B5B0}"/>
            </c:ext>
          </c:extLst>
        </c:ser>
        <c:ser>
          <c:idx val="1"/>
          <c:order val="1"/>
          <c:tx>
            <c:strRef>
              <c:f>ANUAL!$A$3168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ANUAL!$B$3168:$M$3168</c:f>
              <c:numCache>
                <c:formatCode>#,##0</c:formatCode>
                <c:ptCount val="12"/>
                <c:pt idx="0">
                  <c:v>36116.083253219113</c:v>
                </c:pt>
                <c:pt idx="1">
                  <c:v>55357.185546287721</c:v>
                </c:pt>
                <c:pt idx="2">
                  <c:v>293206.43946335738</c:v>
                </c:pt>
                <c:pt idx="3">
                  <c:v>556820.37309684488</c:v>
                </c:pt>
                <c:pt idx="4">
                  <c:v>795833.70799710834</c:v>
                </c:pt>
                <c:pt idx="5">
                  <c:v>776137.72464755352</c:v>
                </c:pt>
                <c:pt idx="6">
                  <c:v>1395728.3402848565</c:v>
                </c:pt>
                <c:pt idx="7">
                  <c:v>2171188.0022318102</c:v>
                </c:pt>
                <c:pt idx="8">
                  <c:v>901340.94876658113</c:v>
                </c:pt>
                <c:pt idx="9">
                  <c:v>1130006.9881859918</c:v>
                </c:pt>
                <c:pt idx="10">
                  <c:v>542984.45260104374</c:v>
                </c:pt>
                <c:pt idx="11">
                  <c:v>247705.2586820712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D-4101-839C-57D9CFA4B5B0}"/>
            </c:ext>
          </c:extLst>
        </c:ser>
        <c:ser>
          <c:idx val="2"/>
          <c:order val="2"/>
          <c:tx>
            <c:strRef>
              <c:f>ANUAL!$A$3169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ANUAL!$B$3169:$M$3169</c:f>
              <c:numCache>
                <c:formatCode>#,##0</c:formatCode>
                <c:ptCount val="12"/>
                <c:pt idx="0">
                  <c:v>100298.35360285816</c:v>
                </c:pt>
                <c:pt idx="1">
                  <c:v>154680.31014001073</c:v>
                </c:pt>
                <c:pt idx="2">
                  <c:v>708632.60625798837</c:v>
                </c:pt>
                <c:pt idx="3">
                  <c:v>562403.67154099781</c:v>
                </c:pt>
                <c:pt idx="4">
                  <c:v>837141.06476011861</c:v>
                </c:pt>
                <c:pt idx="5">
                  <c:v>748153.25309411681</c:v>
                </c:pt>
                <c:pt idx="6">
                  <c:v>660802.35012099624</c:v>
                </c:pt>
                <c:pt idx="7">
                  <c:v>1156965.2565112645</c:v>
                </c:pt>
                <c:pt idx="8">
                  <c:v>372495.80742454529</c:v>
                </c:pt>
                <c:pt idx="9">
                  <c:v>259001.42232149516</c:v>
                </c:pt>
                <c:pt idx="10">
                  <c:v>129255.72064134754</c:v>
                </c:pt>
                <c:pt idx="11">
                  <c:v>65047.648173129979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3D-4101-839C-57D9CFA4B5B0}"/>
            </c:ext>
          </c:extLst>
        </c:ser>
        <c:ser>
          <c:idx val="3"/>
          <c:order val="3"/>
          <c:tx>
            <c:strRef>
              <c:f>ANUAL!$A$3170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ANUAL!$B$3170:$M$3170</c:f>
              <c:numCache>
                <c:formatCode>#,##0</c:formatCode>
                <c:ptCount val="12"/>
                <c:pt idx="0">
                  <c:v>248797.75601853908</c:v>
                </c:pt>
                <c:pt idx="1">
                  <c:v>395810.62569863419</c:v>
                </c:pt>
                <c:pt idx="2">
                  <c:v>1899700.5678292047</c:v>
                </c:pt>
                <c:pt idx="3">
                  <c:v>808545.93056790845</c:v>
                </c:pt>
                <c:pt idx="4">
                  <c:v>1199092.7805481306</c:v>
                </c:pt>
                <c:pt idx="5">
                  <c:v>1092002.4944965004</c:v>
                </c:pt>
                <c:pt idx="6">
                  <c:v>2359773.2012156043</c:v>
                </c:pt>
                <c:pt idx="7">
                  <c:v>3381734.133767976</c:v>
                </c:pt>
                <c:pt idx="8">
                  <c:v>1730121.9068836467</c:v>
                </c:pt>
                <c:pt idx="9">
                  <c:v>1021586.5666528768</c:v>
                </c:pt>
                <c:pt idx="10">
                  <c:v>500960.06222591118</c:v>
                </c:pt>
                <c:pt idx="11">
                  <c:v>250169.98550053587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3D-4101-839C-57D9CFA4B5B0}"/>
            </c:ext>
          </c:extLst>
        </c:ser>
        <c:ser>
          <c:idx val="4"/>
          <c:order val="4"/>
          <c:tx>
            <c:strRef>
              <c:f>ANUAL!$A$3171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ANUAL!$B$3171:$M$3171</c:f>
              <c:numCache>
                <c:formatCode>#,##0</c:formatCode>
                <c:ptCount val="12"/>
                <c:pt idx="0">
                  <c:v>22137.561605621533</c:v>
                </c:pt>
                <c:pt idx="1">
                  <c:v>36844.052653320468</c:v>
                </c:pt>
                <c:pt idx="2">
                  <c:v>237531.12762052545</c:v>
                </c:pt>
                <c:pt idx="3">
                  <c:v>421542.07372027653</c:v>
                </c:pt>
                <c:pt idx="4">
                  <c:v>515590.0594073945</c:v>
                </c:pt>
                <c:pt idx="5">
                  <c:v>655533.61813648953</c:v>
                </c:pt>
                <c:pt idx="6">
                  <c:v>1069433.8506785303</c:v>
                </c:pt>
                <c:pt idx="7">
                  <c:v>1662927.2253332823</c:v>
                </c:pt>
                <c:pt idx="8">
                  <c:v>692033.95365462685</c:v>
                </c:pt>
                <c:pt idx="9">
                  <c:v>260869.84604607496</c:v>
                </c:pt>
                <c:pt idx="10">
                  <c:v>128670.31691755229</c:v>
                </c:pt>
                <c:pt idx="11">
                  <c:v>63291.475082797857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3D-4101-839C-57D9CFA4B5B0}"/>
            </c:ext>
          </c:extLst>
        </c:ser>
        <c:ser>
          <c:idx val="5"/>
          <c:order val="5"/>
          <c:tx>
            <c:strRef>
              <c:f>ANUAL!$A$3172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ANUAL!$B$3172:$M$3172</c:f>
              <c:numCache>
                <c:formatCode>#,##0</c:formatCode>
                <c:ptCount val="12"/>
                <c:pt idx="0">
                  <c:v>14030.983867028655</c:v>
                </c:pt>
                <c:pt idx="1">
                  <c:v>22420.886288504127</c:v>
                </c:pt>
                <c:pt idx="2">
                  <c:v>132066.72996897879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662188.29606018856</c:v>
                </c:pt>
                <c:pt idx="7">
                  <c:v>892272.20051383262</c:v>
                </c:pt>
                <c:pt idx="8">
                  <c:v>656402.96564897988</c:v>
                </c:pt>
                <c:pt idx="9">
                  <c:v>447104.11715028266</c:v>
                </c:pt>
                <c:pt idx="10">
                  <c:v>214483.72171061093</c:v>
                </c:pt>
                <c:pt idx="11">
                  <c:v>92559.323225626023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3D-4101-839C-57D9CFA4B5B0}"/>
            </c:ext>
          </c:extLst>
        </c:ser>
        <c:ser>
          <c:idx val="6"/>
          <c:order val="6"/>
          <c:tx>
            <c:strRef>
              <c:f>ANUAL!$A$3173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ANUAL!$B$3166:$M$3166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ANUAL!$B$3173:$M$3173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3D-4101-839C-57D9CFA4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456076717942027E-3"/>
          <c:y val="0.78088530183727034"/>
          <c:w val="0.97105352230194308"/>
          <c:h val="0.171022671300365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ALOJAMIENTOS DE TURISMO RURAL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ANUAL!$A$3194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ANUAL!$B$3194:$M$3194</c:f>
              <c:numCache>
                <c:formatCode>#,##0</c:formatCode>
                <c:ptCount val="12"/>
                <c:pt idx="0">
                  <c:v>2496411.5834203553</c:v>
                </c:pt>
                <c:pt idx="1">
                  <c:v>2734632.6229580734</c:v>
                </c:pt>
                <c:pt idx="2">
                  <c:v>6709356.4164326563</c:v>
                </c:pt>
                <c:pt idx="3">
                  <c:v>9582562.543423079</c:v>
                </c:pt>
                <c:pt idx="4">
                  <c:v>11402397.715055674</c:v>
                </c:pt>
                <c:pt idx="5">
                  <c:v>12952870.857878948</c:v>
                </c:pt>
                <c:pt idx="6">
                  <c:v>9694838.0604849681</c:v>
                </c:pt>
                <c:pt idx="7">
                  <c:v>16504715.695629161</c:v>
                </c:pt>
                <c:pt idx="8">
                  <c:v>6904411.5241981149</c:v>
                </c:pt>
                <c:pt idx="9">
                  <c:v>6444139.6198443761</c:v>
                </c:pt>
                <c:pt idx="10">
                  <c:v>6016206.6146627935</c:v>
                </c:pt>
                <c:pt idx="11">
                  <c:v>7258030.9208001252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1-4E2A-9BA8-731B12469A10}"/>
            </c:ext>
          </c:extLst>
        </c:ser>
        <c:ser>
          <c:idx val="1"/>
          <c:order val="1"/>
          <c:tx>
            <c:strRef>
              <c:f>ANUAL!$A$3195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ANUAL!$B$3195:$M$3195</c:f>
              <c:numCache>
                <c:formatCode>#,##0</c:formatCode>
                <c:ptCount val="12"/>
                <c:pt idx="0">
                  <c:v>1075931.3441796992</c:v>
                </c:pt>
                <c:pt idx="1">
                  <c:v>1245029.249157086</c:v>
                </c:pt>
                <c:pt idx="2">
                  <c:v>2798001.9904159964</c:v>
                </c:pt>
                <c:pt idx="3">
                  <c:v>404900.30601940874</c:v>
                </c:pt>
                <c:pt idx="4">
                  <c:v>524673.39278392971</c:v>
                </c:pt>
                <c:pt idx="5">
                  <c:v>596090.49831558787</c:v>
                </c:pt>
                <c:pt idx="6">
                  <c:v>2096442.0169709935</c:v>
                </c:pt>
                <c:pt idx="7">
                  <c:v>3426533.8545412146</c:v>
                </c:pt>
                <c:pt idx="8">
                  <c:v>1789930.7024673014</c:v>
                </c:pt>
                <c:pt idx="9">
                  <c:v>3184246.4993707878</c:v>
                </c:pt>
                <c:pt idx="10">
                  <c:v>3019820.5352795497</c:v>
                </c:pt>
                <c:pt idx="11">
                  <c:v>3695171.1801059498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1-4E2A-9BA8-731B12469A10}"/>
            </c:ext>
          </c:extLst>
        </c:ser>
        <c:ser>
          <c:idx val="2"/>
          <c:order val="2"/>
          <c:tx>
            <c:strRef>
              <c:f>ANUAL!$A$3196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ANUAL!$B$3196:$M$3196</c:f>
              <c:numCache>
                <c:formatCode>#,##0</c:formatCode>
                <c:ptCount val="12"/>
                <c:pt idx="0">
                  <c:v>337970.59614532313</c:v>
                </c:pt>
                <c:pt idx="1">
                  <c:v>429094.57263633329</c:v>
                </c:pt>
                <c:pt idx="2">
                  <c:v>1036358.3202548437</c:v>
                </c:pt>
                <c:pt idx="3">
                  <c:v>674675.73856321536</c:v>
                </c:pt>
                <c:pt idx="4">
                  <c:v>776428.67432211863</c:v>
                </c:pt>
                <c:pt idx="5">
                  <c:v>781400.85644165298</c:v>
                </c:pt>
                <c:pt idx="6">
                  <c:v>2074521.5232224013</c:v>
                </c:pt>
                <c:pt idx="7">
                  <c:v>3768732.5079722856</c:v>
                </c:pt>
                <c:pt idx="8">
                  <c:v>1505692.839484547</c:v>
                </c:pt>
                <c:pt idx="9">
                  <c:v>1508233.7974761191</c:v>
                </c:pt>
                <c:pt idx="10">
                  <c:v>1562644.4104516853</c:v>
                </c:pt>
                <c:pt idx="11">
                  <c:v>1786348.096093202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1-4E2A-9BA8-731B12469A10}"/>
            </c:ext>
          </c:extLst>
        </c:ser>
        <c:ser>
          <c:idx val="3"/>
          <c:order val="3"/>
          <c:tx>
            <c:strRef>
              <c:f>ANUAL!$A$3197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ANUAL!$B$3197:$M$3197</c:f>
              <c:numCache>
                <c:formatCode>#,##0</c:formatCode>
                <c:ptCount val="12"/>
                <c:pt idx="0">
                  <c:v>993302.84164029139</c:v>
                </c:pt>
                <c:pt idx="1">
                  <c:v>1184647.8591646636</c:v>
                </c:pt>
                <c:pt idx="2">
                  <c:v>2722219.8548766556</c:v>
                </c:pt>
                <c:pt idx="3">
                  <c:v>718718.56387898524</c:v>
                </c:pt>
                <c:pt idx="4">
                  <c:v>941577.51748367422</c:v>
                </c:pt>
                <c:pt idx="5">
                  <c:v>1065049.5811197981</c:v>
                </c:pt>
                <c:pt idx="6">
                  <c:v>3913499.3296850612</c:v>
                </c:pt>
                <c:pt idx="7">
                  <c:v>6811808.8902523415</c:v>
                </c:pt>
                <c:pt idx="8">
                  <c:v>3253292.4303686228</c:v>
                </c:pt>
                <c:pt idx="9">
                  <c:v>3006596.0709298695</c:v>
                </c:pt>
                <c:pt idx="10">
                  <c:v>2807592.7787249065</c:v>
                </c:pt>
                <c:pt idx="11">
                  <c:v>3464495.121883424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1-4E2A-9BA8-731B12469A10}"/>
            </c:ext>
          </c:extLst>
        </c:ser>
        <c:ser>
          <c:idx val="4"/>
          <c:order val="4"/>
          <c:tx>
            <c:strRef>
              <c:f>ANUAL!$A$3198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ANUAL!$B$3198:$M$3198</c:f>
              <c:numCache>
                <c:formatCode>#,##0</c:formatCode>
                <c:ptCount val="12"/>
                <c:pt idx="0">
                  <c:v>342377.14722886687</c:v>
                </c:pt>
                <c:pt idx="1">
                  <c:v>412327.48835497937</c:v>
                </c:pt>
                <c:pt idx="2">
                  <c:v>1019524.3026104147</c:v>
                </c:pt>
                <c:pt idx="3">
                  <c:v>35978.85</c:v>
                </c:pt>
                <c:pt idx="4">
                  <c:v>50180.649999999987</c:v>
                </c:pt>
                <c:pt idx="5">
                  <c:v>37872.621428571416</c:v>
                </c:pt>
                <c:pt idx="6">
                  <c:v>1406848.1627695309</c:v>
                </c:pt>
                <c:pt idx="7">
                  <c:v>2390785.7661214629</c:v>
                </c:pt>
                <c:pt idx="8">
                  <c:v>1010988.1634014794</c:v>
                </c:pt>
                <c:pt idx="9">
                  <c:v>1034272.311064614</c:v>
                </c:pt>
                <c:pt idx="10">
                  <c:v>921679.41150578915</c:v>
                </c:pt>
                <c:pt idx="11">
                  <c:v>1115893.4103920003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A1-4E2A-9BA8-731B12469A10}"/>
            </c:ext>
          </c:extLst>
        </c:ser>
        <c:ser>
          <c:idx val="5"/>
          <c:order val="5"/>
          <c:tx>
            <c:strRef>
              <c:f>ANUAL!$A$3199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ANUAL!$B$3199:$M$3199</c:f>
              <c:numCache>
                <c:formatCode>#,##0</c:formatCode>
                <c:ptCount val="12"/>
                <c:pt idx="0">
                  <c:v>208273.27317472789</c:v>
                </c:pt>
                <c:pt idx="1">
                  <c:v>261829.48940074153</c:v>
                </c:pt>
                <c:pt idx="2">
                  <c:v>691505.36883885716</c:v>
                </c:pt>
                <c:pt idx="3">
                  <c:v>395215.2541792409</c:v>
                </c:pt>
                <c:pt idx="4">
                  <c:v>491554.59420144832</c:v>
                </c:pt>
                <c:pt idx="5">
                  <c:v>568064.25668410817</c:v>
                </c:pt>
                <c:pt idx="6">
                  <c:v>1774865.6226006926</c:v>
                </c:pt>
                <c:pt idx="7">
                  <c:v>3455287.3219290543</c:v>
                </c:pt>
                <c:pt idx="8">
                  <c:v>1483723.3151804493</c:v>
                </c:pt>
                <c:pt idx="9">
                  <c:v>652973.1274704542</c:v>
                </c:pt>
                <c:pt idx="10">
                  <c:v>514530.03277690837</c:v>
                </c:pt>
                <c:pt idx="11">
                  <c:v>649452.8313091842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1-4E2A-9BA8-731B12469A10}"/>
            </c:ext>
          </c:extLst>
        </c:ser>
        <c:ser>
          <c:idx val="6"/>
          <c:order val="6"/>
          <c:tx>
            <c:strRef>
              <c:f>ANUAL!$A$3200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ANUAL!$B$3193:$M$3193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ANUAL!$B$3200:$M$3200</c:f>
              <c:numCache>
                <c:formatCode>#,##0</c:formatCode>
                <c:ptCount val="12"/>
                <c:pt idx="0">
                  <c:v>3650.3204880274293</c:v>
                </c:pt>
                <c:pt idx="1">
                  <c:v>9478.9131885480801</c:v>
                </c:pt>
                <c:pt idx="2">
                  <c:v>13684.415499849643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A1-4E2A-9BA8-731B12469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ALBERGUES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ANUAL!$A$3243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ANUAL!$B$3243:$M$3243</c:f>
              <c:numCache>
                <c:formatCode>#,##0</c:formatCode>
                <c:ptCount val="12"/>
                <c:pt idx="0">
                  <c:v>561182.65976356866</c:v>
                </c:pt>
                <c:pt idx="1">
                  <c:v>606369.38303108013</c:v>
                </c:pt>
                <c:pt idx="2">
                  <c:v>1867046.4295040416</c:v>
                </c:pt>
                <c:pt idx="3">
                  <c:v>5185833.4736502888</c:v>
                </c:pt>
                <c:pt idx="4">
                  <c:v>8573717.4341317993</c:v>
                </c:pt>
                <c:pt idx="5">
                  <c:v>6605144.0886796257</c:v>
                </c:pt>
                <c:pt idx="6">
                  <c:v>3711012.3044403731</c:v>
                </c:pt>
                <c:pt idx="7">
                  <c:v>4909729.2401942806</c:v>
                </c:pt>
                <c:pt idx="8">
                  <c:v>3562221.096114303</c:v>
                </c:pt>
                <c:pt idx="9">
                  <c:v>2345769.0350280502</c:v>
                </c:pt>
                <c:pt idx="10">
                  <c:v>1432403.9955023045</c:v>
                </c:pt>
                <c:pt idx="11">
                  <c:v>855470.78301401343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1-4505-BEB5-0F23776039CE}"/>
            </c:ext>
          </c:extLst>
        </c:ser>
        <c:ser>
          <c:idx val="1"/>
          <c:order val="1"/>
          <c:tx>
            <c:strRef>
              <c:f>ANUAL!$A$3244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ANUAL!$B$3244:$M$3244</c:f>
              <c:numCache>
                <c:formatCode>#,##0</c:formatCode>
                <c:ptCount val="12"/>
                <c:pt idx="0">
                  <c:v>200175.15960584828</c:v>
                </c:pt>
                <c:pt idx="1">
                  <c:v>218818.61058848019</c:v>
                </c:pt>
                <c:pt idx="2">
                  <c:v>561733.6225151408</c:v>
                </c:pt>
                <c:pt idx="3">
                  <c:v>274201.00319974771</c:v>
                </c:pt>
                <c:pt idx="4">
                  <c:v>1488993.8369194488</c:v>
                </c:pt>
                <c:pt idx="5">
                  <c:v>1182562.9281354405</c:v>
                </c:pt>
                <c:pt idx="6">
                  <c:v>941175.70554781647</c:v>
                </c:pt>
                <c:pt idx="7">
                  <c:v>1424020.6710495476</c:v>
                </c:pt>
                <c:pt idx="8">
                  <c:v>1183270.877286294</c:v>
                </c:pt>
                <c:pt idx="9">
                  <c:v>494945.71785459208</c:v>
                </c:pt>
                <c:pt idx="10">
                  <c:v>445353.16611762735</c:v>
                </c:pt>
                <c:pt idx="11">
                  <c:v>321477.97571170121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1-4505-BEB5-0F23776039CE}"/>
            </c:ext>
          </c:extLst>
        </c:ser>
        <c:ser>
          <c:idx val="2"/>
          <c:order val="2"/>
          <c:tx>
            <c:strRef>
              <c:f>ANUAL!$A$3245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ANUAL!$B$3245:$M$3245</c:f>
              <c:numCache>
                <c:formatCode>#,##0</c:formatCode>
                <c:ptCount val="12"/>
                <c:pt idx="0">
                  <c:v>95093.749331121624</c:v>
                </c:pt>
                <c:pt idx="1">
                  <c:v>56420.639832484216</c:v>
                </c:pt>
                <c:pt idx="2">
                  <c:v>210782.00499646019</c:v>
                </c:pt>
                <c:pt idx="3">
                  <c:v>246197.18800827389</c:v>
                </c:pt>
                <c:pt idx="4">
                  <c:v>479991.03532797116</c:v>
                </c:pt>
                <c:pt idx="5">
                  <c:v>469212.67689650448</c:v>
                </c:pt>
                <c:pt idx="6">
                  <c:v>446727.5097703425</c:v>
                </c:pt>
                <c:pt idx="7">
                  <c:v>582992.86862921249</c:v>
                </c:pt>
                <c:pt idx="8">
                  <c:v>554143.9131892327</c:v>
                </c:pt>
                <c:pt idx="9">
                  <c:v>637965.30962148355</c:v>
                </c:pt>
                <c:pt idx="10">
                  <c:v>255710.31739695754</c:v>
                </c:pt>
                <c:pt idx="11">
                  <c:v>137696.32995224267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1-4505-BEB5-0F23776039CE}"/>
            </c:ext>
          </c:extLst>
        </c:ser>
        <c:ser>
          <c:idx val="3"/>
          <c:order val="3"/>
          <c:tx>
            <c:strRef>
              <c:f>ANUAL!$A$3246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ANUAL!$B$3246:$M$3246</c:f>
              <c:numCache>
                <c:formatCode>#,##0</c:formatCode>
                <c:ptCount val="12"/>
                <c:pt idx="0">
                  <c:v>127136.01478175554</c:v>
                </c:pt>
                <c:pt idx="1">
                  <c:v>210096.84213091937</c:v>
                </c:pt>
                <c:pt idx="2">
                  <c:v>513197.546515867</c:v>
                </c:pt>
                <c:pt idx="3">
                  <c:v>573168.84656275599</c:v>
                </c:pt>
                <c:pt idx="4">
                  <c:v>683010.41384990816</c:v>
                </c:pt>
                <c:pt idx="5">
                  <c:v>650046.87698106572</c:v>
                </c:pt>
                <c:pt idx="6">
                  <c:v>595287.49256869301</c:v>
                </c:pt>
                <c:pt idx="7">
                  <c:v>873196.17792126944</c:v>
                </c:pt>
                <c:pt idx="8">
                  <c:v>849467.75168868212</c:v>
                </c:pt>
                <c:pt idx="9">
                  <c:v>360483.23628951691</c:v>
                </c:pt>
                <c:pt idx="10">
                  <c:v>327752.40404806618</c:v>
                </c:pt>
                <c:pt idx="11">
                  <c:v>208298.40124579947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11-4505-BEB5-0F23776039CE}"/>
            </c:ext>
          </c:extLst>
        </c:ser>
        <c:ser>
          <c:idx val="4"/>
          <c:order val="4"/>
          <c:tx>
            <c:strRef>
              <c:f>ANUAL!$A$3247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ANUAL!$B$3247:$M$3247</c:f>
              <c:numCache>
                <c:formatCode>#,##0</c:formatCode>
                <c:ptCount val="12"/>
                <c:pt idx="0">
                  <c:v>35594.257296309763</c:v>
                </c:pt>
                <c:pt idx="1">
                  <c:v>57404.354324031679</c:v>
                </c:pt>
                <c:pt idx="2">
                  <c:v>171074.39452726691</c:v>
                </c:pt>
                <c:pt idx="3">
                  <c:v>48881.25</c:v>
                </c:pt>
                <c:pt idx="4">
                  <c:v>492222.99137984111</c:v>
                </c:pt>
                <c:pt idx="5">
                  <c:v>415199.07938982593</c:v>
                </c:pt>
                <c:pt idx="6">
                  <c:v>263727.16773714864</c:v>
                </c:pt>
                <c:pt idx="7">
                  <c:v>384705.11194148334</c:v>
                </c:pt>
                <c:pt idx="8">
                  <c:v>282494.29859569995</c:v>
                </c:pt>
                <c:pt idx="9">
                  <c:v>110063.17078456025</c:v>
                </c:pt>
                <c:pt idx="10">
                  <c:v>96777.574299502056</c:v>
                </c:pt>
                <c:pt idx="11">
                  <c:v>61618.878189024181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11-4505-BEB5-0F23776039CE}"/>
            </c:ext>
          </c:extLst>
        </c:ser>
        <c:ser>
          <c:idx val="5"/>
          <c:order val="5"/>
          <c:tx>
            <c:strRef>
              <c:f>ANUAL!$A$3248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ANUAL!$B$3248:$M$3248</c:f>
              <c:numCache>
                <c:formatCode>#,##0</c:formatCode>
                <c:ptCount val="12"/>
                <c:pt idx="0">
                  <c:v>31540.762968733954</c:v>
                </c:pt>
                <c:pt idx="1">
                  <c:v>52193.731747969468</c:v>
                </c:pt>
                <c:pt idx="2">
                  <c:v>108875.95523867663</c:v>
                </c:pt>
                <c:pt idx="3">
                  <c:v>117130.41303648704</c:v>
                </c:pt>
                <c:pt idx="4">
                  <c:v>237566.02994359378</c:v>
                </c:pt>
                <c:pt idx="5">
                  <c:v>226031.65189549176</c:v>
                </c:pt>
                <c:pt idx="6">
                  <c:v>127245.47389211759</c:v>
                </c:pt>
                <c:pt idx="7">
                  <c:v>205941.55871602436</c:v>
                </c:pt>
                <c:pt idx="8">
                  <c:v>158807.59140742611</c:v>
                </c:pt>
                <c:pt idx="9">
                  <c:v>121207.72326242024</c:v>
                </c:pt>
                <c:pt idx="10">
                  <c:v>81437.41407588312</c:v>
                </c:pt>
                <c:pt idx="11">
                  <c:v>50036.08093113247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1-4505-BEB5-0F23776039CE}"/>
            </c:ext>
          </c:extLst>
        </c:ser>
        <c:ser>
          <c:idx val="6"/>
          <c:order val="6"/>
          <c:tx>
            <c:strRef>
              <c:f>ANUAL!$A$3249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ANUAL!$B$3242:$M$3242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ANUAL!$B$3249:$M$3249</c:f>
              <c:numCache>
                <c:formatCode>#,##0</c:formatCode>
                <c:ptCount val="12"/>
                <c:pt idx="0">
                  <c:v>0</c:v>
                </c:pt>
                <c:pt idx="1">
                  <c:v>1645.9508172362559</c:v>
                </c:pt>
                <c:pt idx="2">
                  <c:v>13398.036009841035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35575.349817818846</c:v>
                </c:pt>
                <c:pt idx="7">
                  <c:v>36755.918274880023</c:v>
                </c:pt>
                <c:pt idx="8">
                  <c:v>59550.444241415709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11-4505-BEB5-0F237760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HOSTELERÍA</a:t>
            </a:r>
            <a:endParaRPr lang="en-US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ANUAL!$B$3398</c:f>
              <c:strCache>
                <c:ptCount val="1"/>
                <c:pt idx="0">
                  <c:v>DICIEMBRE DE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ANUAL!$A$3399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ANUAL!$C$3399</c:f>
              <c:numCache>
                <c:formatCode>#,##0</c:formatCode>
                <c:ptCount val="1"/>
                <c:pt idx="0">
                  <c:v>73748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8-43F0-B31A-EEF8F422E445}"/>
            </c:ext>
          </c:extLst>
        </c:ser>
        <c:ser>
          <c:idx val="3"/>
          <c:order val="1"/>
          <c:tx>
            <c:strRef>
              <c:f>ANUAL!$E$3398</c:f>
              <c:strCache>
                <c:ptCount val="1"/>
                <c:pt idx="0">
                  <c:v>DICIEMBRE DE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ANUAL!$A$3399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ANUAL!$F$3399</c:f>
              <c:numCache>
                <c:formatCode>#,##0</c:formatCode>
                <c:ptCount val="1"/>
                <c:pt idx="0">
                  <c:v>75433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38-43F0-B31A-EEF8F422E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EVOLUCIÓN REGIONAL DEL EMPLEO TURÍSTICO</a:t>
            </a:r>
            <a:r>
              <a:rPr lang="en-US" b="1" baseline="0">
                <a:solidFill>
                  <a:srgbClr val="7DB51A"/>
                </a:solidFill>
              </a:rPr>
              <a:t> EN AGENCIAS DE VIAJES</a:t>
            </a:r>
            <a:endParaRPr lang="en-US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607427942271552"/>
          <c:y val="0.1485270051680157"/>
          <c:w val="0.85815705531113962"/>
          <c:h val="0.7362763800556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ANUAL!$B$3398</c:f>
              <c:strCache>
                <c:ptCount val="1"/>
                <c:pt idx="0">
                  <c:v>DICIEMBRE DE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ANUAL!$A$3399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ANUAL!$C$3400</c:f>
              <c:numCache>
                <c:formatCode>#,##0</c:formatCode>
                <c:ptCount val="1"/>
                <c:pt idx="0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7-4EA2-A05B-1F9B4C3566BE}"/>
            </c:ext>
          </c:extLst>
        </c:ser>
        <c:ser>
          <c:idx val="3"/>
          <c:order val="1"/>
          <c:tx>
            <c:strRef>
              <c:f>ANUAL!$E$3398</c:f>
              <c:strCache>
                <c:ptCount val="1"/>
                <c:pt idx="0">
                  <c:v>DICIEMBRE DE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ANUAL!$A$3399</c:f>
              <c:strCache>
                <c:ptCount val="1"/>
                <c:pt idx="0">
                  <c:v>HOSTELERÍA</c:v>
                </c:pt>
              </c:strCache>
            </c:strRef>
          </c:cat>
          <c:val>
            <c:numRef>
              <c:f>ANUAL!$F$3400</c:f>
              <c:numCache>
                <c:formatCode>#,##0</c:formatCode>
                <c:ptCount val="1"/>
                <c:pt idx="0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7-4EA2-A05B-1F9B4C356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4946544"/>
        <c:axId val="324946936"/>
      </c:barChart>
      <c:catAx>
        <c:axId val="32494654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324946936"/>
        <c:crosses val="autoZero"/>
        <c:auto val="1"/>
        <c:lblAlgn val="ctr"/>
        <c:lblOffset val="100"/>
        <c:noMultiLvlLbl val="0"/>
      </c:catAx>
      <c:valAx>
        <c:axId val="3249469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494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07298606904906"/>
          <c:y val="0.90405957173905294"/>
          <c:w val="0.56469412477286496"/>
          <c:h val="7.4220971247372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HOSTELERÍA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5411</c:v>
                </c:pt>
                <c:pt idx="1">
                  <c:v>11415</c:v>
                </c:pt>
                <c:pt idx="2">
                  <c:v>13440</c:v>
                </c:pt>
                <c:pt idx="3">
                  <c:v>4198</c:v>
                </c:pt>
                <c:pt idx="4">
                  <c:v>10443</c:v>
                </c:pt>
                <c:pt idx="5">
                  <c:v>5956</c:v>
                </c:pt>
                <c:pt idx="6">
                  <c:v>2966</c:v>
                </c:pt>
                <c:pt idx="7">
                  <c:v>15243</c:v>
                </c:pt>
                <c:pt idx="8">
                  <c:v>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F-46FF-A72C-14427E9E6E45}"/>
            </c:ext>
          </c:extLst>
        </c:ser>
        <c:ser>
          <c:idx val="2"/>
          <c:order val="1"/>
          <c:tx>
            <c:strRef>
              <c:f>'EMPLEO X PROV.'!$C$30</c:f>
              <c:strCache>
                <c:ptCount val="1"/>
                <c:pt idx="0">
                  <c:v>HOSTELERÍA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F-46FF-A72C-14427E9E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68400"/>
        <c:axId val="329368792"/>
      </c:barChart>
      <c:catAx>
        <c:axId val="32936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HOSTELERÍA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89D-4777-9F83-439725FB6F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89D-4777-9F83-439725FB6F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89D-4777-9F83-439725FB6F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89D-4777-9F83-439725FB6F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89D-4777-9F83-439725FB6F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89D-4777-9F83-439725FB6F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89D-4777-9F83-439725FB6F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89D-4777-9F83-439725FB6F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89D-4777-9F83-439725FB6F5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9D-4777-9F83-439725FB6F5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D-4777-9F83-439725FB6F5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9D-4777-9F83-439725FB6F5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D-4777-9F83-439725FB6F5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D-4777-9F83-439725FB6F5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D-4777-9F83-439725FB6F5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9D-4777-9F83-439725FB6F5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9D-4777-9F83-439725FB6F5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9D-4777-9F83-439725FB6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89D-4777-9F83-439725FB6F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EL EMPLEO TURÍSTICO EN AGENCIAS</a:t>
            </a:r>
            <a:r>
              <a:rPr lang="en-US" sz="1600" b="1" baseline="0">
                <a:solidFill>
                  <a:srgbClr val="7DB51A"/>
                </a:solidFill>
              </a:rPr>
              <a:t> DE VIAJES</a:t>
            </a:r>
            <a:endParaRPr lang="en-US" sz="1600" b="1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32290558274811"/>
          <c:y val="0.19163250539628493"/>
          <c:w val="0.81933148896928409"/>
          <c:h val="0.7252583981431143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77</c:v>
                </c:pt>
                <c:pt idx="1">
                  <c:v>228</c:v>
                </c:pt>
                <c:pt idx="2">
                  <c:v>242</c:v>
                </c:pt>
                <c:pt idx="3">
                  <c:v>95</c:v>
                </c:pt>
                <c:pt idx="4">
                  <c:v>216</c:v>
                </c:pt>
                <c:pt idx="5">
                  <c:v>166</c:v>
                </c:pt>
                <c:pt idx="6">
                  <c:v>37</c:v>
                </c:pt>
                <c:pt idx="7">
                  <c:v>375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1-4C50-9FD1-4EE115E2E4B0}"/>
            </c:ext>
          </c:extLst>
        </c:ser>
        <c:ser>
          <c:idx val="2"/>
          <c:order val="1"/>
          <c:tx>
            <c:strRef>
              <c:f>'EMPLEO X PROV.'!$C$73</c:f>
              <c:strCache>
                <c:ptCount val="1"/>
                <c:pt idx="0">
                  <c:v>AGENCIAS DE VIAJES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80</c:v>
                </c:pt>
                <c:pt idx="1">
                  <c:v>227</c:v>
                </c:pt>
                <c:pt idx="2">
                  <c:v>275</c:v>
                </c:pt>
                <c:pt idx="3">
                  <c:v>92</c:v>
                </c:pt>
                <c:pt idx="4">
                  <c:v>218</c:v>
                </c:pt>
                <c:pt idx="5">
                  <c:v>155</c:v>
                </c:pt>
                <c:pt idx="6">
                  <c:v>33</c:v>
                </c:pt>
                <c:pt idx="7">
                  <c:v>370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91-4C50-9FD1-4EE115E2E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9368400"/>
        <c:axId val="329368792"/>
      </c:barChart>
      <c:catAx>
        <c:axId val="329368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6.9049098592405683E-2"/>
          <c:w val="0.99605043626303469"/>
          <c:h val="0.156061168029671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PROVINCIAL</a:t>
            </a:r>
            <a:r>
              <a:rPr lang="en-US" baseline="0">
                <a:solidFill>
                  <a:srgbClr val="7DB51A"/>
                </a:solidFill>
              </a:rPr>
              <a:t> DEL EMPLEO TURÍSTICO EN AGENCIAS DE VIAJES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5D5-4830-9DB7-9FC8F9211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5D5-4830-9DB7-9FC8F9211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5D5-4830-9DB7-9FC8F9211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5D5-4830-9DB7-9FC8F9211CC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5D5-4830-9DB7-9FC8F9211CC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5D5-4830-9DB7-9FC8F9211CC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5D5-4830-9DB7-9FC8F9211CC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5D5-4830-9DB7-9FC8F9211CC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5D5-4830-9DB7-9FC8F9211CC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D5-4830-9DB7-9FC8F9211CC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D5-4830-9DB7-9FC8F9211CC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D5-4830-9DB7-9FC8F9211CC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D5-4830-9DB7-9FC8F9211CC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D5-4830-9DB7-9FC8F9211CC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D5-4830-9DB7-9FC8F9211CC8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D5-4830-9DB7-9FC8F9211CC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D5-4830-9DB7-9FC8F9211CC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D5-4830-9DB7-9FC8F9211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80</c:v>
                </c:pt>
                <c:pt idx="1">
                  <c:v>227</c:v>
                </c:pt>
                <c:pt idx="2">
                  <c:v>275</c:v>
                </c:pt>
                <c:pt idx="3">
                  <c:v>92</c:v>
                </c:pt>
                <c:pt idx="4">
                  <c:v>218</c:v>
                </c:pt>
                <c:pt idx="5">
                  <c:v>155</c:v>
                </c:pt>
                <c:pt idx="6">
                  <c:v>33</c:v>
                </c:pt>
                <c:pt idx="7">
                  <c:v>370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5D5-4830-9DB7-9FC8F9211CC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BC08-4817-A798-8C53982B7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324016"/>
        <c:axId val="306324408"/>
      </c:barChart>
      <c:catAx>
        <c:axId val="306324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4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32440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401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DISTRIBUCIÓN DEL</a:t>
            </a:r>
            <a:r>
              <a:rPr lang="en-US" baseline="0">
                <a:solidFill>
                  <a:srgbClr val="7DB51A"/>
                </a:solidFill>
              </a:rPr>
              <a:t> GASTO TURÍSTICO EN 2024</a:t>
            </a:r>
            <a:endParaRPr lang="en-US">
              <a:solidFill>
                <a:srgbClr val="7DB51A"/>
              </a:solidFill>
            </a:endParaRPr>
          </a:p>
        </c:rich>
      </c:tx>
      <c:layout>
        <c:manualLayout>
          <c:xMode val="edge"/>
          <c:yMode val="edge"/>
          <c:x val="0.2399659643973058"/>
          <c:y val="1.8656723486941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F2C-4783-BD15-706F58AE6F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F2C-4783-BD15-706F58AE6F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F2C-4783-BD15-706F58AE6F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F2C-4783-BD15-706F58AE6F7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F2C-4783-BD15-706F58AE6F7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F2C-4783-BD15-706F58AE6F7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F2C-4783-BD15-706F58AE6F7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2C-4783-BD15-706F58AE6F7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2C-4783-BD15-706F58AE6F75}"/>
                </c:ext>
              </c:extLst>
            </c:dLbl>
            <c:dLbl>
              <c:idx val="2"/>
              <c:layout>
                <c:manualLayout>
                  <c:x val="1.5719297898178212E-2"/>
                  <c:y val="1.88288039187632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2C-4783-BD15-706F58AE6F75}"/>
                </c:ext>
              </c:extLst>
            </c:dLbl>
            <c:dLbl>
              <c:idx val="3"/>
              <c:layout>
                <c:manualLayout>
                  <c:x val="1.8011487438089379E-17"/>
                  <c:y val="5.02101437833689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2C-4783-BD15-706F58AE6F75}"/>
                </c:ext>
              </c:extLst>
            </c:dLbl>
            <c:dLbl>
              <c:idx val="4"/>
              <c:layout>
                <c:manualLayout>
                  <c:x val="-1.7829489867009479E-2"/>
                  <c:y val="6.329591540974513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2C-4783-BD15-706F58AE6F7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2C-4783-BD15-706F58AE6F75}"/>
                </c:ext>
              </c:extLst>
            </c:dLbl>
            <c:dLbl>
              <c:idx val="6"/>
              <c:layout>
                <c:manualLayout>
                  <c:x val="5.1629538850569659E-2"/>
                  <c:y val="-2.19669379052239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2C-4783-BD15-706F58AE6F75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ANUAL!$A$2810:$A$2816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ANUAL!$D$2810:$D$2816</c:f>
              <c:numCache>
                <c:formatCode>#,##0</c:formatCode>
                <c:ptCount val="7"/>
                <c:pt idx="0">
                  <c:v>810308873.33584332</c:v>
                </c:pt>
                <c:pt idx="1">
                  <c:v>295062224.89092785</c:v>
                </c:pt>
                <c:pt idx="2">
                  <c:v>98287126.673696488</c:v>
                </c:pt>
                <c:pt idx="3">
                  <c:v>220629099.06024119</c:v>
                </c:pt>
                <c:pt idx="4">
                  <c:v>87685331.959952176</c:v>
                </c:pt>
                <c:pt idx="5">
                  <c:v>65401586.207878582</c:v>
                </c:pt>
                <c:pt idx="6">
                  <c:v>2866511.6968693151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F2C-4783-BD15-706F58AE6F75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800" b="1" i="0" baseline="0">
                <a:effectLst/>
              </a:rPr>
              <a:t>GASTO TURÍSTICO EN CASTILLA Y LEÓN. AÑO 2024</a:t>
            </a:r>
            <a:endParaRPr lang="es-ES" sz="1600">
              <a:effectLst/>
            </a:endParaRPr>
          </a:p>
        </c:rich>
      </c:tx>
      <c:layout>
        <c:manualLayout>
          <c:xMode val="edge"/>
          <c:yMode val="edge"/>
          <c:x val="0.34830572655690767"/>
          <c:y val="1.85186467076230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795607648217253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810308873.33584332</c:v>
                </c:pt>
                <c:pt idx="1">
                  <c:v>295062224.89092785</c:v>
                </c:pt>
                <c:pt idx="2">
                  <c:v>220629099.06024119</c:v>
                </c:pt>
                <c:pt idx="3">
                  <c:v>98287126.673696488</c:v>
                </c:pt>
                <c:pt idx="4">
                  <c:v>87685331.959952176</c:v>
                </c:pt>
                <c:pt idx="5">
                  <c:v>65401586.207878582</c:v>
                </c:pt>
                <c:pt idx="6">
                  <c:v>2866511.6968693151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E3C-897D-46F861845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9373888"/>
        <c:axId val="329374280"/>
      </c:barChart>
      <c:catAx>
        <c:axId val="3293738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4280"/>
        <c:crosses val="autoZero"/>
        <c:auto val="1"/>
        <c:lblAlgn val="ctr"/>
        <c:lblOffset val="100"/>
        <c:noMultiLvlLbl val="0"/>
      </c:catAx>
      <c:valAx>
        <c:axId val="3293742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7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7DB51A"/>
                </a:solidFill>
              </a:rPr>
              <a:t>DISTRIBUCIÓN PROVINCIAL DEL GASTO TURÍSTICO</a:t>
            </a:r>
          </a:p>
        </c:rich>
      </c:tx>
      <c:layout>
        <c:manualLayout>
          <c:xMode val="edge"/>
          <c:yMode val="edge"/>
          <c:x val="0.3205262112506207"/>
          <c:y val="2.48062505700300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304887564730086E-2"/>
          <c:y val="0.20089891466269422"/>
          <c:w val="0.81933148896928409"/>
          <c:h val="0.72525839814311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ANUAL!$A$2961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ANUAL!$B$2961:$J$2961</c:f>
              <c:numCache>
                <c:formatCode>#,##0</c:formatCode>
                <c:ptCount val="9"/>
                <c:pt idx="0">
                  <c:v>81055672.0031351</c:v>
                </c:pt>
                <c:pt idx="1">
                  <c:v>110960033.67246944</c:v>
                </c:pt>
                <c:pt idx="2">
                  <c:v>197594530.66374856</c:v>
                </c:pt>
                <c:pt idx="3">
                  <c:v>41409924.382714272</c:v>
                </c:pt>
                <c:pt idx="4">
                  <c:v>152341889.7826975</c:v>
                </c:pt>
                <c:pt idx="5">
                  <c:v>83699253.223765746</c:v>
                </c:pt>
                <c:pt idx="6">
                  <c:v>35647870.321367987</c:v>
                </c:pt>
                <c:pt idx="7">
                  <c:v>76924866.644057602</c:v>
                </c:pt>
                <c:pt idx="8">
                  <c:v>30674832.641887054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7-4F8E-B3A8-4F379DBA88E5}"/>
            </c:ext>
          </c:extLst>
        </c:ser>
        <c:ser>
          <c:idx val="2"/>
          <c:order val="1"/>
          <c:tx>
            <c:strRef>
              <c:f>ANUAL!$A$2962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ANUAL!$B$2962:$J$2962</c:f>
              <c:numCache>
                <c:formatCode>#,##0</c:formatCode>
                <c:ptCount val="9"/>
                <c:pt idx="0">
                  <c:v>24186660.253042553</c:v>
                </c:pt>
                <c:pt idx="1">
                  <c:v>46520056.982650347</c:v>
                </c:pt>
                <c:pt idx="2">
                  <c:v>21603782.571305327</c:v>
                </c:pt>
                <c:pt idx="3">
                  <c:v>15430027.508417882</c:v>
                </c:pt>
                <c:pt idx="4">
                  <c:v>66097533.894615203</c:v>
                </c:pt>
                <c:pt idx="5">
                  <c:v>46398704.095830679</c:v>
                </c:pt>
                <c:pt idx="6">
                  <c:v>15081867.193764919</c:v>
                </c:pt>
                <c:pt idx="7">
                  <c:v>44232267.482859746</c:v>
                </c:pt>
                <c:pt idx="8">
                  <c:v>15511324.908441177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7-4F8E-B3A8-4F379DBA88E5}"/>
            </c:ext>
          </c:extLst>
        </c:ser>
        <c:ser>
          <c:idx val="4"/>
          <c:order val="2"/>
          <c:tx>
            <c:strRef>
              <c:f>ANUAL!$A$2963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ANUAL!$B$2963:$J$2963</c:f>
              <c:numCache>
                <c:formatCode>#,##0</c:formatCode>
                <c:ptCount val="9"/>
                <c:pt idx="0">
                  <c:v>15845693.095285155</c:v>
                </c:pt>
                <c:pt idx="1">
                  <c:v>24342576.244497165</c:v>
                </c:pt>
                <c:pt idx="2">
                  <c:v>9147924.6385965198</c:v>
                </c:pt>
                <c:pt idx="3">
                  <c:v>3818865.7238712031</c:v>
                </c:pt>
                <c:pt idx="4">
                  <c:v>7683745.278662879</c:v>
                </c:pt>
                <c:pt idx="5">
                  <c:v>10846232.798686182</c:v>
                </c:pt>
                <c:pt idx="6">
                  <c:v>8405431.0873485301</c:v>
                </c:pt>
                <c:pt idx="7">
                  <c:v>14401270.814694459</c:v>
                </c:pt>
                <c:pt idx="8">
                  <c:v>3795386.9920544163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57-4F8E-B3A8-4F379DBA88E5}"/>
            </c:ext>
          </c:extLst>
        </c:ser>
        <c:ser>
          <c:idx val="7"/>
          <c:order val="3"/>
          <c:tx>
            <c:strRef>
              <c:f>ANUAL!$A$2964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ANUAL!$B$2964:$J$2964</c:f>
              <c:numCache>
                <c:formatCode>#,##0</c:formatCode>
                <c:ptCount val="9"/>
                <c:pt idx="0">
                  <c:v>18478609.86553527</c:v>
                </c:pt>
                <c:pt idx="1">
                  <c:v>35827830.76928056</c:v>
                </c:pt>
                <c:pt idx="2">
                  <c:v>16968591.791225683</c:v>
                </c:pt>
                <c:pt idx="3">
                  <c:v>11346193.403050484</c:v>
                </c:pt>
                <c:pt idx="4">
                  <c:v>54672895.190333523</c:v>
                </c:pt>
                <c:pt idx="5">
                  <c:v>21426782.791967779</c:v>
                </c:pt>
                <c:pt idx="6">
                  <c:v>15989605.037554592</c:v>
                </c:pt>
                <c:pt idx="7">
                  <c:v>33454536.895687494</c:v>
                </c:pt>
                <c:pt idx="8">
                  <c:v>12464053.315605769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57-4F8E-B3A8-4F379DBA88E5}"/>
            </c:ext>
          </c:extLst>
        </c:ser>
        <c:ser>
          <c:idx val="1"/>
          <c:order val="4"/>
          <c:tx>
            <c:strRef>
              <c:f>ANUAL!$A$2965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ANUAL!$B$2965:$J$2965</c:f>
              <c:numCache>
                <c:formatCode>#,##0</c:formatCode>
                <c:ptCount val="9"/>
                <c:pt idx="0">
                  <c:v>9848822.2871398628</c:v>
                </c:pt>
                <c:pt idx="1">
                  <c:v>17357880.750722859</c:v>
                </c:pt>
                <c:pt idx="2">
                  <c:v>3268104.2168077813</c:v>
                </c:pt>
                <c:pt idx="3">
                  <c:v>3797318.5335394437</c:v>
                </c:pt>
                <c:pt idx="4">
                  <c:v>20623193.935991667</c:v>
                </c:pt>
                <c:pt idx="5">
                  <c:v>11159397.064541955</c:v>
                </c:pt>
                <c:pt idx="6">
                  <c:v>4100208.0922167958</c:v>
                </c:pt>
                <c:pt idx="7">
                  <c:v>10191530.359948769</c:v>
                </c:pt>
                <c:pt idx="8">
                  <c:v>7338876.7190430369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57-4F8E-B3A8-4F379DBA88E5}"/>
            </c:ext>
          </c:extLst>
        </c:ser>
        <c:ser>
          <c:idx val="3"/>
          <c:order val="5"/>
          <c:tx>
            <c:strRef>
              <c:f>ANUAL!$A$2966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ANUAL!$B$2966:$J$2966</c:f>
              <c:numCache>
                <c:formatCode>#,##0</c:formatCode>
                <c:ptCount val="9"/>
                <c:pt idx="0">
                  <c:v>8571850.4189562015</c:v>
                </c:pt>
                <c:pt idx="1">
                  <c:v>12198576.79770419</c:v>
                </c:pt>
                <c:pt idx="2">
                  <c:v>2318379.5217313692</c:v>
                </c:pt>
                <c:pt idx="3">
                  <c:v>3030327.0469480366</c:v>
                </c:pt>
                <c:pt idx="4">
                  <c:v>19524355.241065592</c:v>
                </c:pt>
                <c:pt idx="5">
                  <c:v>6487737.5507072536</c:v>
                </c:pt>
                <c:pt idx="6">
                  <c:v>4476299.0966137741</c:v>
                </c:pt>
                <c:pt idx="7">
                  <c:v>6001832.4801235879</c:v>
                </c:pt>
                <c:pt idx="8">
                  <c:v>2792228.0540285753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57-4F8E-B3A8-4F379DBA88E5}"/>
            </c:ext>
          </c:extLst>
        </c:ser>
        <c:ser>
          <c:idx val="5"/>
          <c:order val="6"/>
          <c:tx>
            <c:strRef>
              <c:f>ANUAL!$A$2967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ANUAL!$B$2967:$J$2967</c:f>
              <c:numCache>
                <c:formatCode>#,##0</c:formatCode>
                <c:ptCount val="9"/>
                <c:pt idx="0">
                  <c:v>357449.48424077919</c:v>
                </c:pt>
                <c:pt idx="1">
                  <c:v>1391432.7299724536</c:v>
                </c:pt>
                <c:pt idx="2">
                  <c:v>428044.78825256723</c:v>
                </c:pt>
                <c:pt idx="3">
                  <c:v>74432.774272218157</c:v>
                </c:pt>
                <c:pt idx="4">
                  <c:v>95574.032580190571</c:v>
                </c:pt>
                <c:pt idx="5">
                  <c:v>120612.5</c:v>
                </c:pt>
                <c:pt idx="6">
                  <c:v>27070.48730512512</c:v>
                </c:pt>
                <c:pt idx="7">
                  <c:v>308985.87748015876</c:v>
                </c:pt>
                <c:pt idx="8">
                  <c:v>62909.022765822054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57-4F8E-B3A8-4F379DBA8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9368400"/>
        <c:axId val="329368792"/>
      </c:barChart>
      <c:catAx>
        <c:axId val="32936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792"/>
        <c:crosses val="autoZero"/>
        <c:auto val="1"/>
        <c:lblAlgn val="ctr"/>
        <c:lblOffset val="100"/>
        <c:noMultiLvlLbl val="0"/>
      </c:catAx>
      <c:valAx>
        <c:axId val="32936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936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8052614031354193"/>
          <c:y val="2.5805855349162406E-2"/>
          <c:w val="0.11947385968645811"/>
          <c:h val="0.965327577296081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2-4528-AC7D-58A262C8AD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2-4528-AC7D-58A262C8AD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2-4528-AC7D-58A262C8AD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2-4528-AC7D-58A262C8ADF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2-4528-AC7D-58A262C8ADF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2-4528-AC7D-58A262C8ADF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2-4528-AC7D-58A262C8ADF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2-4528-AC7D-58A262C8ADF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2-4528-AC7D-58A262C8ADF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2-4528-AC7D-58A262C8ADF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2-4528-AC7D-58A262C8ADF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2-4528-AC7D-58A262C8ADF9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2-4528-AC7D-58A262C8ADF9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2-4528-AC7D-58A262C8ADF9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2-4528-AC7D-58A262C8ADF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2-4528-AC7D-58A262C8ADF9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2-4528-AC7D-58A262C8ADF9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2-4528-AC7D-58A262C8A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ANUAL!$B$2960:$J$2960</c:f>
              <c:strCache>
                <c:ptCount val="9"/>
                <c:pt idx="0">
                  <c:v>AVILA</c:v>
                </c:pt>
                <c:pt idx="1">
                  <c:v>BURGOS</c:v>
                </c:pt>
                <c:pt idx="2">
                  <c:v>LEÓN 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ANUAL!$B$2968:$J$2968</c:f>
              <c:numCache>
                <c:formatCode>#,##0</c:formatCode>
                <c:ptCount val="9"/>
                <c:pt idx="0">
                  <c:v>158344757.40733489</c:v>
                </c:pt>
                <c:pt idx="1">
                  <c:v>248598387.94729701</c:v>
                </c:pt>
                <c:pt idx="2">
                  <c:v>251329358.19166782</c:v>
                </c:pt>
                <c:pt idx="3">
                  <c:v>78907089.372813538</c:v>
                </c:pt>
                <c:pt idx="4">
                  <c:v>321039187.3559466</c:v>
                </c:pt>
                <c:pt idx="5">
                  <c:v>180138720.02549961</c:v>
                </c:pt>
                <c:pt idx="6">
                  <c:v>83728351.316171706</c:v>
                </c:pt>
                <c:pt idx="7">
                  <c:v>185515290.55485177</c:v>
                </c:pt>
                <c:pt idx="8">
                  <c:v>72639611.653825834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2-4528-AC7D-58A262C8ADF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TURÍSTICO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ANUAL!$A$3054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ANUAL!$B$3054:$M$3054</c:f>
              <c:numCache>
                <c:formatCode>#,##0</c:formatCode>
                <c:ptCount val="12"/>
                <c:pt idx="0">
                  <c:v>35343924.445088834</c:v>
                </c:pt>
                <c:pt idx="1">
                  <c:v>39339214.625099279</c:v>
                </c:pt>
                <c:pt idx="2">
                  <c:v>61881017.462112136</c:v>
                </c:pt>
                <c:pt idx="3">
                  <c:v>67784332.218365446</c:v>
                </c:pt>
                <c:pt idx="4">
                  <c:v>86960667.393209681</c:v>
                </c:pt>
                <c:pt idx="5">
                  <c:v>84309925.349308729</c:v>
                </c:pt>
                <c:pt idx="6">
                  <c:v>71421578.123492166</c:v>
                </c:pt>
                <c:pt idx="7">
                  <c:v>98915075.25504747</c:v>
                </c:pt>
                <c:pt idx="8">
                  <c:v>63580349.677161679</c:v>
                </c:pt>
                <c:pt idx="9">
                  <c:v>78060316.582831219</c:v>
                </c:pt>
                <c:pt idx="10">
                  <c:v>62707053.50624612</c:v>
                </c:pt>
                <c:pt idx="11">
                  <c:v>60005418.697880507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9-48C0-87B3-F7FF0350FB4B}"/>
            </c:ext>
          </c:extLst>
        </c:ser>
        <c:ser>
          <c:idx val="1"/>
          <c:order val="1"/>
          <c:tx>
            <c:strRef>
              <c:f>ANUAL!$A$3055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ANUAL!$B$3055:$M$3055</c:f>
              <c:numCache>
                <c:formatCode>#,##0</c:formatCode>
                <c:ptCount val="12"/>
                <c:pt idx="0">
                  <c:v>13902349.7681763</c:v>
                </c:pt>
                <c:pt idx="1">
                  <c:v>15807029.828721216</c:v>
                </c:pt>
                <c:pt idx="2">
                  <c:v>25653694.192480765</c:v>
                </c:pt>
                <c:pt idx="3">
                  <c:v>17862144.230234541</c:v>
                </c:pt>
                <c:pt idx="4">
                  <c:v>23762835.574660819</c:v>
                </c:pt>
                <c:pt idx="5">
                  <c:v>22118301.533687528</c:v>
                </c:pt>
                <c:pt idx="6">
                  <c:v>32464503.112367813</c:v>
                </c:pt>
                <c:pt idx="7">
                  <c:v>43460572.081145965</c:v>
                </c:pt>
                <c:pt idx="8">
                  <c:v>30877507.243030228</c:v>
                </c:pt>
                <c:pt idx="9">
                  <c:v>25894227.555615094</c:v>
                </c:pt>
                <c:pt idx="10">
                  <c:v>21745100.064747166</c:v>
                </c:pt>
                <c:pt idx="11">
                  <c:v>21513959.706060383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9-48C0-87B3-F7FF0350FB4B}"/>
            </c:ext>
          </c:extLst>
        </c:ser>
        <c:ser>
          <c:idx val="2"/>
          <c:order val="2"/>
          <c:tx>
            <c:strRef>
              <c:f>ANUAL!$A$3056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ANUAL!$B$3056:$M$3056</c:f>
              <c:numCache>
                <c:formatCode>#,##0</c:formatCode>
                <c:ptCount val="12"/>
                <c:pt idx="0">
                  <c:v>5504794.3762709936</c:v>
                </c:pt>
                <c:pt idx="1">
                  <c:v>6053178.2491601566</c:v>
                </c:pt>
                <c:pt idx="2">
                  <c:v>9944173.0954085309</c:v>
                </c:pt>
                <c:pt idx="3">
                  <c:v>5293545.8087841738</c:v>
                </c:pt>
                <c:pt idx="4">
                  <c:v>6484653.2740067802</c:v>
                </c:pt>
                <c:pt idx="5">
                  <c:v>6275587.8380301325</c:v>
                </c:pt>
                <c:pt idx="6">
                  <c:v>11007426.075836362</c:v>
                </c:pt>
                <c:pt idx="7">
                  <c:v>15207669.757549614</c:v>
                </c:pt>
                <c:pt idx="8">
                  <c:v>9814643.9220104553</c:v>
                </c:pt>
                <c:pt idx="9">
                  <c:v>9275936.1862121038</c:v>
                </c:pt>
                <c:pt idx="10">
                  <c:v>6836675.8054459197</c:v>
                </c:pt>
                <c:pt idx="11">
                  <c:v>6588842.2849812731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9-48C0-87B3-F7FF0350FB4B}"/>
            </c:ext>
          </c:extLst>
        </c:ser>
        <c:ser>
          <c:idx val="3"/>
          <c:order val="3"/>
          <c:tx>
            <c:strRef>
              <c:f>ANUAL!$A$3057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ANUAL!$B$3057:$M$3057</c:f>
              <c:numCache>
                <c:formatCode>#,##0</c:formatCode>
                <c:ptCount val="12"/>
                <c:pt idx="0">
                  <c:v>8453185.0612654332</c:v>
                </c:pt>
                <c:pt idx="1">
                  <c:v>9546263.665602617</c:v>
                </c:pt>
                <c:pt idx="2">
                  <c:v>16859772.153332032</c:v>
                </c:pt>
                <c:pt idx="3">
                  <c:v>12937705.105942326</c:v>
                </c:pt>
                <c:pt idx="4">
                  <c:v>14629465.267810034</c:v>
                </c:pt>
                <c:pt idx="5">
                  <c:v>14156637.666207539</c:v>
                </c:pt>
                <c:pt idx="6">
                  <c:v>26571828.986345083</c:v>
                </c:pt>
                <c:pt idx="7">
                  <c:v>36770583.746045627</c:v>
                </c:pt>
                <c:pt idx="8">
                  <c:v>25042860.475704543</c:v>
                </c:pt>
                <c:pt idx="9">
                  <c:v>20840971.836025976</c:v>
                </c:pt>
                <c:pt idx="10">
                  <c:v>17711872.577042956</c:v>
                </c:pt>
                <c:pt idx="11">
                  <c:v>17107952.518916998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B9-48C0-87B3-F7FF0350FB4B}"/>
            </c:ext>
          </c:extLst>
        </c:ser>
        <c:ser>
          <c:idx val="4"/>
          <c:order val="4"/>
          <c:tx>
            <c:strRef>
              <c:f>ANUAL!$A$3058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ANUAL!$B$3058:$M$3058</c:f>
              <c:numCache>
                <c:formatCode>#,##0</c:formatCode>
                <c:ptCount val="12"/>
                <c:pt idx="0">
                  <c:v>2478458.3958964595</c:v>
                </c:pt>
                <c:pt idx="1">
                  <c:v>2953876.2919878666</c:v>
                </c:pt>
                <c:pt idx="2">
                  <c:v>5119509.951067022</c:v>
                </c:pt>
                <c:pt idx="3">
                  <c:v>6149791.1443652967</c:v>
                </c:pt>
                <c:pt idx="4">
                  <c:v>6540304.2044268241</c:v>
                </c:pt>
                <c:pt idx="5">
                  <c:v>6686473.5026588347</c:v>
                </c:pt>
                <c:pt idx="6">
                  <c:v>11870375.173568172</c:v>
                </c:pt>
                <c:pt idx="7">
                  <c:v>16509733.121886246</c:v>
                </c:pt>
                <c:pt idx="8">
                  <c:v>11043025.255288802</c:v>
                </c:pt>
                <c:pt idx="9">
                  <c:v>7215779.5548120756</c:v>
                </c:pt>
                <c:pt idx="10">
                  <c:v>5516629.7411683565</c:v>
                </c:pt>
                <c:pt idx="11">
                  <c:v>5601375.622826213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B9-48C0-87B3-F7FF0350FB4B}"/>
            </c:ext>
          </c:extLst>
        </c:ser>
        <c:ser>
          <c:idx val="5"/>
          <c:order val="5"/>
          <c:tx>
            <c:strRef>
              <c:f>ANUAL!$A$3059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ANUAL!$B$3059:$M$3059</c:f>
              <c:numCache>
                <c:formatCode>#,##0</c:formatCode>
                <c:ptCount val="12"/>
                <c:pt idx="0">
                  <c:v>2622209.1369845136</c:v>
                </c:pt>
                <c:pt idx="1">
                  <c:v>3099706.4903439917</c:v>
                </c:pt>
                <c:pt idx="2">
                  <c:v>5211438.2183617605</c:v>
                </c:pt>
                <c:pt idx="3">
                  <c:v>3965603.1318785022</c:v>
                </c:pt>
                <c:pt idx="4">
                  <c:v>4111533.2219481887</c:v>
                </c:pt>
                <c:pt idx="5">
                  <c:v>4176150.885934243</c:v>
                </c:pt>
                <c:pt idx="6">
                  <c:v>5878446.1799000064</c:v>
                </c:pt>
                <c:pt idx="7">
                  <c:v>8998055.8729231283</c:v>
                </c:pt>
                <c:pt idx="8">
                  <c:v>5673579.9444164895</c:v>
                </c:pt>
                <c:pt idx="9">
                  <c:v>8733652.4270620849</c:v>
                </c:pt>
                <c:pt idx="10">
                  <c:v>6523395.8048694087</c:v>
                </c:pt>
                <c:pt idx="11">
                  <c:v>6407814.8932562666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B9-48C0-87B3-F7FF0350FB4B}"/>
            </c:ext>
          </c:extLst>
        </c:ser>
        <c:ser>
          <c:idx val="6"/>
          <c:order val="6"/>
          <c:tx>
            <c:strRef>
              <c:f>ANUAL!$A$3060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ANUAL!$B$3060:$M$3060</c:f>
              <c:numCache>
                <c:formatCode>#,##0</c:formatCode>
                <c:ptCount val="12"/>
                <c:pt idx="0">
                  <c:v>701694.08824596379</c:v>
                </c:pt>
                <c:pt idx="1">
                  <c:v>664078.05114202772</c:v>
                </c:pt>
                <c:pt idx="2">
                  <c:v>844390.56533244206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125100.99852486546</c:v>
                </c:pt>
                <c:pt idx="7">
                  <c:v>131421.87665332065</c:v>
                </c:pt>
                <c:pt idx="8">
                  <c:v>142757.96485815319</c:v>
                </c:pt>
                <c:pt idx="9">
                  <c:v>86823.063604707073</c:v>
                </c:pt>
                <c:pt idx="10">
                  <c:v>87128.952169032622</c:v>
                </c:pt>
                <c:pt idx="11">
                  <c:v>83116.136338802025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B9-48C0-87B3-F7FF0350F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7158969993615639E-3"/>
          <c:y val="0.78088530183727034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7DB51A"/>
                </a:solidFill>
              </a:rPr>
              <a:t>PARTICIPACIÓN PROVINCIAL EN EL GASTO TURÍSTICO</a:t>
            </a:r>
          </a:p>
        </c:rich>
      </c:tx>
      <c:layout>
        <c:manualLayout>
          <c:xMode val="edge"/>
          <c:yMode val="edge"/>
          <c:x val="0.17380048546563259"/>
          <c:y val="2.38096010945413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887762747605266"/>
          <c:y val="0.2486662957952869"/>
          <c:w val="0.75519554927428945"/>
          <c:h val="0.61881371881559633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BEB-4D0C-8AD1-D11ED51E866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BEB-4D0C-8AD1-D11ED51E866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BEB-4D0C-8AD1-D11ED51E866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BEB-4D0C-8AD1-D11ED51E866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BEB-4D0C-8AD1-D11ED51E866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BEB-4D0C-8AD1-D11ED51E866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BEB-4D0C-8AD1-D11ED51E866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BEB-4D0C-8AD1-D11ED51E866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BEB-4D0C-8AD1-D11ED51E866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BEB-4D0C-8AD1-D11ED51E8666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BEB-4D0C-8AD1-D11ED51E866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4BEB-4D0C-8AD1-D11ED51E86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EB-4D0C-8AD1-D11ED51E866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EB-4D0C-8AD1-D11ED51E866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EB-4D0C-8AD1-D11ED51E8666}"/>
                </c:ext>
              </c:extLst>
            </c:dLbl>
            <c:dLbl>
              <c:idx val="3"/>
              <c:layout>
                <c:manualLayout>
                  <c:x val="7.3723530953920355E-2"/>
                  <c:y val="5.28052805280537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EB-4D0C-8AD1-D11ED51E8666}"/>
                </c:ext>
              </c:extLst>
            </c:dLbl>
            <c:dLbl>
              <c:idx val="4"/>
              <c:layout>
                <c:manualLayout>
                  <c:x val="9.9626393180973459E-3"/>
                  <c:y val="-2.64026402640273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EB-4D0C-8AD1-D11ED51E8666}"/>
                </c:ext>
              </c:extLst>
            </c:dLbl>
            <c:dLbl>
              <c:idx val="5"/>
              <c:layout>
                <c:manualLayout>
                  <c:x val="-2.3910334363433705E-2"/>
                  <c:y val="1.58415841584158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EB-4D0C-8AD1-D11ED51E8666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EB-4D0C-8AD1-D11ED51E8666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EB-4D0C-8AD1-D11ED51E8666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EB-4D0C-8AD1-D11ED51E8666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4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EB-4D0C-8AD1-D11ED51E8666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EB-4D0C-8AD1-D11ED51E8666}"/>
                </c:ext>
              </c:extLst>
            </c:dLbl>
            <c:dLbl>
              <c:idx val="11"/>
              <c:layout>
                <c:manualLayout>
                  <c:x val="1.3947695045336212E-2"/>
                  <c:y val="-2.4202140656830085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spc="0" baseline="0">
                      <a:solidFill>
                        <a:schemeClr val="accent6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EB-4D0C-8AD1-D11ED51E86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ANUAL!$B$3053:$M$3053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ANUAL!$B$3061:$M$3061</c:f>
              <c:numCache>
                <c:formatCode>#,##0</c:formatCode>
                <c:ptCount val="12"/>
                <c:pt idx="0">
                  <c:v>69006615.271928489</c:v>
                </c:pt>
                <c:pt idx="1">
                  <c:v>77463347.202057138</c:v>
                </c:pt>
                <c:pt idx="2">
                  <c:v>125513995.63809468</c:v>
                </c:pt>
                <c:pt idx="3">
                  <c:v>113993121.63957028</c:v>
                </c:pt>
                <c:pt idx="4">
                  <c:v>142489458.93606231</c:v>
                </c:pt>
                <c:pt idx="5">
                  <c:v>137723076.77582699</c:v>
                </c:pt>
                <c:pt idx="6">
                  <c:v>159339258.65003446</c:v>
                </c:pt>
                <c:pt idx="7">
                  <c:v>219993111.71125138</c:v>
                </c:pt>
                <c:pt idx="8">
                  <c:v>146174724.48247036</c:v>
                </c:pt>
                <c:pt idx="9">
                  <c:v>150107707.20616329</c:v>
                </c:pt>
                <c:pt idx="10">
                  <c:v>121127856.45168896</c:v>
                </c:pt>
                <c:pt idx="11">
                  <c:v>117308479.86026044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BEB-4D0C-8AD1-D11ED51E866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EXCURSIONISTAS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ANUAL!$A$3319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ANUAL!$B$3319:$M$3319</c:f>
              <c:numCache>
                <c:formatCode>#,##0</c:formatCode>
                <c:ptCount val="12"/>
                <c:pt idx="0">
                  <c:v>3914315.7156071723</c:v>
                </c:pt>
                <c:pt idx="1">
                  <c:v>3982812.0714969686</c:v>
                </c:pt>
                <c:pt idx="2">
                  <c:v>6242130.4674623813</c:v>
                </c:pt>
                <c:pt idx="3">
                  <c:v>7912671.7379797408</c:v>
                </c:pt>
                <c:pt idx="4">
                  <c:v>7217217.942506941</c:v>
                </c:pt>
                <c:pt idx="5">
                  <c:v>6904879.1072574705</c:v>
                </c:pt>
                <c:pt idx="6">
                  <c:v>14006474.706845906</c:v>
                </c:pt>
                <c:pt idx="7">
                  <c:v>17413332.975269485</c:v>
                </c:pt>
                <c:pt idx="8">
                  <c:v>14470810.43208389</c:v>
                </c:pt>
                <c:pt idx="9">
                  <c:v>9229841.0316250622</c:v>
                </c:pt>
                <c:pt idx="10">
                  <c:v>7400989.4035310121</c:v>
                </c:pt>
                <c:pt idx="11">
                  <c:v>6734919.5051179351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94-40A8-A038-673A20EF8E61}"/>
            </c:ext>
          </c:extLst>
        </c:ser>
        <c:ser>
          <c:idx val="1"/>
          <c:order val="1"/>
          <c:tx>
            <c:strRef>
              <c:f>ANUAL!$A$3320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ANUAL!$B$3320:$M$3320</c:f>
              <c:numCache>
                <c:formatCode>#,##0</c:formatCode>
                <c:ptCount val="12"/>
                <c:pt idx="0">
                  <c:v>1118044.341327318</c:v>
                </c:pt>
                <c:pt idx="1">
                  <c:v>1209776.4987027806</c:v>
                </c:pt>
                <c:pt idx="2">
                  <c:v>1917156.1208516345</c:v>
                </c:pt>
                <c:pt idx="3">
                  <c:v>2037438.247763685</c:v>
                </c:pt>
                <c:pt idx="4">
                  <c:v>1847782.6882006435</c:v>
                </c:pt>
                <c:pt idx="5">
                  <c:v>1765282.4527183757</c:v>
                </c:pt>
                <c:pt idx="6">
                  <c:v>5395181.3549542297</c:v>
                </c:pt>
                <c:pt idx="7">
                  <c:v>6798041.4450809518</c:v>
                </c:pt>
                <c:pt idx="8">
                  <c:v>5674334.8081679717</c:v>
                </c:pt>
                <c:pt idx="9">
                  <c:v>3431231.7187477187</c:v>
                </c:pt>
                <c:pt idx="10">
                  <c:v>2752283.6561819618</c:v>
                </c:pt>
                <c:pt idx="11">
                  <c:v>2542158.8679504544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94-40A8-A038-673A20EF8E61}"/>
            </c:ext>
          </c:extLst>
        </c:ser>
        <c:ser>
          <c:idx val="2"/>
          <c:order val="2"/>
          <c:tx>
            <c:strRef>
              <c:f>ANUAL!$A$3321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ANUAL!$B$3321:$M$3321</c:f>
              <c:numCache>
                <c:formatCode>#,##0</c:formatCode>
                <c:ptCount val="12"/>
                <c:pt idx="0">
                  <c:v>3027667.2491415236</c:v>
                </c:pt>
                <c:pt idx="1">
                  <c:v>3329612.8387474865</c:v>
                </c:pt>
                <c:pt idx="2">
                  <c:v>5264024.2379929107</c:v>
                </c:pt>
                <c:pt idx="3">
                  <c:v>4778832.863768734</c:v>
                </c:pt>
                <c:pt idx="4">
                  <c:v>5227046.2862743288</c:v>
                </c:pt>
                <c:pt idx="5">
                  <c:v>5112255.6345755756</c:v>
                </c:pt>
                <c:pt idx="6">
                  <c:v>8112547.2305121776</c:v>
                </c:pt>
                <c:pt idx="7">
                  <c:v>10651982.09159302</c:v>
                </c:pt>
                <c:pt idx="8">
                  <c:v>8377976.4724752977</c:v>
                </c:pt>
                <c:pt idx="9">
                  <c:v>8708940.3624820448</c:v>
                </c:pt>
                <c:pt idx="10">
                  <c:v>7554015.2148177084</c:v>
                </c:pt>
                <c:pt idx="11">
                  <c:v>7099036.3987362431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4-40A8-A038-673A20EF8E61}"/>
            </c:ext>
          </c:extLst>
        </c:ser>
        <c:ser>
          <c:idx val="3"/>
          <c:order val="3"/>
          <c:tx>
            <c:strRef>
              <c:f>ANUAL!$A$3322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ANUAL!$B$3322:$M$3322</c:f>
              <c:numCache>
                <c:formatCode>#,##0</c:formatCode>
                <c:ptCount val="12"/>
                <c:pt idx="0">
                  <c:v>746284.01942278352</c:v>
                </c:pt>
                <c:pt idx="1">
                  <c:v>743929.41859063949</c:v>
                </c:pt>
                <c:pt idx="2">
                  <c:v>1159267.6938974464</c:v>
                </c:pt>
                <c:pt idx="3">
                  <c:v>1509732.2320770244</c:v>
                </c:pt>
                <c:pt idx="4">
                  <c:v>1911633.723762532</c:v>
                </c:pt>
                <c:pt idx="5">
                  <c:v>1927324.0613913646</c:v>
                </c:pt>
                <c:pt idx="6">
                  <c:v>2930679.4197966177</c:v>
                </c:pt>
                <c:pt idx="7">
                  <c:v>4031599.8102426366</c:v>
                </c:pt>
                <c:pt idx="8">
                  <c:v>2833585.0251175174</c:v>
                </c:pt>
                <c:pt idx="9">
                  <c:v>3029549.840676453</c:v>
                </c:pt>
                <c:pt idx="10">
                  <c:v>2307581.2567808595</c:v>
                </c:pt>
                <c:pt idx="11">
                  <c:v>2088686.7212319775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94-40A8-A038-673A20EF8E61}"/>
            </c:ext>
          </c:extLst>
        </c:ser>
        <c:ser>
          <c:idx val="4"/>
          <c:order val="4"/>
          <c:tx>
            <c:strRef>
              <c:f>ANUAL!$A$3323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ANUAL!$B$3323:$M$3323</c:f>
              <c:numCache>
                <c:formatCode>#,##0</c:formatCode>
                <c:ptCount val="12"/>
                <c:pt idx="0">
                  <c:v>273007.02360269497</c:v>
                </c:pt>
                <c:pt idx="1">
                  <c:v>340990.04861521395</c:v>
                </c:pt>
                <c:pt idx="2">
                  <c:v>546103.53674739774</c:v>
                </c:pt>
                <c:pt idx="3">
                  <c:v>1221046.1483084257</c:v>
                </c:pt>
                <c:pt idx="4">
                  <c:v>1318713.5323348162</c:v>
                </c:pt>
                <c:pt idx="5">
                  <c:v>1278696.6644960963</c:v>
                </c:pt>
                <c:pt idx="6">
                  <c:v>3440350.7216859576</c:v>
                </c:pt>
                <c:pt idx="7">
                  <c:v>4662042.8251370201</c:v>
                </c:pt>
                <c:pt idx="8">
                  <c:v>3451800.7872629915</c:v>
                </c:pt>
                <c:pt idx="9">
                  <c:v>3613762.3195826686</c:v>
                </c:pt>
                <c:pt idx="10">
                  <c:v>2575311.1597289075</c:v>
                </c:pt>
                <c:pt idx="11">
                  <c:v>2457433.4421750554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94-40A8-A038-673A20EF8E61}"/>
            </c:ext>
          </c:extLst>
        </c:ser>
        <c:ser>
          <c:idx val="5"/>
          <c:order val="5"/>
          <c:tx>
            <c:strRef>
              <c:f>ANUAL!$A$3324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ANUAL!$B$3318:$M$3318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ANUAL!$B$3324:$M$3324</c:f>
              <c:numCache>
                <c:formatCode>#,##0</c:formatCode>
                <c:ptCount val="12"/>
                <c:pt idx="0">
                  <c:v>41061.178098166856</c:v>
                </c:pt>
                <c:pt idx="1">
                  <c:v>53379.079988133555</c:v>
                </c:pt>
                <c:pt idx="2">
                  <c:v>89127.020939141032</c:v>
                </c:pt>
                <c:pt idx="3">
                  <c:v>58685.265058842153</c:v>
                </c:pt>
                <c:pt idx="4">
                  <c:v>64125.521847665572</c:v>
                </c:pt>
                <c:pt idx="5">
                  <c:v>67991.589474062188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24789.199019685035</c:v>
                </c:pt>
                <c:pt idx="10">
                  <c:v>16334.131562992123</c:v>
                </c:pt>
                <c:pt idx="11">
                  <c:v>13116.734258530181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4-40A8-A038-673A20EF8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129645945303156E-2"/>
          <c:y val="0.78943482768370454"/>
          <c:w val="0.96339981850557221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DE ALOJAMIENTO PRIVADO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ANUAL!$A$3345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ANUAL!$B$3345:$M$3345</c:f>
              <c:numCache>
                <c:formatCode>#,##0</c:formatCode>
                <c:ptCount val="12"/>
                <c:pt idx="0">
                  <c:v>412694.76098661229</c:v>
                </c:pt>
                <c:pt idx="1">
                  <c:v>464384.22839057044</c:v>
                </c:pt>
                <c:pt idx="2">
                  <c:v>576331.80624272407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4431422.154526596</c:v>
                </c:pt>
                <c:pt idx="7">
                  <c:v>6161816.1780513767</c:v>
                </c:pt>
                <c:pt idx="8">
                  <c:v>4282782.2838871889</c:v>
                </c:pt>
                <c:pt idx="9">
                  <c:v>2234030.0381016461</c:v>
                </c:pt>
                <c:pt idx="10">
                  <c:v>1220537.3106958461</c:v>
                </c:pt>
                <c:pt idx="11">
                  <c:v>1100094.2708386423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1C-406F-AE20-74C387CD44E6}"/>
            </c:ext>
          </c:extLst>
        </c:ser>
        <c:ser>
          <c:idx val="1"/>
          <c:order val="1"/>
          <c:tx>
            <c:strRef>
              <c:f>ANUAL!$A$3346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ANUAL!$B$3346:$M$3346</c:f>
              <c:numCache>
                <c:formatCode>#,##0</c:formatCode>
                <c:ptCount val="12"/>
                <c:pt idx="0">
                  <c:v>4355821.2645613002</c:v>
                </c:pt>
                <c:pt idx="1">
                  <c:v>5135599.5615488952</c:v>
                </c:pt>
                <c:pt idx="2">
                  <c:v>7724920.1414406551</c:v>
                </c:pt>
                <c:pt idx="3">
                  <c:v>6891649.9543358246</c:v>
                </c:pt>
                <c:pt idx="4">
                  <c:v>8882435.8566150609</c:v>
                </c:pt>
                <c:pt idx="5">
                  <c:v>8173813.7723817825</c:v>
                </c:pt>
                <c:pt idx="6">
                  <c:v>26881337.99139747</c:v>
                </c:pt>
                <c:pt idx="7">
                  <c:v>37139912.985332936</c:v>
                </c:pt>
                <c:pt idx="8">
                  <c:v>26021646.997233804</c:v>
                </c:pt>
                <c:pt idx="9">
                  <c:v>8143497.4968053922</c:v>
                </c:pt>
                <c:pt idx="10">
                  <c:v>6997502.4800270088</c:v>
                </c:pt>
                <c:pt idx="11">
                  <c:v>6530091.3767453488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C-406F-AE20-74C387CD44E6}"/>
            </c:ext>
          </c:extLst>
        </c:ser>
        <c:ser>
          <c:idx val="2"/>
          <c:order val="2"/>
          <c:tx>
            <c:strRef>
              <c:f>ANUAL!$A$3347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ANUAL!$B$3347:$M$3347</c:f>
              <c:numCache>
                <c:formatCode>#,##0</c:formatCode>
                <c:ptCount val="12"/>
                <c:pt idx="0">
                  <c:v>4027919.0321415626</c:v>
                </c:pt>
                <c:pt idx="1">
                  <c:v>4872606.3285305751</c:v>
                </c:pt>
                <c:pt idx="2">
                  <c:v>7945783.4016255969</c:v>
                </c:pt>
                <c:pt idx="3">
                  <c:v>8294149.1907937033</c:v>
                </c:pt>
                <c:pt idx="4">
                  <c:v>10710527.432076655</c:v>
                </c:pt>
                <c:pt idx="5">
                  <c:v>9939522.6357966438</c:v>
                </c:pt>
                <c:pt idx="6">
                  <c:v>22077843.533254355</c:v>
                </c:pt>
                <c:pt idx="7">
                  <c:v>29565036.941417724</c:v>
                </c:pt>
                <c:pt idx="8">
                  <c:v>20094568.649412844</c:v>
                </c:pt>
                <c:pt idx="9">
                  <c:v>4201382.5965075511</c:v>
                </c:pt>
                <c:pt idx="10">
                  <c:v>2938901.5554976417</c:v>
                </c:pt>
                <c:pt idx="11">
                  <c:v>2744002.8373420783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C-406F-AE20-74C387CD44E6}"/>
            </c:ext>
          </c:extLst>
        </c:ser>
        <c:ser>
          <c:idx val="3"/>
          <c:order val="3"/>
          <c:tx>
            <c:strRef>
              <c:f>ANUAL!$A$3348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ANUAL!$B$3348:$M$3348</c:f>
              <c:numCache>
                <c:formatCode>#,##0</c:formatCode>
                <c:ptCount val="12"/>
                <c:pt idx="0">
                  <c:v>6392414.9150577504</c:v>
                </c:pt>
                <c:pt idx="1">
                  <c:v>6192240.4129500333</c:v>
                </c:pt>
                <c:pt idx="2">
                  <c:v>12366851.55678194</c:v>
                </c:pt>
                <c:pt idx="3">
                  <c:v>13539793.703621207</c:v>
                </c:pt>
                <c:pt idx="4">
                  <c:v>17356296.744378123</c:v>
                </c:pt>
                <c:pt idx="5">
                  <c:v>16062742.431957204</c:v>
                </c:pt>
                <c:pt idx="6">
                  <c:v>33290643.311018091</c:v>
                </c:pt>
                <c:pt idx="7">
                  <c:v>44607493.686390467</c:v>
                </c:pt>
                <c:pt idx="8">
                  <c:v>32234768.316654794</c:v>
                </c:pt>
                <c:pt idx="9">
                  <c:v>19453375.607133124</c:v>
                </c:pt>
                <c:pt idx="10">
                  <c:v>13167162.814301342</c:v>
                </c:pt>
                <c:pt idx="11">
                  <c:v>11877899.752213245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1C-406F-AE20-74C387CD44E6}"/>
            </c:ext>
          </c:extLst>
        </c:ser>
        <c:ser>
          <c:idx val="4"/>
          <c:order val="4"/>
          <c:tx>
            <c:strRef>
              <c:f>ANUAL!$A$3349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ANUAL!$B$3349:$M$3349</c:f>
              <c:numCache>
                <c:formatCode>#,##0</c:formatCode>
                <c:ptCount val="12"/>
                <c:pt idx="0">
                  <c:v>1550626.5128881251</c:v>
                </c:pt>
                <c:pt idx="1">
                  <c:v>1890892.7279840501</c:v>
                </c:pt>
                <c:pt idx="2">
                  <c:v>2787360.9886359181</c:v>
                </c:pt>
                <c:pt idx="3">
                  <c:v>1053653.7938341016</c:v>
                </c:pt>
                <c:pt idx="4">
                  <c:v>1379434.3140154271</c:v>
                </c:pt>
                <c:pt idx="5">
                  <c:v>1270840.5563209273</c:v>
                </c:pt>
                <c:pt idx="6">
                  <c:v>14619894.902423684</c:v>
                </c:pt>
                <c:pt idx="7">
                  <c:v>20889601.068838585</c:v>
                </c:pt>
                <c:pt idx="8">
                  <c:v>13691998.752213418</c:v>
                </c:pt>
                <c:pt idx="9">
                  <c:v>3135518.9815342952</c:v>
                </c:pt>
                <c:pt idx="10">
                  <c:v>2633130.8016667427</c:v>
                </c:pt>
                <c:pt idx="11">
                  <c:v>2350815.412416101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1C-406F-AE20-74C387CD44E6}"/>
            </c:ext>
          </c:extLst>
        </c:ser>
        <c:ser>
          <c:idx val="5"/>
          <c:order val="5"/>
          <c:tx>
            <c:strRef>
              <c:f>ANUAL!$A$3350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ANUAL!$B$3350:$M$3350</c:f>
              <c:numCache>
                <c:formatCode>#,##0</c:formatCode>
                <c:ptCount val="12"/>
                <c:pt idx="0">
                  <c:v>1399081.9542411065</c:v>
                </c:pt>
                <c:pt idx="1">
                  <c:v>1764504.7546910492</c:v>
                </c:pt>
                <c:pt idx="2">
                  <c:v>2616193.0851251814</c:v>
                </c:pt>
                <c:pt idx="3">
                  <c:v>1955042.6638544849</c:v>
                </c:pt>
                <c:pt idx="4">
                  <c:v>2461825.0217820001</c:v>
                </c:pt>
                <c:pt idx="5">
                  <c:v>2327518.3904337995</c:v>
                </c:pt>
                <c:pt idx="6">
                  <c:v>9399596.6711315699</c:v>
                </c:pt>
                <c:pt idx="7">
                  <c:v>12665109.243943553</c:v>
                </c:pt>
                <c:pt idx="8">
                  <c:v>8887507.8827738725</c:v>
                </c:pt>
                <c:pt idx="9">
                  <c:v>4130927.4732678067</c:v>
                </c:pt>
                <c:pt idx="10">
                  <c:v>3507833.2952010436</c:v>
                </c:pt>
                <c:pt idx="11">
                  <c:v>3482521.1783486204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1C-406F-AE20-74C387CD44E6}"/>
            </c:ext>
          </c:extLst>
        </c:ser>
        <c:ser>
          <c:idx val="6"/>
          <c:order val="6"/>
          <c:tx>
            <c:strRef>
              <c:f>ANUAL!$A$3351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ANUAL!$B$3344:$M$3344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ANUAL!$B$3351:$M$3351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5446.8774074838357</c:v>
                </c:pt>
                <c:pt idx="10">
                  <c:v>4304.368227465241</c:v>
                </c:pt>
                <c:pt idx="11">
                  <c:v>4576.385062041144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1C-406F-AE20-74C387CD4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EVOLUCIÓN ANUAL DEL GASTO</a:t>
            </a:r>
            <a:r>
              <a:rPr lang="es-ES" sz="1600" b="1" baseline="0">
                <a:solidFill>
                  <a:srgbClr val="7DB51A"/>
                </a:solidFill>
              </a:rPr>
              <a:t> EN VIVIENDAS Y APARTAMENTOS TURÍSTICOS</a:t>
            </a:r>
            <a:endParaRPr lang="es-ES" sz="1600" b="1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6063473938278078E-2"/>
          <c:y val="0.15868393846632994"/>
          <c:w val="0.92320154485370232"/>
          <c:h val="0.51564514435695541"/>
        </c:manualLayout>
      </c:layout>
      <c:lineChart>
        <c:grouping val="standard"/>
        <c:varyColors val="0"/>
        <c:ser>
          <c:idx val="0"/>
          <c:order val="0"/>
          <c:tx>
            <c:strRef>
              <c:f>ANUAL!$A$3270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ANUAL!$B$3270:$M$3270</c:f>
              <c:numCache>
                <c:formatCode>#,##0</c:formatCode>
                <c:ptCount val="12"/>
                <c:pt idx="0">
                  <c:v>3720710.0397235155</c:v>
                </c:pt>
                <c:pt idx="1">
                  <c:v>4940745.2024818808</c:v>
                </c:pt>
                <c:pt idx="2">
                  <c:v>7671350.427307846</c:v>
                </c:pt>
                <c:pt idx="3">
                  <c:v>7051357.8455242999</c:v>
                </c:pt>
                <c:pt idx="4">
                  <c:v>10470821.008165749</c:v>
                </c:pt>
                <c:pt idx="5">
                  <c:v>10571506.995405138</c:v>
                </c:pt>
                <c:pt idx="6">
                  <c:v>10716967.463734571</c:v>
                </c:pt>
                <c:pt idx="7">
                  <c:v>14403697.750368359</c:v>
                </c:pt>
                <c:pt idx="8">
                  <c:v>7840247.6684878338</c:v>
                </c:pt>
                <c:pt idx="9">
                  <c:v>6834379.7876822371</c:v>
                </c:pt>
                <c:pt idx="10">
                  <c:v>6175887.2843294581</c:v>
                </c:pt>
                <c:pt idx="11">
                  <c:v>6438989.009505433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3-4118-AE64-F5C14DD58B2B}"/>
            </c:ext>
          </c:extLst>
        </c:ser>
        <c:ser>
          <c:idx val="1"/>
          <c:order val="1"/>
          <c:tx>
            <c:strRef>
              <c:f>ANUAL!$A$3271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ANUAL!$B$3271:$M$3271</c:f>
              <c:numCache>
                <c:formatCode>#,##0</c:formatCode>
                <c:ptCount val="12"/>
                <c:pt idx="0">
                  <c:v>888712.43736259639</c:v>
                </c:pt>
                <c:pt idx="1">
                  <c:v>1822283.7685258181</c:v>
                </c:pt>
                <c:pt idx="2">
                  <c:v>3546266.0809361027</c:v>
                </c:pt>
                <c:pt idx="3">
                  <c:v>916634.5625666948</c:v>
                </c:pt>
                <c:pt idx="4">
                  <c:v>2069946.5144040086</c:v>
                </c:pt>
                <c:pt idx="5">
                  <c:v>2106391.1073502796</c:v>
                </c:pt>
                <c:pt idx="6">
                  <c:v>5202489.0681605199</c:v>
                </c:pt>
                <c:pt idx="7">
                  <c:v>6758563.2371874982</c:v>
                </c:pt>
                <c:pt idx="8">
                  <c:v>3918938.259235281</c:v>
                </c:pt>
                <c:pt idx="9">
                  <c:v>1777766.6387268291</c:v>
                </c:pt>
                <c:pt idx="10">
                  <c:v>1719089.1290505016</c:v>
                </c:pt>
                <c:pt idx="11">
                  <c:v>1903253.8664637622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3-4118-AE64-F5C14DD58B2B}"/>
            </c:ext>
          </c:extLst>
        </c:ser>
        <c:ser>
          <c:idx val="2"/>
          <c:order val="2"/>
          <c:tx>
            <c:strRef>
              <c:f>ANUAL!$A$3272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ANUAL!$B$3272:$M$3272</c:f>
              <c:numCache>
                <c:formatCode>#,##0</c:formatCode>
                <c:ptCount val="12"/>
                <c:pt idx="0">
                  <c:v>841531.31313576119</c:v>
                </c:pt>
                <c:pt idx="1">
                  <c:v>839591.35455593735</c:v>
                </c:pt>
                <c:pt idx="2">
                  <c:v>1219449.4340426028</c:v>
                </c:pt>
                <c:pt idx="3">
                  <c:v>984580.24065922503</c:v>
                </c:pt>
                <c:pt idx="4">
                  <c:v>992204.69016466138</c:v>
                </c:pt>
                <c:pt idx="5">
                  <c:v>1024599.1659060984</c:v>
                </c:pt>
                <c:pt idx="6">
                  <c:v>1594581.1436239611</c:v>
                </c:pt>
                <c:pt idx="7">
                  <c:v>2194299.4089569524</c:v>
                </c:pt>
                <c:pt idx="8">
                  <c:v>1304706.656705593</c:v>
                </c:pt>
                <c:pt idx="9">
                  <c:v>872368.18738412077</c:v>
                </c:pt>
                <c:pt idx="10">
                  <c:v>602516.57102817285</c:v>
                </c:pt>
                <c:pt idx="11">
                  <c:v>596279.82111093064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3-4118-AE64-F5C14DD58B2B}"/>
            </c:ext>
          </c:extLst>
        </c:ser>
        <c:ser>
          <c:idx val="3"/>
          <c:order val="3"/>
          <c:tx>
            <c:strRef>
              <c:f>ANUAL!$A$3273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ANUAL!$B$3273:$M$3273</c:f>
              <c:numCache>
                <c:formatCode>#,##0</c:formatCode>
                <c:ptCount val="12"/>
                <c:pt idx="0">
                  <c:v>734158.81887230999</c:v>
                </c:pt>
                <c:pt idx="1">
                  <c:v>1085349.6642641411</c:v>
                </c:pt>
                <c:pt idx="2">
                  <c:v>1808247.4673660395</c:v>
                </c:pt>
                <c:pt idx="3">
                  <c:v>1328104.5071141068</c:v>
                </c:pt>
                <c:pt idx="4">
                  <c:v>761808.85084322351</c:v>
                </c:pt>
                <c:pt idx="5">
                  <c:v>785952.72496018885</c:v>
                </c:pt>
                <c:pt idx="6">
                  <c:v>4512827.6275514355</c:v>
                </c:pt>
                <c:pt idx="7">
                  <c:v>6062886.7397066914</c:v>
                </c:pt>
                <c:pt idx="8">
                  <c:v>3643905.173874977</c:v>
                </c:pt>
                <c:pt idx="9">
                  <c:v>1647065.3669240181</c:v>
                </c:pt>
                <c:pt idx="10">
                  <c:v>1349829.5846501396</c:v>
                </c:pt>
                <c:pt idx="11">
                  <c:v>1421601.7753937249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C3-4118-AE64-F5C14DD58B2B}"/>
            </c:ext>
          </c:extLst>
        </c:ser>
        <c:ser>
          <c:idx val="4"/>
          <c:order val="4"/>
          <c:tx>
            <c:strRef>
              <c:f>ANUAL!$A$3274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ANUAL!$B$3274:$M$3274</c:f>
              <c:numCache>
                <c:formatCode>#,##0</c:formatCode>
                <c:ptCount val="12"/>
                <c:pt idx="0">
                  <c:v>190357.71480247102</c:v>
                </c:pt>
                <c:pt idx="1">
                  <c:v>370016.70655527047</c:v>
                </c:pt>
                <c:pt idx="2">
                  <c:v>710064.24513563234</c:v>
                </c:pt>
                <c:pt idx="3">
                  <c:v>1078545.1429128058</c:v>
                </c:pt>
                <c:pt idx="4">
                  <c:v>383754.59115180525</c:v>
                </c:pt>
                <c:pt idx="5">
                  <c:v>381290.37122292869</c:v>
                </c:pt>
                <c:pt idx="6">
                  <c:v>1576301.3299258952</c:v>
                </c:pt>
                <c:pt idx="7">
                  <c:v>2185955.8851985382</c:v>
                </c:pt>
                <c:pt idx="8">
                  <c:v>1308888.765852537</c:v>
                </c:pt>
                <c:pt idx="9">
                  <c:v>1188005.7626899921</c:v>
                </c:pt>
                <c:pt idx="10">
                  <c:v>765186.81276712148</c:v>
                </c:pt>
                <c:pt idx="11">
                  <c:v>819891.85814296023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C3-4118-AE64-F5C14DD58B2B}"/>
            </c:ext>
          </c:extLst>
        </c:ser>
        <c:ser>
          <c:idx val="5"/>
          <c:order val="5"/>
          <c:tx>
            <c:strRef>
              <c:f>ANUAL!$A$3275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ANUAL!$B$3275:$M$3275</c:f>
              <c:numCache>
                <c:formatCode>#,##0</c:formatCode>
                <c:ptCount val="12"/>
                <c:pt idx="0">
                  <c:v>88009.419957746635</c:v>
                </c:pt>
                <c:pt idx="1">
                  <c:v>409453.20213573507</c:v>
                </c:pt>
                <c:pt idx="2">
                  <c:v>817370.06229562499</c:v>
                </c:pt>
                <c:pt idx="3">
                  <c:v>532724.56683515874</c:v>
                </c:pt>
                <c:pt idx="4">
                  <c:v>233584.36607770831</c:v>
                </c:pt>
                <c:pt idx="5">
                  <c:v>239037.9304010763</c:v>
                </c:pt>
                <c:pt idx="6">
                  <c:v>747894.99575173692</c:v>
                </c:pt>
                <c:pt idx="7">
                  <c:v>934634.84384631074</c:v>
                </c:pt>
                <c:pt idx="8">
                  <c:v>566534.55911879137</c:v>
                </c:pt>
                <c:pt idx="9">
                  <c:v>995582.19475568866</c:v>
                </c:pt>
                <c:pt idx="10">
                  <c:v>1054809.307313086</c:v>
                </c:pt>
                <c:pt idx="11">
                  <c:v>1250960.4655813938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3-4118-AE64-F5C14DD58B2B}"/>
            </c:ext>
          </c:extLst>
        </c:ser>
        <c:ser>
          <c:idx val="6"/>
          <c:order val="6"/>
          <c:tx>
            <c:strRef>
              <c:f>ANUAL!$A$3276</c:f>
              <c:strCache>
                <c:ptCount val="1"/>
                <c:pt idx="0">
                  <c:v>OTROS GASTOS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ANUAL!$B$3269:$M$3269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 </c:v>
                </c:pt>
                <c:pt idx="8">
                  <c:v>SEPTIEM</c:v>
                </c:pt>
                <c:pt idx="9">
                  <c:v>OCTUBRE</c:v>
                </c:pt>
                <c:pt idx="10">
                  <c:v>NOVIEMB</c:v>
                </c:pt>
                <c:pt idx="11">
                  <c:v>DICIEMBRE</c:v>
                </c:pt>
              </c:strCache>
            </c:strRef>
          </c:cat>
          <c:val>
            <c:numRef>
              <c:f>ANUAL!$B$3276:$M$3276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C3-4118-AE64-F5C14DD58B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275752"/>
        <c:axId val="327276144"/>
      </c:lineChart>
      <c:catAx>
        <c:axId val="32727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6144"/>
        <c:crosses val="autoZero"/>
        <c:auto val="1"/>
        <c:lblAlgn val="ctr"/>
        <c:lblOffset val="100"/>
        <c:noMultiLvlLbl val="0"/>
      </c:catAx>
      <c:valAx>
        <c:axId val="32727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2727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104915939561608E-3"/>
          <c:y val="0.79088530183727035"/>
          <c:w val="0.99028410300063829"/>
          <c:h val="0.200035433070866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por provincias</a:t>
            </a:r>
          </a:p>
        </c:rich>
      </c:tx>
      <c:layout>
        <c:manualLayout>
          <c:xMode val="edge"/>
          <c:yMode val="edge"/>
          <c:x val="0.29058837680542576"/>
          <c:y val="4.31374924288310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4705931012138677E-2"/>
          <c:y val="0.31372669166165618"/>
          <c:w val="0.8635299078181915"/>
          <c:h val="0.52941379217904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CyL'!$C$22:$K$22</c:f>
              <c:numCache>
                <c:formatCode>#,##0</c:formatCode>
                <c:ptCount val="9"/>
                <c:pt idx="0">
                  <c:v>905564</c:v>
                </c:pt>
                <c:pt idx="1">
                  <c:v>1660750</c:v>
                </c:pt>
                <c:pt idx="2">
                  <c:v>1635083</c:v>
                </c:pt>
                <c:pt idx="3">
                  <c:v>480260</c:v>
                </c:pt>
                <c:pt idx="4">
                  <c:v>1622930</c:v>
                </c:pt>
                <c:pt idx="5">
                  <c:v>998690</c:v>
                </c:pt>
                <c:pt idx="6">
                  <c:v>453121</c:v>
                </c:pt>
                <c:pt idx="7">
                  <c:v>1026914</c:v>
                </c:pt>
                <c:pt idx="8">
                  <c:v>460508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4-4C12-8B4C-30F9F2CBB472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CyL'!$C$25:$K$25</c:f>
              <c:numCache>
                <c:formatCode>#,##0</c:formatCode>
                <c:ptCount val="9"/>
                <c:pt idx="0">
                  <c:v>1502524</c:v>
                </c:pt>
                <c:pt idx="1">
                  <c:v>2520120</c:v>
                </c:pt>
                <c:pt idx="2">
                  <c:v>2615569</c:v>
                </c:pt>
                <c:pt idx="3">
                  <c:v>808353</c:v>
                </c:pt>
                <c:pt idx="4">
                  <c:v>2691686</c:v>
                </c:pt>
                <c:pt idx="5">
                  <c:v>1617208</c:v>
                </c:pt>
                <c:pt idx="6">
                  <c:v>868764</c:v>
                </c:pt>
                <c:pt idx="7">
                  <c:v>1745665</c:v>
                </c:pt>
                <c:pt idx="8">
                  <c:v>736551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D4-4C12-8B4C-30F9F2CB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90616"/>
        <c:axId val="1"/>
      </c:barChart>
      <c:catAx>
        <c:axId val="629390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906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8823678180063"/>
          <c:y val="0.14509872804360993"/>
          <c:w val="0.39882380154889574"/>
          <c:h val="9.803957197657983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14329</c:v>
              </c:pt>
              <c:pt idx="1">
                <c:v>18558</c:v>
              </c:pt>
              <c:pt idx="2">
                <c:v>22874</c:v>
              </c:pt>
              <c:pt idx="3">
                <c:v>30419</c:v>
              </c:pt>
              <c:pt idx="4">
                <c:v>34231</c:v>
              </c:pt>
              <c:pt idx="5">
                <c:v>29580</c:v>
              </c:pt>
              <c:pt idx="6">
                <c:v>32696</c:v>
              </c:pt>
              <c:pt idx="7">
                <c:v>44268</c:v>
              </c:pt>
              <c:pt idx="8">
                <c:v>34651</c:v>
              </c:pt>
              <c:pt idx="9">
                <c:v>30016</c:v>
              </c:pt>
              <c:pt idx="10">
                <c:v>20285</c:v>
              </c:pt>
              <c:pt idx="11">
                <c:v>18111</c:v>
              </c:pt>
            </c:numLit>
          </c:val>
          <c:extLst>
            <c:ext xmlns:c16="http://schemas.microsoft.com/office/drawing/2014/chart" uri="{C3380CC4-5D6E-409C-BE32-E72D297353CC}">
              <c16:uniqueId val="{00000000-B97D-4901-A753-1B28010C146A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25012</c:v>
              </c:pt>
              <c:pt idx="1">
                <c:v>32669</c:v>
              </c:pt>
              <c:pt idx="2">
                <c:v>42288</c:v>
              </c:pt>
              <c:pt idx="3">
                <c:v>53643</c:v>
              </c:pt>
              <c:pt idx="4">
                <c:v>55821</c:v>
              </c:pt>
              <c:pt idx="5">
                <c:v>48301</c:v>
              </c:pt>
              <c:pt idx="6">
                <c:v>58860</c:v>
              </c:pt>
              <c:pt idx="7">
                <c:v>85073</c:v>
              </c:pt>
              <c:pt idx="8">
                <c:v>56547</c:v>
              </c:pt>
              <c:pt idx="9">
                <c:v>55410</c:v>
              </c:pt>
              <c:pt idx="10">
                <c:v>37218</c:v>
              </c:pt>
              <c:pt idx="11">
                <c:v>36652</c:v>
              </c:pt>
            </c:numLit>
          </c:val>
          <c:extLst>
            <c:ext xmlns:c16="http://schemas.microsoft.com/office/drawing/2014/chart" uri="{C3380CC4-5D6E-409C-BE32-E72D297353CC}">
              <c16:uniqueId val="{00000001-B97D-4901-A753-1B28010C1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325584"/>
        <c:axId val="306652856"/>
      </c:barChart>
      <c:catAx>
        <c:axId val="30632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2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652856"/>
        <c:scaling>
          <c:orientation val="minMax"/>
          <c:max val="12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32558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Nº de viajeros y pernoctaciones mensuales</a:t>
            </a:r>
          </a:p>
        </c:rich>
      </c:tx>
      <c:layout>
        <c:manualLayout>
          <c:xMode val="edge"/>
          <c:yMode val="edge"/>
          <c:x val="0.33628348519303453"/>
          <c:y val="4.0590360987485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779813271852413E-2"/>
          <c:y val="0.32103378876302463"/>
          <c:w val="0.84759176767584621"/>
          <c:h val="0.51660609686003955"/>
        </c:manualLayout>
      </c:layout>
      <c:lineChart>
        <c:grouping val="standar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CyL'!$C$55:$N$55</c:f>
              <c:numCache>
                <c:formatCode>#,##0</c:formatCode>
                <c:ptCount val="12"/>
                <c:pt idx="0">
                  <c:v>388764</c:v>
                </c:pt>
                <c:pt idx="1">
                  <c:v>430767</c:v>
                </c:pt>
                <c:pt idx="2">
                  <c:v>681593</c:v>
                </c:pt>
                <c:pt idx="3">
                  <c:v>722875</c:v>
                </c:pt>
                <c:pt idx="4">
                  <c:v>915321</c:v>
                </c:pt>
                <c:pt idx="5">
                  <c:v>848026</c:v>
                </c:pt>
                <c:pt idx="6">
                  <c:v>947856</c:v>
                </c:pt>
                <c:pt idx="7">
                  <c:v>1274098</c:v>
                </c:pt>
                <c:pt idx="8">
                  <c:v>931052</c:v>
                </c:pt>
                <c:pt idx="9">
                  <c:v>839393</c:v>
                </c:pt>
                <c:pt idx="10">
                  <c:v>659502</c:v>
                </c:pt>
                <c:pt idx="11">
                  <c:v>604573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19-4C92-9148-D34E51A4F53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strRef>
              <c:f>'M.V. CyL'!$C$54:$N$54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CyL'!$C$58:$N$58</c:f>
              <c:numCache>
                <c:formatCode>#,##0</c:formatCode>
                <c:ptCount val="12"/>
                <c:pt idx="0">
                  <c:v>621276</c:v>
                </c:pt>
                <c:pt idx="1">
                  <c:v>696509</c:v>
                </c:pt>
                <c:pt idx="2">
                  <c:v>1176324</c:v>
                </c:pt>
                <c:pt idx="3">
                  <c:v>1117319</c:v>
                </c:pt>
                <c:pt idx="4">
                  <c:v>1388507</c:v>
                </c:pt>
                <c:pt idx="5">
                  <c:v>1362587</c:v>
                </c:pt>
                <c:pt idx="6">
                  <c:v>1624454</c:v>
                </c:pt>
                <c:pt idx="7">
                  <c:v>2231828</c:v>
                </c:pt>
                <c:pt idx="8">
                  <c:v>1456055</c:v>
                </c:pt>
                <c:pt idx="9">
                  <c:v>1340394</c:v>
                </c:pt>
                <c:pt idx="10">
                  <c:v>1065565</c:v>
                </c:pt>
                <c:pt idx="11">
                  <c:v>1025622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9-4C92-9148-D34E51A4F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9389632"/>
        <c:axId val="1"/>
      </c:lineChart>
      <c:catAx>
        <c:axId val="62938963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9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2841720423453946"/>
          <c:y val="0.18081212674502642"/>
          <c:w val="0.33333364272491472"/>
          <c:h val="9.22511316520217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873263153933715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880866425992779"/>
          <c:y val="0.45070422535211269"/>
          <c:w val="0.40613718411552346"/>
          <c:h val="0.31690140845070425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AA4-49E0-AF23-AB779880E81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AA4-49E0-AF23-AB779880E81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AA4-49E0-AF23-AB779880E81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AA4-49E0-AF23-AB779880E8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8AA4-49E0-AF23-AB779880E8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8AA4-49E0-AF23-AB779880E81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AA4-49E0-AF23-AB779880E81F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AA4-49E0-AF23-AB779880E81F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AA4-49E0-AF23-AB779880E81F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8AA4-49E0-AF23-AB779880E81F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8AA4-49E0-AF23-AB779880E81F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8AA4-49E0-AF23-AB779880E81F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8AA4-49E0-AF23-AB779880E81F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8AA4-49E0-AF23-AB779880E81F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8AA4-49E0-AF23-AB779880E81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PROV'!$D$23:$I$23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PROV'!$D$30:$I$30</c:f>
              <c:numCache>
                <c:formatCode>0%</c:formatCode>
                <c:ptCount val="6"/>
                <c:pt idx="0">
                  <c:v>0.60589643581237773</c:v>
                </c:pt>
                <c:pt idx="1">
                  <c:v>6.4423939114187395E-2</c:v>
                </c:pt>
                <c:pt idx="2">
                  <c:v>0.16555097154922235</c:v>
                </c:pt>
                <c:pt idx="3">
                  <c:v>1.3759380894116815E-2</c:v>
                </c:pt>
                <c:pt idx="4">
                  <c:v>0.11860012102954623</c:v>
                </c:pt>
                <c:pt idx="5">
                  <c:v>3.1769151600549494E-2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A4-49E0-AF23-AB779880E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4617745822408E-2"/>
          <c:y val="0.25461300488101951"/>
          <c:w val="0.90097336857365629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PROV'!$C$35:$N$35</c:f>
              <c:numCache>
                <c:formatCode>#,##0</c:formatCode>
                <c:ptCount val="12"/>
                <c:pt idx="0">
                  <c:v>41079</c:v>
                </c:pt>
                <c:pt idx="1">
                  <c:v>50047</c:v>
                </c:pt>
                <c:pt idx="2">
                  <c:v>74272</c:v>
                </c:pt>
                <c:pt idx="3">
                  <c:v>66110</c:v>
                </c:pt>
                <c:pt idx="4">
                  <c:v>84870</c:v>
                </c:pt>
                <c:pt idx="5">
                  <c:v>82795</c:v>
                </c:pt>
                <c:pt idx="6">
                  <c:v>96521</c:v>
                </c:pt>
                <c:pt idx="7">
                  <c:v>111580</c:v>
                </c:pt>
                <c:pt idx="8">
                  <c:v>84340</c:v>
                </c:pt>
                <c:pt idx="9">
                  <c:v>80326</c:v>
                </c:pt>
                <c:pt idx="10">
                  <c:v>69190</c:v>
                </c:pt>
                <c:pt idx="11">
                  <c:v>64434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E-429B-BB25-7553611C1B0F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PROV'!$C$34:$N$34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PROV'!$C$36:$N$36</c:f>
              <c:numCache>
                <c:formatCode>#,##0</c:formatCode>
                <c:ptCount val="12"/>
                <c:pt idx="0">
                  <c:v>62117</c:v>
                </c:pt>
                <c:pt idx="1">
                  <c:v>79263</c:v>
                </c:pt>
                <c:pt idx="2">
                  <c:v>128389</c:v>
                </c:pt>
                <c:pt idx="3">
                  <c:v>101850</c:v>
                </c:pt>
                <c:pt idx="4">
                  <c:v>134169</c:v>
                </c:pt>
                <c:pt idx="5">
                  <c:v>128145</c:v>
                </c:pt>
                <c:pt idx="6">
                  <c:v>162788</c:v>
                </c:pt>
                <c:pt idx="7">
                  <c:v>223578</c:v>
                </c:pt>
                <c:pt idx="8">
                  <c:v>132483</c:v>
                </c:pt>
                <c:pt idx="9">
                  <c:v>125199</c:v>
                </c:pt>
                <c:pt idx="10">
                  <c:v>111927</c:v>
                </c:pt>
                <c:pt idx="11">
                  <c:v>112616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E-429B-BB25-7553611C1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12920"/>
        <c:axId val="1"/>
      </c:barChart>
      <c:catAx>
        <c:axId val="629412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12920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427973210879289"/>
          <c:y val="9.2250978061704542E-2"/>
          <c:w val="0.29973505063180578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6714801444043323"/>
          <c:y val="0.4187008491363739"/>
          <c:w val="0.44043321299638988"/>
          <c:h val="0.39431050840998322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7F5-4587-AEB2-581B78BFE51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7F5-4587-AEB2-581B78BFE51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7F5-4587-AEB2-581B78BFE51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7F5-4587-AEB2-581B78BFE5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C7F5-4587-AEB2-581B78BFE5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C7F5-4587-AEB2-581B78BFE51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7F5-4587-AEB2-581B78BFE51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C7F5-4587-AEB2-581B78BFE518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C7F5-4587-AEB2-581B78BFE518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C7F5-4587-AEB2-581B78BFE518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C7F5-4587-AEB2-581B78BFE518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C7F5-4587-AEB2-581B78BFE518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C7F5-4587-AEB2-581B78BFE51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C7F5-4587-AEB2-581B78BFE518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C7F5-4587-AEB2-581B78BFE51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PROV'!$D$75:$I$75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PROV'!$D$82:$I$82</c:f>
              <c:numCache>
                <c:formatCode>0%</c:formatCode>
                <c:ptCount val="6"/>
                <c:pt idx="0">
                  <c:v>0.67929068192081887</c:v>
                </c:pt>
                <c:pt idx="1">
                  <c:v>4.3842239951828996E-2</c:v>
                </c:pt>
                <c:pt idx="2">
                  <c:v>0.11096974258618095</c:v>
                </c:pt>
                <c:pt idx="3">
                  <c:v>7.5250338702393491E-2</c:v>
                </c:pt>
                <c:pt idx="4">
                  <c:v>5.3239801294595816E-2</c:v>
                </c:pt>
                <c:pt idx="5">
                  <c:v>3.7407195544181843E-2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7F5-4587-AEB2-581B78BF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41333532730218"/>
          <c:w val="0.90362589075787703"/>
          <c:h val="0.579336837193044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PROV'!$C$87:$N$87</c:f>
              <c:numCache>
                <c:formatCode>#,##0</c:formatCode>
                <c:ptCount val="12"/>
                <c:pt idx="0">
                  <c:v>62116</c:v>
                </c:pt>
                <c:pt idx="1">
                  <c:v>71969</c:v>
                </c:pt>
                <c:pt idx="2">
                  <c:v>117730</c:v>
                </c:pt>
                <c:pt idx="3">
                  <c:v>144934</c:v>
                </c:pt>
                <c:pt idx="4">
                  <c:v>168283</c:v>
                </c:pt>
                <c:pt idx="5">
                  <c:v>145313</c:v>
                </c:pt>
                <c:pt idx="6">
                  <c:v>173824</c:v>
                </c:pt>
                <c:pt idx="7">
                  <c:v>241229</c:v>
                </c:pt>
                <c:pt idx="8">
                  <c:v>176471</c:v>
                </c:pt>
                <c:pt idx="9">
                  <c:v>157230</c:v>
                </c:pt>
                <c:pt idx="10">
                  <c:v>102711</c:v>
                </c:pt>
                <c:pt idx="11">
                  <c:v>98940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B-4CF0-97A6-A49CB4F6D961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PROV'!$C$86:$N$86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PROV'!$C$88:$N$88</c:f>
              <c:numCache>
                <c:formatCode>#,##0</c:formatCode>
                <c:ptCount val="12"/>
                <c:pt idx="0">
                  <c:v>99589</c:v>
                </c:pt>
                <c:pt idx="1">
                  <c:v>108791</c:v>
                </c:pt>
                <c:pt idx="2">
                  <c:v>194353</c:v>
                </c:pt>
                <c:pt idx="3">
                  <c:v>195553</c:v>
                </c:pt>
                <c:pt idx="4">
                  <c:v>241828</c:v>
                </c:pt>
                <c:pt idx="5">
                  <c:v>212892</c:v>
                </c:pt>
                <c:pt idx="6">
                  <c:v>281662</c:v>
                </c:pt>
                <c:pt idx="7">
                  <c:v>393352</c:v>
                </c:pt>
                <c:pt idx="8">
                  <c:v>251360</c:v>
                </c:pt>
                <c:pt idx="9">
                  <c:v>221284</c:v>
                </c:pt>
                <c:pt idx="10">
                  <c:v>158509</c:v>
                </c:pt>
                <c:pt idx="11">
                  <c:v>160947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B-4CF0-97A6-A49CB4F6D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15216"/>
        <c:axId val="1"/>
      </c:barChart>
      <c:catAx>
        <c:axId val="62941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15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592422006793807"/>
          <c:y val="0.12915161920549406"/>
          <c:w val="0.29973505063180583"/>
          <c:h val="8.85611666962682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743682310469315"/>
          <c:y val="0.40244062198544678"/>
          <c:w val="0.4711191335740072"/>
          <c:h val="0.4227659059241057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87A-4F56-BF86-A4EFEC23CFE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87A-4F56-BF86-A4EFEC23CFE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87A-4F56-BF86-A4EFEC23CFEC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87A-4F56-BF86-A4EFEC23C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987A-4F56-BF86-A4EFEC23C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987A-4F56-BF86-A4EFEC23CFE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87A-4F56-BF86-A4EFEC23CFE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987A-4F56-BF86-A4EFEC23CFE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87A-4F56-BF86-A4EFEC23CFE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987A-4F56-BF86-A4EFEC23CFEC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987A-4F56-BF86-A4EFEC23CFEC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987A-4F56-BF86-A4EFEC23CFE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987A-4F56-BF86-A4EFEC23CFE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987A-4F56-BF86-A4EFEC23CFE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987A-4F56-BF86-A4EFEC23CFE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PROV'!$D$129:$I$129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PROV'!$D$136:$I$136</c:f>
              <c:numCache>
                <c:formatCode>0%</c:formatCode>
                <c:ptCount val="6"/>
                <c:pt idx="0">
                  <c:v>0.64689865896715948</c:v>
                </c:pt>
                <c:pt idx="1">
                  <c:v>4.8381641788215031E-2</c:v>
                </c:pt>
                <c:pt idx="2">
                  <c:v>8.9722662396954769E-2</c:v>
                </c:pt>
                <c:pt idx="3">
                  <c:v>0.1469075270185061</c:v>
                </c:pt>
                <c:pt idx="4">
                  <c:v>4.5188531713680591E-2</c:v>
                </c:pt>
                <c:pt idx="5">
                  <c:v>2.2900978115484045E-2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87A-4F56-BF86-A4EFEC23C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45399315973935E-2"/>
          <c:y val="0.28782339682202207"/>
          <c:w val="0.90185754263506324"/>
          <c:h val="0.57564679364404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PROV'!$C$141:$N$141</c:f>
              <c:numCache>
                <c:formatCode>#,##0</c:formatCode>
                <c:ptCount val="12"/>
                <c:pt idx="0">
                  <c:v>52045</c:v>
                </c:pt>
                <c:pt idx="1">
                  <c:v>61431</c:v>
                </c:pt>
                <c:pt idx="2">
                  <c:v>103666</c:v>
                </c:pt>
                <c:pt idx="3">
                  <c:v>124069</c:v>
                </c:pt>
                <c:pt idx="4">
                  <c:v>187647</c:v>
                </c:pt>
                <c:pt idx="5">
                  <c:v>169430</c:v>
                </c:pt>
                <c:pt idx="6">
                  <c:v>183408</c:v>
                </c:pt>
                <c:pt idx="7">
                  <c:v>252056</c:v>
                </c:pt>
                <c:pt idx="8">
                  <c:v>167568</c:v>
                </c:pt>
                <c:pt idx="9">
                  <c:v>148028</c:v>
                </c:pt>
                <c:pt idx="10">
                  <c:v>104817</c:v>
                </c:pt>
                <c:pt idx="11">
                  <c:v>80918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B-4601-B6F8-79831EB71BE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PROV'!$C$140:$N$140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PROV'!$C$142:$N$142</c:f>
              <c:numCache>
                <c:formatCode>#,##0</c:formatCode>
                <c:ptCount val="12"/>
                <c:pt idx="0">
                  <c:v>91997</c:v>
                </c:pt>
                <c:pt idx="1">
                  <c:v>104463</c:v>
                </c:pt>
                <c:pt idx="2">
                  <c:v>174695</c:v>
                </c:pt>
                <c:pt idx="3">
                  <c:v>185918</c:v>
                </c:pt>
                <c:pt idx="4">
                  <c:v>252091</c:v>
                </c:pt>
                <c:pt idx="5">
                  <c:v>255773</c:v>
                </c:pt>
                <c:pt idx="6">
                  <c:v>326208</c:v>
                </c:pt>
                <c:pt idx="7">
                  <c:v>433728</c:v>
                </c:pt>
                <c:pt idx="8">
                  <c:v>255475</c:v>
                </c:pt>
                <c:pt idx="9">
                  <c:v>230457</c:v>
                </c:pt>
                <c:pt idx="10">
                  <c:v>170189</c:v>
                </c:pt>
                <c:pt idx="11">
                  <c:v>134575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B-4601-B6F8-79831EB71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07672"/>
        <c:axId val="1"/>
      </c:barChart>
      <c:catAx>
        <c:axId val="629407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07672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88180242793645"/>
          <c:y val="0.11070116235470566"/>
          <c:w val="0.29973505063180589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97111913357402"/>
          <c:y val="0.34959488374493358"/>
          <c:w val="0.57400722021660655"/>
          <c:h val="0.5081320984664732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F54-4B47-989B-4301983EB2C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F54-4B47-989B-4301983EB2C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F54-4B47-989B-4301983EB2C3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F54-4B47-989B-4301983EB2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1F54-4B47-989B-4301983EB2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1F54-4B47-989B-4301983EB2C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F54-4B47-989B-4301983EB2C3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F54-4B47-989B-4301983EB2C3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F54-4B47-989B-4301983EB2C3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1F54-4B47-989B-4301983EB2C3}"/>
                </c:ext>
              </c:extLst>
            </c:dLbl>
            <c:dLbl>
              <c:idx val="4"/>
              <c:layout>
                <c:manualLayout>
                  <c:x val="9.6027880621012886E-3"/>
                  <c:y val="-5.354772016163166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54-4B47-989B-4301983EB2C3}"/>
                </c:ext>
              </c:extLst>
            </c:dLbl>
            <c:dLbl>
              <c:idx val="5"/>
              <c:layout>
                <c:manualLayout>
                  <c:x val="0.1031031164153787"/>
                  <c:y val="-1.193187218351418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54-4B47-989B-4301983EB2C3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1F54-4B47-989B-4301983EB2C3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1F54-4B47-989B-4301983EB2C3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1F54-4B47-989B-4301983EB2C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PROV'!$D$183:$I$183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PROV'!$D$190:$I$190</c:f>
              <c:numCache>
                <c:formatCode>0%</c:formatCode>
                <c:ptCount val="6"/>
                <c:pt idx="0">
                  <c:v>0.6996252030150335</c:v>
                </c:pt>
                <c:pt idx="1">
                  <c:v>1.5254237288135594E-2</c:v>
                </c:pt>
                <c:pt idx="2">
                  <c:v>0.12617748719443636</c:v>
                </c:pt>
                <c:pt idx="3">
                  <c:v>0.11817765377087411</c:v>
                </c:pt>
                <c:pt idx="4">
                  <c:v>2.3949527339357849E-2</c:v>
                </c:pt>
                <c:pt idx="5">
                  <c:v>1.681589139216258E-2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F54-4B47-989B-4301983EB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050443684415485E-2"/>
          <c:y val="0.28044330972402148"/>
          <c:w val="0.90451006481928398"/>
          <c:h val="0.586716924291044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PROV'!$C$195:$N$195</c:f>
              <c:numCache>
                <c:formatCode>#,##0</c:formatCode>
                <c:ptCount val="12"/>
                <c:pt idx="0">
                  <c:v>13163</c:v>
                </c:pt>
                <c:pt idx="1">
                  <c:v>15649</c:v>
                </c:pt>
                <c:pt idx="2">
                  <c:v>30916</c:v>
                </c:pt>
                <c:pt idx="3">
                  <c:v>39791</c:v>
                </c:pt>
                <c:pt idx="4">
                  <c:v>54386</c:v>
                </c:pt>
                <c:pt idx="5">
                  <c:v>45496</c:v>
                </c:pt>
                <c:pt idx="6">
                  <c:v>49101</c:v>
                </c:pt>
                <c:pt idx="7">
                  <c:v>66398</c:v>
                </c:pt>
                <c:pt idx="8">
                  <c:v>64345</c:v>
                </c:pt>
                <c:pt idx="9">
                  <c:v>44356</c:v>
                </c:pt>
                <c:pt idx="10">
                  <c:v>27736</c:v>
                </c:pt>
                <c:pt idx="11">
                  <c:v>28923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C-4460-A7AE-CD635F08AEBB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PROV'!$C$194:$N$194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PROV'!$C$196:$N$196</c:f>
              <c:numCache>
                <c:formatCode>#,##0</c:formatCode>
                <c:ptCount val="12"/>
                <c:pt idx="0">
                  <c:v>23042</c:v>
                </c:pt>
                <c:pt idx="1">
                  <c:v>27134</c:v>
                </c:pt>
                <c:pt idx="2">
                  <c:v>57436</c:v>
                </c:pt>
                <c:pt idx="3">
                  <c:v>64505</c:v>
                </c:pt>
                <c:pt idx="4">
                  <c:v>79977</c:v>
                </c:pt>
                <c:pt idx="5">
                  <c:v>74743</c:v>
                </c:pt>
                <c:pt idx="6">
                  <c:v>84880</c:v>
                </c:pt>
                <c:pt idx="7">
                  <c:v>124207</c:v>
                </c:pt>
                <c:pt idx="8">
                  <c:v>94747</c:v>
                </c:pt>
                <c:pt idx="9">
                  <c:v>72622</c:v>
                </c:pt>
                <c:pt idx="10">
                  <c:v>50988</c:v>
                </c:pt>
                <c:pt idx="11">
                  <c:v>54072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C-4460-A7AE-CD635F08A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15544"/>
        <c:axId val="1"/>
      </c:barChart>
      <c:catAx>
        <c:axId val="629415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15544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565012341933613"/>
          <c:y val="9.5940969642945587E-2"/>
          <c:w val="0.29973505063180589"/>
          <c:h val="8.8560986480463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67509025270758"/>
          <c:y val="0.39431050840998322"/>
          <c:w val="0.56498194945848379"/>
          <c:h val="0.5040670416787413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10F-4623-953D-AD2AFAFB9F2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0F-4623-953D-AD2AFAFB9F2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0F-4623-953D-AD2AFAFB9F2F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0F-4623-953D-AD2AFAFB9F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510F-4623-953D-AD2AFAFB9F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510F-4623-953D-AD2AFAFB9F2F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10F-4623-953D-AD2AFAFB9F2F}"/>
                </c:ext>
              </c:extLst>
            </c:dLbl>
            <c:dLbl>
              <c:idx val="1"/>
              <c:layout>
                <c:manualLayout>
                  <c:x val="2.1426315688918142E-3"/>
                  <c:y val="4.337844606093867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0F-4623-953D-AD2AFAFB9F2F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510F-4623-953D-AD2AFAFB9F2F}"/>
                </c:ext>
              </c:extLst>
            </c:dLbl>
            <c:dLbl>
              <c:idx val="3"/>
              <c:layout>
                <c:manualLayout>
                  <c:x val="-6.5272623128732844E-3"/>
                  <c:y val="-4.358070476942715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0F-4623-953D-AD2AFAFB9F2F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510F-4623-953D-AD2AFAFB9F2F}"/>
                </c:ext>
              </c:extLst>
            </c:dLbl>
            <c:dLbl>
              <c:idx val="5"/>
              <c:layout>
                <c:manualLayout>
                  <c:x val="0.12160216169965996"/>
                  <c:y val="-2.028091857981858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0F-4623-953D-AD2AFAFB9F2F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510F-4623-953D-AD2AFAFB9F2F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510F-4623-953D-AD2AFAFB9F2F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10F-4623-953D-AD2AFAFB9F2F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PROV'!$D$237:$I$237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PROV'!$D$244:$I$244</c:f>
              <c:numCache>
                <c:formatCode>0%</c:formatCode>
                <c:ptCount val="6"/>
                <c:pt idx="0">
                  <c:v>0.75322410701632236</c:v>
                </c:pt>
                <c:pt idx="1">
                  <c:v>4.8145021658358648E-2</c:v>
                </c:pt>
                <c:pt idx="2">
                  <c:v>7.0947607105666916E-2</c:v>
                </c:pt>
                <c:pt idx="3">
                  <c:v>7.509257947046391E-3</c:v>
                </c:pt>
                <c:pt idx="4">
                  <c:v>5.1668278976912126E-2</c:v>
                </c:pt>
                <c:pt idx="5">
                  <c:v>6.8505727295693597E-2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10F-4623-953D-AD2AFAFB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BCD4-4D13-8371-21CDDA93A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6653640"/>
        <c:axId val="306654032"/>
      </c:barChart>
      <c:catAx>
        <c:axId val="306653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65403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364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PROV'!$C$249:$N$249</c:f>
              <c:numCache>
                <c:formatCode>#,##0</c:formatCode>
                <c:ptCount val="12"/>
                <c:pt idx="0">
                  <c:v>72337</c:v>
                </c:pt>
                <c:pt idx="1">
                  <c:v>77873</c:v>
                </c:pt>
                <c:pt idx="2">
                  <c:v>120340</c:v>
                </c:pt>
                <c:pt idx="3">
                  <c:v>126197</c:v>
                </c:pt>
                <c:pt idx="4">
                  <c:v>153801</c:v>
                </c:pt>
                <c:pt idx="5">
                  <c:v>134672</c:v>
                </c:pt>
                <c:pt idx="6">
                  <c:v>164877</c:v>
                </c:pt>
                <c:pt idx="7">
                  <c:v>237826</c:v>
                </c:pt>
                <c:pt idx="8">
                  <c:v>158288</c:v>
                </c:pt>
                <c:pt idx="9">
                  <c:v>141566</c:v>
                </c:pt>
                <c:pt idx="10">
                  <c:v>113531</c:v>
                </c:pt>
                <c:pt idx="11">
                  <c:v>121622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9-4436-8FEF-6B659C6CB09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PROV'!$C$248:$N$248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PROV'!$C$250:$N$250</c:f>
              <c:numCache>
                <c:formatCode>#,##0</c:formatCode>
                <c:ptCount val="12"/>
                <c:pt idx="0">
                  <c:v>109821</c:v>
                </c:pt>
                <c:pt idx="1">
                  <c:v>121729</c:v>
                </c:pt>
                <c:pt idx="2">
                  <c:v>210999</c:v>
                </c:pt>
                <c:pt idx="3">
                  <c:v>210263</c:v>
                </c:pt>
                <c:pt idx="4">
                  <c:v>243987</c:v>
                </c:pt>
                <c:pt idx="5">
                  <c:v>235946</c:v>
                </c:pt>
                <c:pt idx="6">
                  <c:v>277259</c:v>
                </c:pt>
                <c:pt idx="7">
                  <c:v>378097</c:v>
                </c:pt>
                <c:pt idx="8">
                  <c:v>267975</c:v>
                </c:pt>
                <c:pt idx="9">
                  <c:v>250904</c:v>
                </c:pt>
                <c:pt idx="10">
                  <c:v>190285</c:v>
                </c:pt>
                <c:pt idx="11">
                  <c:v>194421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C9-4436-8FEF-6B659C6CB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18824"/>
        <c:axId val="1"/>
      </c:barChart>
      <c:catAx>
        <c:axId val="62941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18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299759596600341"/>
          <c:y val="8.487083851360684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4187008491363739"/>
          <c:w val="0.54693140794223827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F75-4998-B23A-E0EA378A15C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75-4998-B23A-E0EA378A15C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75-4998-B23A-E0EA378A15C8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75-4998-B23A-E0EA378A1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3F75-4998-B23A-E0EA378A1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3F75-4998-B23A-E0EA378A15C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F75-4998-B23A-E0EA378A15C8}"/>
                </c:ext>
              </c:extLst>
            </c:dLbl>
            <c:dLbl>
              <c:idx val="1"/>
              <c:layout>
                <c:manualLayout>
                  <c:x val="6.3076421087885168E-3"/>
                  <c:y val="4.94145337747162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75-4998-B23A-E0EA378A15C8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F75-4998-B23A-E0EA378A15C8}"/>
                </c:ext>
              </c:extLst>
            </c:dLbl>
            <c:dLbl>
              <c:idx val="3"/>
              <c:layout>
                <c:manualLayout>
                  <c:x val="2.7969124677219175E-2"/>
                  <c:y val="-3.373801773038110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75-4998-B23A-E0EA378A15C8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3F75-4998-B23A-E0EA378A15C8}"/>
                </c:ext>
              </c:extLst>
            </c:dLbl>
            <c:dLbl>
              <c:idx val="5"/>
              <c:layout>
                <c:manualLayout>
                  <c:x val="0.12204140210782949"/>
                  <c:y val="-8.17867833679049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75-4998-B23A-E0EA378A15C8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3F75-4998-B23A-E0EA378A15C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F75-4998-B23A-E0EA378A15C8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3F75-4998-B23A-E0EA378A15C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PROV'!$D$291:$I$291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PROV'!$D$298:$I$298</c:f>
              <c:numCache>
                <c:formatCode>0%</c:formatCode>
                <c:ptCount val="6"/>
                <c:pt idx="0">
                  <c:v>0.66619671770018729</c:v>
                </c:pt>
                <c:pt idx="1">
                  <c:v>1.7145460553324856E-2</c:v>
                </c:pt>
                <c:pt idx="2">
                  <c:v>0.1597883227027406</c:v>
                </c:pt>
                <c:pt idx="3">
                  <c:v>3.2820995504110384E-2</c:v>
                </c:pt>
                <c:pt idx="4">
                  <c:v>9.2197779090608695E-2</c:v>
                </c:pt>
                <c:pt idx="5">
                  <c:v>3.1850724449028228E-2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75-4998-B23A-E0EA378A1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282095561601633E-2"/>
          <c:y val="0.2619930919790201"/>
          <c:w val="0.90804676106491167"/>
          <c:h val="0.612547229134046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PROV'!$C$303:$N$303</c:f>
              <c:numCache>
                <c:formatCode>#,##0</c:formatCode>
                <c:ptCount val="12"/>
                <c:pt idx="0">
                  <c:v>60237</c:v>
                </c:pt>
                <c:pt idx="1">
                  <c:v>48921</c:v>
                </c:pt>
                <c:pt idx="2">
                  <c:v>79547</c:v>
                </c:pt>
                <c:pt idx="3">
                  <c:v>79981</c:v>
                </c:pt>
                <c:pt idx="4">
                  <c:v>95255</c:v>
                </c:pt>
                <c:pt idx="5">
                  <c:v>92702</c:v>
                </c:pt>
                <c:pt idx="6">
                  <c:v>91010</c:v>
                </c:pt>
                <c:pt idx="7">
                  <c:v>105026</c:v>
                </c:pt>
                <c:pt idx="8">
                  <c:v>95172</c:v>
                </c:pt>
                <c:pt idx="9">
                  <c:v>89386</c:v>
                </c:pt>
                <c:pt idx="10">
                  <c:v>82265</c:v>
                </c:pt>
                <c:pt idx="11">
                  <c:v>79188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BB-471A-A1CA-DB5B4D870677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PROV'!$C$302:$N$302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PROV'!$C$304:$N$304</c:f>
              <c:numCache>
                <c:formatCode>#,##0</c:formatCode>
                <c:ptCount val="12"/>
                <c:pt idx="0">
                  <c:v>87686</c:v>
                </c:pt>
                <c:pt idx="1">
                  <c:v>79459</c:v>
                </c:pt>
                <c:pt idx="2">
                  <c:v>135111</c:v>
                </c:pt>
                <c:pt idx="3">
                  <c:v>118773</c:v>
                </c:pt>
                <c:pt idx="4">
                  <c:v>149752</c:v>
                </c:pt>
                <c:pt idx="5">
                  <c:v>150104</c:v>
                </c:pt>
                <c:pt idx="6">
                  <c:v>156084</c:v>
                </c:pt>
                <c:pt idx="7">
                  <c:v>195565</c:v>
                </c:pt>
                <c:pt idx="8">
                  <c:v>142094</c:v>
                </c:pt>
                <c:pt idx="9">
                  <c:v>137330</c:v>
                </c:pt>
                <c:pt idx="10">
                  <c:v>133574</c:v>
                </c:pt>
                <c:pt idx="11">
                  <c:v>131676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BB-471A-A1CA-DB5B4D870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25712"/>
        <c:axId val="1"/>
      </c:barChart>
      <c:catAx>
        <c:axId val="62942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25712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653432988126923"/>
          <c:y val="9.2251100191423449E-2"/>
          <c:w val="0.29973505063180578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3112730743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812274368231047"/>
          <c:y val="0.37805028125905604"/>
          <c:w val="0.49638989169675091"/>
          <c:h val="0.4430911898627646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312-4153-9DC1-17E3EE221C0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12-4153-9DC1-17E3EE221C0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12-4153-9DC1-17E3EE221C07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12-4153-9DC1-17E3EE221C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F312-4153-9DC1-17E3EE221C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F312-4153-9DC1-17E3EE221C0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312-4153-9DC1-17E3EE221C0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F312-4153-9DC1-17E3EE221C07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312-4153-9DC1-17E3EE221C07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F312-4153-9DC1-17E3EE221C07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F312-4153-9DC1-17E3EE221C07}"/>
                </c:ext>
              </c:extLst>
            </c:dLbl>
            <c:dLbl>
              <c:idx val="5"/>
              <c:layout>
                <c:manualLayout>
                  <c:x val="0.11297890784417811"/>
                  <c:y val="-4.248880209881619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2-4153-9DC1-17E3EE221C07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F312-4153-9DC1-17E3EE221C07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F312-4153-9DC1-17E3EE221C07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F312-4153-9DC1-17E3EE221C0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PROV'!$D$345:$I$345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PROV'!$D$352:$I$352</c:f>
              <c:numCache>
                <c:formatCode>0%</c:formatCode>
                <c:ptCount val="6"/>
                <c:pt idx="0">
                  <c:v>0.56207282381527235</c:v>
                </c:pt>
                <c:pt idx="1">
                  <c:v>0.12318343223995357</c:v>
                </c:pt>
                <c:pt idx="2">
                  <c:v>0.22109988281275864</c:v>
                </c:pt>
                <c:pt idx="3">
                  <c:v>2.2612061678889302E-2</c:v>
                </c:pt>
                <c:pt idx="4">
                  <c:v>4.1461331520719631E-2</c:v>
                </c:pt>
                <c:pt idx="5">
                  <c:v>2.9570467932406575E-2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312-4153-9DC1-17E3EE221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PROV'!$C$357:$N$357</c:f>
              <c:numCache>
                <c:formatCode>#,##0</c:formatCode>
                <c:ptCount val="12"/>
                <c:pt idx="0">
                  <c:v>15098</c:v>
                </c:pt>
                <c:pt idx="1">
                  <c:v>20054</c:v>
                </c:pt>
                <c:pt idx="2">
                  <c:v>32788</c:v>
                </c:pt>
                <c:pt idx="3">
                  <c:v>36355</c:v>
                </c:pt>
                <c:pt idx="4">
                  <c:v>36785</c:v>
                </c:pt>
                <c:pt idx="5">
                  <c:v>39620</c:v>
                </c:pt>
                <c:pt idx="6">
                  <c:v>42710</c:v>
                </c:pt>
                <c:pt idx="7">
                  <c:v>71551</c:v>
                </c:pt>
                <c:pt idx="8">
                  <c:v>42053</c:v>
                </c:pt>
                <c:pt idx="9">
                  <c:v>52924</c:v>
                </c:pt>
                <c:pt idx="10">
                  <c:v>35446</c:v>
                </c:pt>
                <c:pt idx="11">
                  <c:v>27737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55-4EAC-93DD-EDF22CD6D57A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PROV'!$C$356:$N$356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PROV'!$C$358:$N$358</c:f>
              <c:numCache>
                <c:formatCode>#,##0</c:formatCode>
                <c:ptCount val="12"/>
                <c:pt idx="0">
                  <c:v>27600</c:v>
                </c:pt>
                <c:pt idx="1">
                  <c:v>34521</c:v>
                </c:pt>
                <c:pt idx="2">
                  <c:v>68000</c:v>
                </c:pt>
                <c:pt idx="3">
                  <c:v>65899</c:v>
                </c:pt>
                <c:pt idx="4">
                  <c:v>65434</c:v>
                </c:pt>
                <c:pt idx="5">
                  <c:v>68670</c:v>
                </c:pt>
                <c:pt idx="6">
                  <c:v>97237</c:v>
                </c:pt>
                <c:pt idx="7">
                  <c:v>158053</c:v>
                </c:pt>
                <c:pt idx="8">
                  <c:v>78231</c:v>
                </c:pt>
                <c:pt idx="9">
                  <c:v>92258</c:v>
                </c:pt>
                <c:pt idx="10">
                  <c:v>59785</c:v>
                </c:pt>
                <c:pt idx="11">
                  <c:v>53076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55-4EAC-93DD-EDF22CD6D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16528"/>
        <c:axId val="1"/>
      </c:barChart>
      <c:catAx>
        <c:axId val="62941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16528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640816124393E-2"/>
          <c:w val="0.29973505063180583"/>
          <c:h val="8.85609864804635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3.584228978676935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314079422382671"/>
          <c:y val="0.4408617581686764"/>
          <c:w val="0.58664259927797835"/>
          <c:h val="0.4587829678503299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3B-4E72-8F66-E71970B24A7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53B-4E72-8F66-E71970B24A7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53B-4E72-8F66-E71970B24A7B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53B-4E72-8F66-E71970B24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553B-4E72-8F66-E71970B24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553B-4E72-8F66-E71970B24A7B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53B-4E72-8F66-E71970B24A7B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553B-4E72-8F66-E71970B24A7B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553B-4E72-8F66-E71970B24A7B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553B-4E72-8F66-E71970B24A7B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553B-4E72-8F66-E71970B24A7B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553B-4E72-8F66-E71970B24A7B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553B-4E72-8F66-E71970B24A7B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553B-4E72-8F66-E71970B24A7B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553B-4E72-8F66-E71970B24A7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PROV'!$D$402:$I$402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PROV'!$D$409:$I$409</c:f>
              <c:numCache>
                <c:formatCode>0%</c:formatCode>
                <c:ptCount val="6"/>
                <c:pt idx="0">
                  <c:v>0.78011693286876993</c:v>
                </c:pt>
                <c:pt idx="1">
                  <c:v>3.4956189125866434E-2</c:v>
                </c:pt>
                <c:pt idx="2">
                  <c:v>9.0155553434854332E-2</c:v>
                </c:pt>
                <c:pt idx="3">
                  <c:v>2.4925164132536901E-2</c:v>
                </c:pt>
                <c:pt idx="4">
                  <c:v>4.8983653937914956E-2</c:v>
                </c:pt>
                <c:pt idx="5">
                  <c:v>2.0862506500057453E-2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53B-4E72-8F66-E71970B24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39792150019471E-2"/>
          <c:y val="0.22878270003801754"/>
          <c:w val="0.91069928324913241"/>
          <c:h val="0.649447664624049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PROV'!$C$414:$N$414</c:f>
              <c:numCache>
                <c:formatCode>#,##0</c:formatCode>
                <c:ptCount val="12"/>
                <c:pt idx="0">
                  <c:v>56579</c:v>
                </c:pt>
                <c:pt idx="1">
                  <c:v>64218</c:v>
                </c:pt>
                <c:pt idx="2">
                  <c:v>83124</c:v>
                </c:pt>
                <c:pt idx="3">
                  <c:v>74199</c:v>
                </c:pt>
                <c:pt idx="4">
                  <c:v>95479</c:v>
                </c:pt>
                <c:pt idx="5">
                  <c:v>93767</c:v>
                </c:pt>
                <c:pt idx="6">
                  <c:v>90108</c:v>
                </c:pt>
                <c:pt idx="7">
                  <c:v>118768</c:v>
                </c:pt>
                <c:pt idx="8">
                  <c:v>97665</c:v>
                </c:pt>
                <c:pt idx="9">
                  <c:v>89630</c:v>
                </c:pt>
                <c:pt idx="10">
                  <c:v>90311</c:v>
                </c:pt>
                <c:pt idx="11">
                  <c:v>73066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4-48AB-9EFC-4564769BE6C0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PROV'!$C$413:$N$413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PROV'!$C$415:$N$415</c:f>
              <c:numCache>
                <c:formatCode>#,##0</c:formatCode>
                <c:ptCount val="12"/>
                <c:pt idx="0">
                  <c:v>95178</c:v>
                </c:pt>
                <c:pt idx="1">
                  <c:v>105355</c:v>
                </c:pt>
                <c:pt idx="2">
                  <c:v>140786</c:v>
                </c:pt>
                <c:pt idx="3">
                  <c:v>124574</c:v>
                </c:pt>
                <c:pt idx="4">
                  <c:v>162472</c:v>
                </c:pt>
                <c:pt idx="5">
                  <c:v>169482</c:v>
                </c:pt>
                <c:pt idx="6">
                  <c:v>150542</c:v>
                </c:pt>
                <c:pt idx="7">
                  <c:v>208674</c:v>
                </c:pt>
                <c:pt idx="8">
                  <c:v>164665</c:v>
                </c:pt>
                <c:pt idx="9">
                  <c:v>149954</c:v>
                </c:pt>
                <c:pt idx="10">
                  <c:v>140847</c:v>
                </c:pt>
                <c:pt idx="11">
                  <c:v>133136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4-48AB-9EFC-4564769B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34568"/>
        <c:axId val="1"/>
      </c:barChart>
      <c:catAx>
        <c:axId val="629434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34568"/>
        <c:crosses val="autoZero"/>
        <c:crossBetween val="between"/>
        <c:minorUnit val="2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5190130130406205"/>
          <c:y val="6.6420776350324631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9602898752700157"/>
          <c:y val="4.065074510314309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48014440433213"/>
          <c:y val="0.35365994053266536"/>
          <c:w val="0.54151624548736466"/>
          <c:h val="0.4878068145278142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536-4646-A520-FB64DB58AD5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36-4646-A520-FB64DB58AD5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36-4646-A520-FB64DB58AD50}"/>
              </c:ext>
            </c:extLst>
          </c:dPt>
          <c:dPt>
            <c:idx val="3"/>
            <c:bubble3D val="0"/>
            <c:spPr>
              <a:solidFill>
                <a:srgbClr val="4472C4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36-4646-A520-FB64DB58AD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7536-4646-A520-FB64DB58AD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7536-4646-A520-FB64DB58AD5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7536-4646-A520-FB64DB58AD5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7536-4646-A520-FB64DB58AD50}"/>
                </c:ext>
              </c:extLst>
            </c:dLbl>
            <c:dLbl>
              <c:idx val="2"/>
              <c:layout>
                <c:manualLayout>
                  <c:x val="6.117054852791709E-3"/>
                  <c:y val="4.88285884552397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6-4646-A520-FB64DB58AD50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7536-4646-A520-FB64DB58AD50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7536-4646-A520-FB64DB58AD50}"/>
                </c:ext>
              </c:extLst>
            </c:dLbl>
            <c:dLbl>
              <c:idx val="5"/>
              <c:layout>
                <c:manualLayout>
                  <c:x val="0.10828999307330056"/>
                  <c:y val="-1.103998925735189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6-4646-A520-FB64DB58AD50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7536-4646-A520-FB64DB58AD50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536-4646-A520-FB64DB58AD50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7536-4646-A520-FB64DB58AD5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PROV'!$D$456:$I$456</c:f>
              <c:strCache>
                <c:ptCount val="6"/>
                <c:pt idx="0">
                  <c:v>ALOJ. HOTELEROS</c:v>
                </c:pt>
                <c:pt idx="1">
                  <c:v>CAMPINGS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</c:strCache>
            </c:strRef>
          </c:cat>
          <c:val>
            <c:numRef>
              <c:f>'M.V. PROV'!$D$463:$I$463</c:f>
              <c:numCache>
                <c:formatCode>0%</c:formatCode>
                <c:ptCount val="6"/>
                <c:pt idx="0">
                  <c:v>0.64342204695683902</c:v>
                </c:pt>
                <c:pt idx="1">
                  <c:v>2.408210063668818E-2</c:v>
                </c:pt>
                <c:pt idx="2">
                  <c:v>0.21376393026831239</c:v>
                </c:pt>
                <c:pt idx="3">
                  <c:v>1.2655589045141453E-2</c:v>
                </c:pt>
                <c:pt idx="4">
                  <c:v>6.5227965637947652E-2</c:v>
                </c:pt>
                <c:pt idx="5">
                  <c:v>4.0848367455071359E-2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36-4646-A520-FB64DB58A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29573377380858E-2"/>
          <c:y val="0.20664243874401583"/>
          <c:w val="0.91865684980179474"/>
          <c:h val="0.675277969467051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CyL'!$A$55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PROV'!$C$468:$N$468</c:f>
              <c:numCache>
                <c:formatCode>#,##0</c:formatCode>
                <c:ptCount val="12"/>
                <c:pt idx="0">
                  <c:v>16110</c:v>
                </c:pt>
                <c:pt idx="1">
                  <c:v>20605</c:v>
                </c:pt>
                <c:pt idx="2">
                  <c:v>39210</c:v>
                </c:pt>
                <c:pt idx="3">
                  <c:v>31239</c:v>
                </c:pt>
                <c:pt idx="4">
                  <c:v>38815</c:v>
                </c:pt>
                <c:pt idx="5">
                  <c:v>44231</c:v>
                </c:pt>
                <c:pt idx="6">
                  <c:v>56297</c:v>
                </c:pt>
                <c:pt idx="7">
                  <c:v>69664</c:v>
                </c:pt>
                <c:pt idx="8">
                  <c:v>45150</c:v>
                </c:pt>
                <c:pt idx="9">
                  <c:v>35947</c:v>
                </c:pt>
                <c:pt idx="10">
                  <c:v>33495</c:v>
                </c:pt>
                <c:pt idx="11">
                  <c:v>29745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A-46F9-88D4-EEE9A14E43CC}"/>
            </c:ext>
          </c:extLst>
        </c:ser>
        <c:ser>
          <c:idx val="1"/>
          <c:order val="1"/>
          <c:tx>
            <c:strRef>
              <c:f>'M.V. CyL'!$A$58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PROV'!$C$467:$N$467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PROV'!$C$469:$N$469</c:f>
              <c:numCache>
                <c:formatCode>#,##0</c:formatCode>
                <c:ptCount val="12"/>
                <c:pt idx="0">
                  <c:v>24246</c:v>
                </c:pt>
                <c:pt idx="1">
                  <c:v>35794</c:v>
                </c:pt>
                <c:pt idx="2">
                  <c:v>66555</c:v>
                </c:pt>
                <c:pt idx="3">
                  <c:v>49984</c:v>
                </c:pt>
                <c:pt idx="4">
                  <c:v>58797</c:v>
                </c:pt>
                <c:pt idx="5">
                  <c:v>66832</c:v>
                </c:pt>
                <c:pt idx="6">
                  <c:v>87794</c:v>
                </c:pt>
                <c:pt idx="7">
                  <c:v>116574</c:v>
                </c:pt>
                <c:pt idx="8">
                  <c:v>69025</c:v>
                </c:pt>
                <c:pt idx="9">
                  <c:v>60386</c:v>
                </c:pt>
                <c:pt idx="10">
                  <c:v>49461</c:v>
                </c:pt>
                <c:pt idx="11">
                  <c:v>51103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DA-46F9-88D4-EEE9A14E4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34896"/>
        <c:axId val="1"/>
      </c:barChart>
      <c:catAx>
        <c:axId val="62943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34896"/>
        <c:crosses val="autoZero"/>
        <c:crossBetween val="between"/>
        <c:minorUnit val="1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793106903668565"/>
          <c:y val="5.1660647682197622E-2"/>
          <c:w val="0.29973505063180583"/>
          <c:h val="8.8561166696268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6000050781349182"/>
          <c:w val="0.82327586206896552"/>
          <c:h val="0.576001125002197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196-4C33-B899-0D5C258995A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196-4C33-B899-0D5C258995A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196-4C33-B899-0D5C258995A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196-4C33-B899-0D5C258995A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196-4C33-B899-0D5C258995A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196-4C33-B899-0D5C258995A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196-4C33-B899-0D5C258995A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196-4C33-B899-0D5C258995A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196-4C33-B899-0D5C258995AC}"/>
              </c:ext>
            </c:extLst>
          </c:dPt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MESES'!$C$9:$C$11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196-4C33-B899-0D5C258995AC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MESES'!$A$9:$B$11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MESES'!$D$9:$D$11</c:f>
              <c:numCache>
                <c:formatCode>#,##0</c:formatCode>
                <c:ptCount val="3"/>
                <c:pt idx="0">
                  <c:v>388764</c:v>
                </c:pt>
                <c:pt idx="1">
                  <c:v>317389</c:v>
                </c:pt>
                <c:pt idx="2">
                  <c:v>71375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196-4C33-B899-0D5C25899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54904"/>
        <c:axId val="1"/>
      </c:barChart>
      <c:catAx>
        <c:axId val="62945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5490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8710359408033828"/>
          <c:y val="1.865674063469339E-2"/>
          <c:w val="0.2452431289640592"/>
          <c:h val="7.46269625387735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815A-4CC6-A683-BBED4C6CA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6654424"/>
        <c:axId val="306654816"/>
      </c:barChart>
      <c:catAx>
        <c:axId val="306654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665481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44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47410358565737"/>
          <c:w val="0.8280552134023409"/>
          <c:h val="0.581673306772908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F7D-43F0-89A3-C48F0338AFF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F7D-43F0-89A3-C48F0338AFF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F7D-43F0-89A3-C48F0338AFF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F7D-43F0-89A3-C48F0338AFF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F7D-43F0-89A3-C48F0338AFF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F7D-43F0-89A3-C48F0338AFF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F7D-43F0-89A3-C48F0338AFF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F7D-43F0-89A3-C48F0338AFF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F7D-43F0-89A3-C48F0338AFF6}"/>
              </c:ext>
            </c:extLst>
          </c:dPt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MESES'!$C$12:$C$14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F7D-43F0-89A3-C48F0338AFF6}"/>
            </c:ext>
          </c:extLst>
        </c:ser>
        <c:ser>
          <c:idx val="1"/>
          <c:order val="1"/>
          <c:tx>
            <c:strRef>
              <c:f>'M.V. Y P. MESES'!$D$8</c:f>
              <c:strCache>
                <c:ptCount val="1"/>
                <c:pt idx="0">
                  <c:v>ENERO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MESES'!$A$12:$B$14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MESES'!$D$12:$D$14</c:f>
              <c:numCache>
                <c:formatCode>#,##0</c:formatCode>
                <c:ptCount val="3"/>
                <c:pt idx="0">
                  <c:v>621276</c:v>
                </c:pt>
                <c:pt idx="1">
                  <c:v>510618</c:v>
                </c:pt>
                <c:pt idx="2">
                  <c:v>110658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F7D-43F0-89A3-C48F0338A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65728"/>
        <c:axId val="1"/>
      </c:barChart>
      <c:catAx>
        <c:axId val="6294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65728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6923076923076927E-2"/>
          <c:y val="1.9920136442088707E-2"/>
          <c:w val="0.14479661761736795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3200064843876648"/>
          <c:w val="0.82327586206896552"/>
          <c:h val="0.56400110156465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324-4B48-865F-04024B5572A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324-4B48-865F-04024B5572A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324-4B48-865F-04024B5572A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324-4B48-865F-04024B5572A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324-4B48-865F-04024B5572A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324-4B48-865F-04024B5572A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324-4B48-865F-04024B5572A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324-4B48-865F-04024B5572A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324-4B48-865F-04024B5572A6}"/>
              </c:ext>
            </c:extLst>
          </c:dPt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MESES'!$C$27:$C$29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24-4B48-865F-04024B5572A6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MESES'!$A$27:$B$29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MESES'!$D$27:$D$29</c:f>
              <c:numCache>
                <c:formatCode>#,##0</c:formatCode>
                <c:ptCount val="3"/>
                <c:pt idx="0">
                  <c:v>430767</c:v>
                </c:pt>
                <c:pt idx="1">
                  <c:v>357226</c:v>
                </c:pt>
                <c:pt idx="2">
                  <c:v>73541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324-4B48-865F-04024B557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62448"/>
        <c:axId val="1"/>
      </c:barChart>
      <c:catAx>
        <c:axId val="62946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624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9827586206896552"/>
          <c:y val="0.02"/>
          <c:w val="0.24784482758620685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466135458167329"/>
          <c:w val="0.8280552134023409"/>
          <c:h val="0.56175298804780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4EB-408A-8F85-F3A0BAA2872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4EB-408A-8F85-F3A0BAA2872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4EB-408A-8F85-F3A0BAA2872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4EB-408A-8F85-F3A0BAA2872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4EB-408A-8F85-F3A0BAA2872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4EB-408A-8F85-F3A0BAA2872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4EB-408A-8F85-F3A0BAA2872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4EB-408A-8F85-F3A0BAA2872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4EB-408A-8F85-F3A0BAA28721}"/>
              </c:ext>
            </c:extLst>
          </c:dPt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MESES'!$C$30:$C$32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4EB-408A-8F85-F3A0BAA28721}"/>
            </c:ext>
          </c:extLst>
        </c:ser>
        <c:ser>
          <c:idx val="1"/>
          <c:order val="1"/>
          <c:tx>
            <c:strRef>
              <c:f>'M.V. Y P. MESES'!$D$26</c:f>
              <c:strCache>
                <c:ptCount val="1"/>
                <c:pt idx="0">
                  <c:v>FEBRERO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MESES'!$A$30:$B$32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MESES'!$D$30:$D$32</c:f>
              <c:numCache>
                <c:formatCode>#,##0</c:formatCode>
                <c:ptCount val="3"/>
                <c:pt idx="0">
                  <c:v>696509</c:v>
                </c:pt>
                <c:pt idx="1">
                  <c:v>578504</c:v>
                </c:pt>
                <c:pt idx="2">
                  <c:v>118005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4EB-408A-8F85-F3A0BAA28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64416"/>
        <c:axId val="1"/>
      </c:barChart>
      <c:catAx>
        <c:axId val="6294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6441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2081450339069607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28800056250109862"/>
          <c:w val="0.84051724137931039"/>
          <c:h val="0.60800118750231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B98-4B94-A881-7FDF271493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98-4B94-A881-7FDF271493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98-4B94-A881-7FDF271493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98-4B94-A881-7FDF271493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98-4B94-A881-7FDF271493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98-4B94-A881-7FDF271493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B98-4B94-A881-7FDF271493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B98-4B94-A881-7FDF271493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B98-4B94-A881-7FDF27149316}"/>
              </c:ext>
            </c:extLst>
          </c:dPt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MESES'!$C$45:$C$47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B98-4B94-A881-7FDF27149316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MESES'!$A$45:$B$47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MESES'!$D$45:$D$47</c:f>
              <c:numCache>
                <c:formatCode>#,##0</c:formatCode>
                <c:ptCount val="3"/>
                <c:pt idx="0">
                  <c:v>681593</c:v>
                </c:pt>
                <c:pt idx="1">
                  <c:v>568173</c:v>
                </c:pt>
                <c:pt idx="2">
                  <c:v>113420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CB98-4B94-A881-7FDF27149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59824"/>
        <c:axId val="1"/>
      </c:barChart>
      <c:catAx>
        <c:axId val="62945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5982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0474137931034486"/>
          <c:y val="0.02"/>
          <c:w val="0.230603448275862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29482071713147412"/>
          <c:w val="0.84389233497014526"/>
          <c:h val="0.601593625498007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MESES'!$C$44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A02-4E68-9CF4-46190377286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A02-4E68-9CF4-46190377286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A02-4E68-9CF4-46190377286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A02-4E68-9CF4-46190377286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A02-4E68-9CF4-46190377286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02-4E68-9CF4-46190377286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A02-4E68-9CF4-46190377286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A02-4E68-9CF4-46190377286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A02-4E68-9CF4-46190377286C}"/>
              </c:ext>
            </c:extLst>
          </c:dPt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MESES'!$C$48:$C$50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A02-4E68-9CF4-46190377286C}"/>
            </c:ext>
          </c:extLst>
        </c:ser>
        <c:ser>
          <c:idx val="1"/>
          <c:order val="1"/>
          <c:tx>
            <c:strRef>
              <c:f>'M.V. Y P. MESES'!$D$44</c:f>
              <c:strCache>
                <c:ptCount val="1"/>
                <c:pt idx="0">
                  <c:v>MARZO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MESES'!$A$48:$B$50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MESES'!$D$48:$D$50</c:f>
              <c:numCache>
                <c:formatCode>#,##0</c:formatCode>
                <c:ptCount val="3"/>
                <c:pt idx="0">
                  <c:v>1176324</c:v>
                </c:pt>
                <c:pt idx="1">
                  <c:v>995893</c:v>
                </c:pt>
                <c:pt idx="2">
                  <c:v>180431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A02-4E68-9CF4-461903772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69336"/>
        <c:axId val="1"/>
      </c:barChart>
      <c:catAx>
        <c:axId val="629469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6933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4660633484162894E-2"/>
          <c:y val="1.9920136442088707E-2"/>
          <c:w val="0.12669707010605574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4000066406379698"/>
          <c:w val="0.82974137931034486"/>
          <c:h val="0.556001085939620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CBC-435E-BBE6-70338B78580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CBC-435E-BBE6-70338B78580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CBC-435E-BBE6-70338B78580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CBC-435E-BBE6-70338B78580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CBC-435E-BBE6-70338B78580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CBC-435E-BBE6-70338B78580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CBC-435E-BBE6-70338B78580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CBC-435E-BBE6-70338B78580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CBC-435E-BBE6-70338B785802}"/>
              </c:ext>
            </c:extLst>
          </c:dPt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MESES'!$C$63:$C$65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BC-435E-BBE6-70338B785802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MESES'!$A$63:$B$65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MESES'!$D$63:$D$65</c:f>
              <c:numCache>
                <c:formatCode>#,##0</c:formatCode>
                <c:ptCount val="3"/>
                <c:pt idx="0">
                  <c:v>722875</c:v>
                </c:pt>
                <c:pt idx="1">
                  <c:v>514637</c:v>
                </c:pt>
                <c:pt idx="2">
                  <c:v>208238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BC-435E-BBE6-70338B785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68024"/>
        <c:axId val="1"/>
      </c:barChart>
      <c:catAx>
        <c:axId val="629468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68024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5732758620689657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386454183266932"/>
          <c:w val="0.8371049971553719"/>
          <c:h val="0.55776892430278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MESES'!$C$62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7EE-425D-BC4B-89A789C9D14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7EE-425D-BC4B-89A789C9D14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7EE-425D-BC4B-89A789C9D14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7EE-425D-BC4B-89A789C9D14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7EE-425D-BC4B-89A789C9D14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7EE-425D-BC4B-89A789C9D14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7EE-425D-BC4B-89A789C9D14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7EE-425D-BC4B-89A789C9D14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7EE-425D-BC4B-89A789C9D143}"/>
              </c:ext>
            </c:extLst>
          </c:dPt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MESES'!$C$66:$C$68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EE-425D-BC4B-89A789C9D143}"/>
            </c:ext>
          </c:extLst>
        </c:ser>
        <c:ser>
          <c:idx val="1"/>
          <c:order val="1"/>
          <c:tx>
            <c:strRef>
              <c:f>'M.V. Y P. MESES'!$D$62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MESES'!$A$66:$B$68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MESES'!$D$66:$D$68</c:f>
              <c:numCache>
                <c:formatCode>#,##0</c:formatCode>
                <c:ptCount val="3"/>
                <c:pt idx="0">
                  <c:v>1117319</c:v>
                </c:pt>
                <c:pt idx="1">
                  <c:v>831621</c:v>
                </c:pt>
                <c:pt idx="2">
                  <c:v>285698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7EE-425D-BC4B-89A789C9D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44696"/>
        <c:axId val="1"/>
      </c:barChart>
      <c:catAx>
        <c:axId val="629344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4469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859752259474352"/>
          <c:y val="1.9920136442088707E-2"/>
          <c:w val="0.10859752259474352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0800060156367493"/>
          <c:w val="0.84051724137931039"/>
          <c:h val="0.588001148439743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4C4-40E7-BBC3-B3BEC0B93F1B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C4-40E7-BBC3-B3BEC0B93F1B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C4-40E7-BBC3-B3BEC0B93F1B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C4-40E7-BBC3-B3BEC0B93F1B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C4-40E7-BBC3-B3BEC0B93F1B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C4-40E7-BBC3-B3BEC0B93F1B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C4-40E7-BBC3-B3BEC0B93F1B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C4-40E7-BBC3-B3BEC0B93F1B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C4-40E7-BBC3-B3BEC0B93F1B}"/>
              </c:ext>
            </c:extLst>
          </c:dPt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MESES'!$C$81:$C$83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C4-40E7-BBC3-B3BEC0B93F1B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MESES'!$A$81:$B$83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MESES'!$D$81:$D$83</c:f>
              <c:numCache>
                <c:formatCode>#,##0</c:formatCode>
                <c:ptCount val="3"/>
                <c:pt idx="0">
                  <c:v>915321</c:v>
                </c:pt>
                <c:pt idx="1">
                  <c:v>611025</c:v>
                </c:pt>
                <c:pt idx="2">
                  <c:v>304296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C4-40E7-BBC3-B3BEC0B9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47320"/>
        <c:axId val="1"/>
      </c:barChart>
      <c:catAx>
        <c:axId val="629347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4732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1551724137931039"/>
          <c:y val="0.02"/>
          <c:w val="0.22629310344827591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0677290836653387"/>
          <c:w val="0.8416298890318874"/>
          <c:h val="0.58964143426294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MESES'!$C$80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B91-4868-8045-1C89F1088F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91-4868-8045-1C89F1088F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91-4868-8045-1C89F1088F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91-4868-8045-1C89F1088F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91-4868-8045-1C89F1088F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91-4868-8045-1C89F1088F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91-4868-8045-1C89F1088F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91-4868-8045-1C89F1088F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91-4868-8045-1C89F1088FA9}"/>
              </c:ext>
            </c:extLst>
          </c:dPt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MESES'!$C$84:$C$86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91-4868-8045-1C89F1088FA9}"/>
            </c:ext>
          </c:extLst>
        </c:ser>
        <c:ser>
          <c:idx val="1"/>
          <c:order val="1"/>
          <c:tx>
            <c:strRef>
              <c:f>'M.V. Y P. MESES'!$D$80</c:f>
              <c:strCache>
                <c:ptCount val="1"/>
                <c:pt idx="0">
                  <c:v>MAYO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MESES'!$A$84:$B$86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MESES'!$D$84:$D$86</c:f>
              <c:numCache>
                <c:formatCode>#,##0</c:formatCode>
                <c:ptCount val="3"/>
                <c:pt idx="0">
                  <c:v>1388507</c:v>
                </c:pt>
                <c:pt idx="1">
                  <c:v>968936</c:v>
                </c:pt>
                <c:pt idx="2">
                  <c:v>419571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B91-4868-8045-1C89F1088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46992"/>
        <c:axId val="1"/>
      </c:barChart>
      <c:catAx>
        <c:axId val="62934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4699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7.2398190045248875E-2"/>
          <c:y val="1.9920136442088707E-2"/>
          <c:w val="0.1153848529114856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1600061718870542"/>
          <c:w val="0.84051724137931039"/>
          <c:h val="0.58000113281471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3FA-4D9C-93AB-BBE14C76223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3FA-4D9C-93AB-BBE14C76223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3FA-4D9C-93AB-BBE14C76223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3FA-4D9C-93AB-BBE14C76223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3FA-4D9C-93AB-BBE14C76223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3FA-4D9C-93AB-BBE14C76223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3FA-4D9C-93AB-BBE14C76223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3FA-4D9C-93AB-BBE14C76223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3FA-4D9C-93AB-BBE14C762234}"/>
              </c:ext>
            </c:extLst>
          </c:dPt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MESES'!$C$99:$C$101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3FA-4D9C-93AB-BBE14C762234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MESES'!$A$99:$B$101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MESES'!$D$99:$D$101</c:f>
              <c:numCache>
                <c:formatCode>#,##0</c:formatCode>
                <c:ptCount val="3"/>
                <c:pt idx="0">
                  <c:v>848026</c:v>
                </c:pt>
                <c:pt idx="1">
                  <c:v>620327</c:v>
                </c:pt>
                <c:pt idx="2">
                  <c:v>227699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3FA-4D9C-93AB-BBE14C762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43712"/>
        <c:axId val="1"/>
      </c:barChart>
      <c:catAx>
        <c:axId val="62934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4371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67887931034482762"/>
          <c:y val="0.02"/>
          <c:w val="0.2262931034482758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49478</c:v>
              </c:pt>
              <c:pt idx="1">
                <c:v>66502</c:v>
              </c:pt>
              <c:pt idx="2">
                <c:v>76125</c:v>
              </c:pt>
              <c:pt idx="3">
                <c:v>104745</c:v>
              </c:pt>
              <c:pt idx="4">
                <c:v>95354</c:v>
              </c:pt>
              <c:pt idx="5">
                <c:v>107924</c:v>
              </c:pt>
              <c:pt idx="6">
                <c:v>96473</c:v>
              </c:pt>
              <c:pt idx="7">
                <c:v>143178</c:v>
              </c:pt>
              <c:pt idx="8">
                <c:v>111706</c:v>
              </c:pt>
              <c:pt idx="9">
                <c:v>112208</c:v>
              </c:pt>
              <c:pt idx="10">
                <c:v>77749</c:v>
              </c:pt>
              <c:pt idx="11">
                <c:v>78020</c:v>
              </c:pt>
            </c:numLit>
          </c:val>
          <c:extLst>
            <c:ext xmlns:c16="http://schemas.microsoft.com/office/drawing/2014/chart" uri="{C3380CC4-5D6E-409C-BE32-E72D297353CC}">
              <c16:uniqueId val="{00000000-9DE2-481C-8739-9730C4628CA2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80406</c:v>
              </c:pt>
              <c:pt idx="1">
                <c:v>103641</c:v>
              </c:pt>
              <c:pt idx="2">
                <c:v>131971</c:v>
              </c:pt>
              <c:pt idx="3">
                <c:v>180189</c:v>
              </c:pt>
              <c:pt idx="4">
                <c:v>185204</c:v>
              </c:pt>
              <c:pt idx="5">
                <c:v>173553</c:v>
              </c:pt>
              <c:pt idx="6">
                <c:v>179035</c:v>
              </c:pt>
              <c:pt idx="7">
                <c:v>268459</c:v>
              </c:pt>
              <c:pt idx="8">
                <c:v>208550</c:v>
              </c:pt>
              <c:pt idx="9">
                <c:v>178485</c:v>
              </c:pt>
              <c:pt idx="10">
                <c:v>133939</c:v>
              </c:pt>
              <c:pt idx="11">
                <c:v>130614</c:v>
              </c:pt>
            </c:numLit>
          </c:val>
          <c:extLst>
            <c:ext xmlns:c16="http://schemas.microsoft.com/office/drawing/2014/chart" uri="{C3380CC4-5D6E-409C-BE32-E72D297353CC}">
              <c16:uniqueId val="{00000001-9DE2-481C-8739-9730C462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6655600"/>
        <c:axId val="306655992"/>
      </c:barChart>
      <c:catAx>
        <c:axId val="30665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5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655992"/>
        <c:scaling>
          <c:orientation val="minMax"/>
          <c:max val="3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6655600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1075697211155379"/>
          <c:w val="0.8416298890318874"/>
          <c:h val="0.585657370517928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MESES'!$C$98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ED1-4A78-BC86-158527E6C49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ED1-4A78-BC86-158527E6C49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ED1-4A78-BC86-158527E6C49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ED1-4A78-BC86-158527E6C49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ED1-4A78-BC86-158527E6C49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ED1-4A78-BC86-158527E6C49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ED1-4A78-BC86-158527E6C49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ED1-4A78-BC86-158527E6C49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ED1-4A78-BC86-158527E6C49D}"/>
              </c:ext>
            </c:extLst>
          </c:dPt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MESES'!$C$102:$C$104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1-4A78-BC86-158527E6C49D}"/>
            </c:ext>
          </c:extLst>
        </c:ser>
        <c:ser>
          <c:idx val="1"/>
          <c:order val="1"/>
          <c:tx>
            <c:strRef>
              <c:f>'M.V. Y P. MESES'!$D$98</c:f>
              <c:strCache>
                <c:ptCount val="1"/>
                <c:pt idx="0">
                  <c:v>JUNIO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MESES'!$A$102:$B$104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MESES'!$D$102:$D$104</c:f>
              <c:numCache>
                <c:formatCode>#,##0</c:formatCode>
                <c:ptCount val="3"/>
                <c:pt idx="0">
                  <c:v>1362587</c:v>
                </c:pt>
                <c:pt idx="1">
                  <c:v>1031120</c:v>
                </c:pt>
                <c:pt idx="2">
                  <c:v>331467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1-4A78-BC86-158527E6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52240"/>
        <c:axId val="1"/>
      </c:barChart>
      <c:catAx>
        <c:axId val="62935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5224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0407239819004525"/>
          <c:y val="1.9920136442088707E-2"/>
          <c:w val="0.10633484162895927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39600077343901063"/>
          <c:w val="0.80387931034482762"/>
          <c:h val="0.500000976564407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EA8-4517-8377-2D14E59C13F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EA8-4517-8377-2D14E59C13F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EA8-4517-8377-2D14E59C13F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EA8-4517-8377-2D14E59C13F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EA8-4517-8377-2D14E59C13F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EA8-4517-8377-2D14E59C13F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EA8-4517-8377-2D14E59C13F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EA8-4517-8377-2D14E59C13F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EA8-4517-8377-2D14E59C13FD}"/>
              </c:ext>
            </c:extLst>
          </c:dPt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MESES'!$C$117:$C$119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A8-4517-8377-2D14E59C13FD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MESES'!$A$117:$B$119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MESES'!$D$117:$D$119</c:f>
              <c:numCache>
                <c:formatCode>#,##0</c:formatCode>
                <c:ptCount val="3"/>
                <c:pt idx="0">
                  <c:v>947856</c:v>
                </c:pt>
                <c:pt idx="1">
                  <c:v>692086</c:v>
                </c:pt>
                <c:pt idx="2">
                  <c:v>255770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EA8-4517-8377-2D14E59C1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61096"/>
        <c:axId val="1"/>
      </c:barChart>
      <c:catAx>
        <c:axId val="629361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6109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5603448275862066"/>
          <c:y val="0.02"/>
          <c:w val="0.22413793103448276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39442231075697209"/>
          <c:w val="0.79864341620499002"/>
          <c:h val="0.50199203187250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MESES'!$C$116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F69-4ECB-9B1A-08086FEC78EC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F69-4ECB-9B1A-08086FEC78EC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F69-4ECB-9B1A-08086FEC78EC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F69-4ECB-9B1A-08086FEC78EC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F69-4ECB-9B1A-08086FEC78EC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F69-4ECB-9B1A-08086FEC78EC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F69-4ECB-9B1A-08086FEC78EC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F69-4ECB-9B1A-08086FEC78EC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F69-4ECB-9B1A-08086FEC78EC}"/>
              </c:ext>
            </c:extLst>
          </c:dPt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MESES'!$C$120:$C$122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F69-4ECB-9B1A-08086FEC78EC}"/>
            </c:ext>
          </c:extLst>
        </c:ser>
        <c:ser>
          <c:idx val="1"/>
          <c:order val="1"/>
          <c:tx>
            <c:strRef>
              <c:f>'M.V. Y P. MESES'!$D$116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MESES'!$A$120:$B$122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MESES'!$D$120:$D$122</c:f>
              <c:numCache>
                <c:formatCode>#,##0</c:formatCode>
                <c:ptCount val="3"/>
                <c:pt idx="0">
                  <c:v>1624454</c:v>
                </c:pt>
                <c:pt idx="1">
                  <c:v>1253357</c:v>
                </c:pt>
                <c:pt idx="2">
                  <c:v>371097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F69-4ECB-9B1A-08086FEC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59784"/>
        <c:axId val="1"/>
      </c:barChart>
      <c:catAx>
        <c:axId val="629359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59784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9230792983456252"/>
          <c:y val="1.9920136442088707E-2"/>
          <c:w val="0.10633484162895929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77586206896552"/>
          <c:y val="0.40800079687655638"/>
          <c:w val="0.76077586206896552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9AB-4DC2-8861-C4F3DDAE70A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9AB-4DC2-8861-C4F3DDAE70A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9AB-4DC2-8861-C4F3DDAE70A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9AB-4DC2-8861-C4F3DDAE70A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9AB-4DC2-8861-C4F3DDAE70A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9AB-4DC2-8861-C4F3DDAE70A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9AB-4DC2-8861-C4F3DDAE70A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9AB-4DC2-8861-C4F3DDAE70A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9AB-4DC2-8861-C4F3DDAE70A9}"/>
              </c:ext>
            </c:extLst>
          </c:dPt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MESES'!$C$135:$C$137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9AB-4DC2-8861-C4F3DDAE70A9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MESES'!$A$135:$B$137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MESES'!$D$135:$D$137</c:f>
              <c:numCache>
                <c:formatCode>#,##0</c:formatCode>
                <c:ptCount val="3"/>
                <c:pt idx="0">
                  <c:v>1274098</c:v>
                </c:pt>
                <c:pt idx="1">
                  <c:v>968094</c:v>
                </c:pt>
                <c:pt idx="2">
                  <c:v>306004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9AB-4DC2-8861-C4F3DDAE7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61752"/>
        <c:axId val="1"/>
      </c:barChart>
      <c:catAx>
        <c:axId val="629361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6175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405172413793105"/>
          <c:y val="3.2000082020997377E-2"/>
          <c:w val="0.18965517241379315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MESES'!$C$134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E94-49FE-8709-149E895550C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94-49FE-8709-149E895550C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94-49FE-8709-149E895550C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94-49FE-8709-149E895550C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94-49FE-8709-149E895550C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94-49FE-8709-149E895550C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E94-49FE-8709-149E895550C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E94-49FE-8709-149E895550C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E94-49FE-8709-149E895550C4}"/>
              </c:ext>
            </c:extLst>
          </c:dPt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MESES'!$C$138:$C$140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E94-49FE-8709-149E895550C4}"/>
            </c:ext>
          </c:extLst>
        </c:ser>
        <c:ser>
          <c:idx val="1"/>
          <c:order val="1"/>
          <c:tx>
            <c:strRef>
              <c:f>'M.V. Y P. MESES'!$D$134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MESES'!$A$138:$B$140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MESES'!$D$138:$D$140</c:f>
              <c:numCache>
                <c:formatCode>#,##0</c:formatCode>
                <c:ptCount val="3"/>
                <c:pt idx="0">
                  <c:v>2231828</c:v>
                </c:pt>
                <c:pt idx="1">
                  <c:v>1788542</c:v>
                </c:pt>
                <c:pt idx="2">
                  <c:v>443286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DE94-49FE-8709-149E8955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56832"/>
        <c:axId val="1"/>
      </c:barChart>
      <c:catAx>
        <c:axId val="6293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56832"/>
        <c:crosses val="autoZero"/>
        <c:crossBetween val="between"/>
        <c:majorUnit val="4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6063372168976614"/>
          <c:y val="3.1872708518439083E-2"/>
          <c:w val="0.1425341741784539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10A-44FE-AEC7-9140C9AF8B8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0A-44FE-AEC7-9140C9AF8B8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0A-44FE-AEC7-9140C9AF8B8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0A-44FE-AEC7-9140C9AF8B8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0A-44FE-AEC7-9140C9AF8B8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0A-44FE-AEC7-9140C9AF8B8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0A-44FE-AEC7-9140C9AF8B8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0A-44FE-AEC7-9140C9AF8B8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0A-44FE-AEC7-9140C9AF8B8A}"/>
              </c:ext>
            </c:extLst>
          </c:dPt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MESES'!$C$153:$C$155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10A-44FE-AEC7-9140C9AF8B8A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MESES'!$A$153:$B$155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MESES'!$D$153:$D$155</c:f>
              <c:numCache>
                <c:formatCode>#,##0</c:formatCode>
                <c:ptCount val="3"/>
                <c:pt idx="0">
                  <c:v>931052</c:v>
                </c:pt>
                <c:pt idx="1">
                  <c:v>626627</c:v>
                </c:pt>
                <c:pt idx="2">
                  <c:v>304425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10A-44FE-AEC7-9140C9AF8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66016"/>
        <c:axId val="1"/>
      </c:barChart>
      <c:catAx>
        <c:axId val="6293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66016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836206896551724"/>
          <c:y val="3.2000082020997377E-2"/>
          <c:w val="0.18965517241379304"/>
          <c:h val="7.99999999999999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60189568224124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MESES'!$C$152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DA1-4F6B-A560-57161AA3331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DA1-4F6B-A560-57161AA3331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DA1-4F6B-A560-57161AA3331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DA1-4F6B-A560-57161AA3331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DA1-4F6B-A560-57161AA3331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DA1-4F6B-A560-57161AA3331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DA1-4F6B-A560-57161AA3331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DA1-4F6B-A560-57161AA3331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DA1-4F6B-A560-57161AA33319}"/>
              </c:ext>
            </c:extLst>
          </c:dPt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MESES'!$C$156:$C$158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DA1-4F6B-A560-57161AA33319}"/>
            </c:ext>
          </c:extLst>
        </c:ser>
        <c:ser>
          <c:idx val="1"/>
          <c:order val="1"/>
          <c:tx>
            <c:strRef>
              <c:f>'M.V. Y P. MESES'!$D$152</c:f>
              <c:strCache>
                <c:ptCount val="1"/>
                <c:pt idx="0">
                  <c:v>SEPTIEMBRE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MESES'!$A$156:$B$158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MESES'!$D$156:$D$158</c:f>
              <c:numCache>
                <c:formatCode>#,##0</c:formatCode>
                <c:ptCount val="3"/>
                <c:pt idx="0">
                  <c:v>1456055</c:v>
                </c:pt>
                <c:pt idx="1">
                  <c:v>1024983</c:v>
                </c:pt>
                <c:pt idx="2">
                  <c:v>431072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DA1-4F6B-A560-57161AA33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72576"/>
        <c:axId val="1"/>
      </c:barChart>
      <c:catAx>
        <c:axId val="62937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72576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3348440042279783"/>
          <c:y val="3.5856490701308245E-2"/>
          <c:w val="0.2375567986128431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2B-4EB7-A8E0-06D65853A9B7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72B-4EB7-A8E0-06D65853A9B7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72B-4EB7-A8E0-06D65853A9B7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72B-4EB7-A8E0-06D65853A9B7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72B-4EB7-A8E0-06D65853A9B7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72B-4EB7-A8E0-06D65853A9B7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72B-4EB7-A8E0-06D65853A9B7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72B-4EB7-A8E0-06D65853A9B7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72B-4EB7-A8E0-06D65853A9B7}"/>
              </c:ext>
            </c:extLst>
          </c:dPt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MESES'!$C$171:$C$173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72B-4EB7-A8E0-06D65853A9B7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MESES'!$A$171:$B$173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MESES'!$D$171:$D$173</c:f>
              <c:numCache>
                <c:formatCode>#,##0</c:formatCode>
                <c:ptCount val="3"/>
                <c:pt idx="0">
                  <c:v>839393</c:v>
                </c:pt>
                <c:pt idx="1">
                  <c:v>601108</c:v>
                </c:pt>
                <c:pt idx="2">
                  <c:v>238285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72B-4EB7-A8E0-06D65853A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65032"/>
        <c:axId val="1"/>
      </c:barChart>
      <c:catAx>
        <c:axId val="62936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6503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MESES'!$C$170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62-414F-86DF-A807C0370116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62-414F-86DF-A807C0370116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862-414F-86DF-A807C0370116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862-414F-86DF-A807C0370116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862-414F-86DF-A807C0370116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862-414F-86DF-A807C0370116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862-414F-86DF-A807C0370116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862-414F-86DF-A807C0370116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862-414F-86DF-A807C0370116}"/>
              </c:ext>
            </c:extLst>
          </c:dPt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MESES'!$C$174:$C$176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862-414F-86DF-A807C0370116}"/>
            </c:ext>
          </c:extLst>
        </c:ser>
        <c:ser>
          <c:idx val="1"/>
          <c:order val="1"/>
          <c:tx>
            <c:strRef>
              <c:f>'M.V. Y P. MESES'!$D$170</c:f>
              <c:strCache>
                <c:ptCount val="1"/>
                <c:pt idx="0">
                  <c:v>OCTUBRE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MESES'!$A$174:$B$176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MESES'!$D$174:$D$176</c:f>
              <c:numCache>
                <c:formatCode>#,##0</c:formatCode>
                <c:ptCount val="3"/>
                <c:pt idx="0">
                  <c:v>1340394</c:v>
                </c:pt>
                <c:pt idx="1">
                  <c:v>1007122</c:v>
                </c:pt>
                <c:pt idx="2">
                  <c:v>333272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862-414F-86DF-A807C0370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63720"/>
        <c:axId val="1"/>
      </c:barChart>
      <c:catAx>
        <c:axId val="629363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6372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561088348119381"/>
          <c:y val="3.5856490701308245E-2"/>
          <c:w val="0.19683281671239056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402-4BF3-9793-87E82A01EEB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02-4BF3-9793-87E82A01EEB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02-4BF3-9793-87E82A01EEB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02-4BF3-9793-87E82A01EEB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02-4BF3-9793-87E82A01EEB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02-4BF3-9793-87E82A01EEB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02-4BF3-9793-87E82A01EEB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02-4BF3-9793-87E82A01EEB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02-4BF3-9793-87E82A01EEB1}"/>
              </c:ext>
            </c:extLst>
          </c:dPt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MESES'!$C$189:$C$191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402-4BF3-9793-87E82A01EEB1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MESES'!$A$189:$B$191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MESES'!$D$189:$D$191</c:f>
              <c:numCache>
                <c:formatCode>#,##0</c:formatCode>
                <c:ptCount val="3"/>
                <c:pt idx="0">
                  <c:v>659502</c:v>
                </c:pt>
                <c:pt idx="1">
                  <c:v>543153</c:v>
                </c:pt>
                <c:pt idx="2">
                  <c:v>116349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402-4BF3-9793-87E82A01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371592"/>
        <c:axId val="1"/>
      </c:barChart>
      <c:catAx>
        <c:axId val="629371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71592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2125-45B8-914E-1B867C80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199696"/>
        <c:axId val="307200088"/>
      </c:barChart>
      <c:catAx>
        <c:axId val="30719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0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200088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1996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63745019920319"/>
          <c:w val="0.77828140276067015"/>
          <c:h val="0.490039840637450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MESES'!$C$188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47E-4EC4-9FE1-D2732FA6CB62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7E-4EC4-9FE1-D2732FA6CB62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7E-4EC4-9FE1-D2732FA6CB62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7E-4EC4-9FE1-D2732FA6CB62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7E-4EC4-9FE1-D2732FA6CB62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7E-4EC4-9FE1-D2732FA6CB62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47E-4EC4-9FE1-D2732FA6CB62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7E-4EC4-9FE1-D2732FA6CB62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47E-4EC4-9FE1-D2732FA6CB62}"/>
              </c:ext>
            </c:extLst>
          </c:dPt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MESES'!$C$192:$C$194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47E-4EC4-9FE1-D2732FA6CB62}"/>
            </c:ext>
          </c:extLst>
        </c:ser>
        <c:ser>
          <c:idx val="1"/>
          <c:order val="1"/>
          <c:tx>
            <c:strRef>
              <c:f>'M.V. Y P. MESES'!$D$188</c:f>
              <c:strCache>
                <c:ptCount val="1"/>
                <c:pt idx="0">
                  <c:v>NOVIEMBRE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MESES'!$A$192:$B$194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MESES'!$D$192:$D$194</c:f>
              <c:numCache>
                <c:formatCode>#,##0</c:formatCode>
                <c:ptCount val="3"/>
                <c:pt idx="0">
                  <c:v>1065565</c:v>
                </c:pt>
                <c:pt idx="1">
                  <c:v>887698</c:v>
                </c:pt>
                <c:pt idx="2">
                  <c:v>177867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47E-4EC4-9FE1-D2732FA6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504232"/>
        <c:axId val="1"/>
      </c:barChart>
      <c:catAx>
        <c:axId val="633504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3504232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1085996603365755"/>
          <c:y val="3.5856490701308245E-2"/>
          <c:w val="0.23303191173501503"/>
          <c:h val="7.96813627868500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37931034482758"/>
          <c:y val="0.40800079687655638"/>
          <c:w val="0.78017241379310343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791-4C8E-8EF1-F79A6F8B53B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791-4C8E-8EF1-F79A6F8B53B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791-4C8E-8EF1-F79A6F8B53B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791-4C8E-8EF1-F79A6F8B53B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791-4C8E-8EF1-F79A6F8B53B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791-4C8E-8EF1-F79A6F8B53B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791-4C8E-8EF1-F79A6F8B53B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791-4C8E-8EF1-F79A6F8B53B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791-4C8E-8EF1-F79A6F8B53B0}"/>
              </c:ext>
            </c:extLst>
          </c:dPt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MESES'!$C$207:$C$209</c:f>
              <c:numCache>
                <c:formatCode>#,##0</c:formatCode>
                <c:ptCount val="3"/>
                <c:pt idx="0">
                  <c:v>770318.33333333337</c:v>
                </c:pt>
                <c:pt idx="1">
                  <c:v>577529.58333333337</c:v>
                </c:pt>
                <c:pt idx="2">
                  <c:v>192788.75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91-4C8E-8EF1-F79A6F8B53B0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MESES'!$A$207:$B$209</c:f>
              <c:strCache>
                <c:ptCount val="3"/>
                <c:pt idx="0">
                  <c:v>TOTAL VIAJEROS</c:v>
                </c:pt>
                <c:pt idx="1">
                  <c:v>     V. ESPAÑOLES</c:v>
                </c:pt>
                <c:pt idx="2">
                  <c:v>     V. EXTRANJEROS</c:v>
                </c:pt>
              </c:strCache>
            </c:strRef>
          </c:cat>
          <c:val>
            <c:numRef>
              <c:f>'M.V. Y P. MESES'!$D$207:$D$209</c:f>
              <c:numCache>
                <c:formatCode>#,##0</c:formatCode>
                <c:ptCount val="3"/>
                <c:pt idx="0">
                  <c:v>604573</c:v>
                </c:pt>
                <c:pt idx="1">
                  <c:v>510510</c:v>
                </c:pt>
                <c:pt idx="2">
                  <c:v>94063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791-4C8E-8EF1-F79A6F8B5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507840"/>
        <c:axId val="1"/>
      </c:barChart>
      <c:catAx>
        <c:axId val="63350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3507840"/>
        <c:crosses val="autoZero"/>
        <c:crossBetween val="between"/>
        <c:majorUnit val="100000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58620689655172409"/>
          <c:y val="2.7999917979002625E-2"/>
          <c:w val="0.18965517241379304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53409411023901"/>
          <c:y val="0.40800079687655638"/>
          <c:w val="0.77828140276067015"/>
          <c:h val="0.488000953126861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'M.V. Y P. MESES'!$C$206</c:f>
              <c:strCache>
                <c:ptCount val="1"/>
                <c:pt idx="0">
                  <c:v>MEDIA ANUAL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D44-42A1-8B3B-C159D9FBC01F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D44-42A1-8B3B-C159D9FBC01F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D44-42A1-8B3B-C159D9FBC01F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D44-42A1-8B3B-C159D9FBC01F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D44-42A1-8B3B-C159D9FBC01F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D44-42A1-8B3B-C159D9FBC01F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D44-42A1-8B3B-C159D9FBC01F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D44-42A1-8B3B-C159D9FBC01F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D44-42A1-8B3B-C159D9FBC01F}"/>
              </c:ext>
            </c:extLst>
          </c:dPt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MESES'!$C$210:$C$212</c:f>
              <c:numCache>
                <c:formatCode>#,##0</c:formatCode>
                <c:ptCount val="3"/>
                <c:pt idx="0">
                  <c:v>1258870</c:v>
                </c:pt>
                <c:pt idx="1">
                  <c:v>980013.5</c:v>
                </c:pt>
                <c:pt idx="2">
                  <c:v>278856.5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D44-42A1-8B3B-C159D9FBC01F}"/>
            </c:ext>
          </c:extLst>
        </c:ser>
        <c:ser>
          <c:idx val="1"/>
          <c:order val="1"/>
          <c:tx>
            <c:strRef>
              <c:f>'M.V. Y P. MESES'!$D$206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Y P. MESES'!$A$210:$B$212</c:f>
              <c:strCache>
                <c:ptCount val="3"/>
                <c:pt idx="0">
                  <c:v>TOTAL PERNOCT.</c:v>
                </c:pt>
                <c:pt idx="1">
                  <c:v>     P. ESPAÑOLES</c:v>
                </c:pt>
                <c:pt idx="2">
                  <c:v>     P. EXTRANJEROS</c:v>
                </c:pt>
              </c:strCache>
            </c:strRef>
          </c:cat>
          <c:val>
            <c:numRef>
              <c:f>'M.V. Y P. MESES'!$D$210:$D$212</c:f>
              <c:numCache>
                <c:formatCode>#,##0</c:formatCode>
                <c:ptCount val="3"/>
                <c:pt idx="0">
                  <c:v>1025622</c:v>
                </c:pt>
                <c:pt idx="1">
                  <c:v>881768</c:v>
                </c:pt>
                <c:pt idx="2">
                  <c:v>143854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0D44-42A1-8B3B-C159D9FBC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504560"/>
        <c:axId val="1"/>
      </c:barChart>
      <c:catAx>
        <c:axId val="63350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3504560"/>
        <c:crosses val="autoZero"/>
        <c:crossBetween val="between"/>
        <c:majorUnit val="200000"/>
      </c:valAx>
      <c:spPr>
        <a:noFill/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669707010605574"/>
          <c:y val="2.7999917979002625E-2"/>
          <c:w val="0.29638032802460779"/>
          <c:h val="0.0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97086377655087"/>
          <c:y val="0.23505976095617531"/>
          <c:w val="0.71846499234549277"/>
          <c:h val="0.621513944223107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0495-4C77-99FE-D06152E6252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0495-4C77-99FE-D06152E6252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0495-4C77-99FE-D06152E6252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0495-4C77-99FE-D06152E6252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0495-4C77-99FE-D06152E6252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0495-4C77-99FE-D06152E6252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0495-4C77-99FE-D06152E6252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0495-4C77-99FE-D06152E6252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0495-4C77-99FE-D06152E6252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0495-4C77-99FE-D06152E6252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0495-4C77-99FE-D06152E6252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0495-4C77-99FE-D06152E6252A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95-4C77-99FE-D06152E6252A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95-4C77-99FE-D06152E6252A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95-4C77-99FE-D06152E6252A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95-4C77-99FE-D06152E6252A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95-4C77-99FE-D06152E6252A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95-4C77-99FE-D06152E6252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ALOJ.'!$C$55:$N$55</c:f>
              <c:numCache>
                <c:formatCode>0.00%</c:formatCode>
                <c:ptCount val="12"/>
                <c:pt idx="0">
                  <c:v>4.8796023518479781E-2</c:v>
                </c:pt>
                <c:pt idx="1">
                  <c:v>5.2082009718347762E-2</c:v>
                </c:pt>
                <c:pt idx="2">
                  <c:v>7.5378773809593624E-2</c:v>
                </c:pt>
                <c:pt idx="3">
                  <c:v>7.9436122096436718E-2</c:v>
                </c:pt>
                <c:pt idx="4">
                  <c:v>9.7211334640494765E-2</c:v>
                </c:pt>
                <c:pt idx="5">
                  <c:v>8.8537543096903926E-2</c:v>
                </c:pt>
                <c:pt idx="6">
                  <c:v>9.5110004216019173E-2</c:v>
                </c:pt>
                <c:pt idx="7">
                  <c:v>0.12864169245475926</c:v>
                </c:pt>
                <c:pt idx="8">
                  <c:v>9.8865161020002965E-2</c:v>
                </c:pt>
                <c:pt idx="9">
                  <c:v>9.2197073809007157E-2</c:v>
                </c:pt>
                <c:pt idx="10">
                  <c:v>7.3592341571838818E-2</c:v>
                </c:pt>
                <c:pt idx="11">
                  <c:v>7.0151920048116045E-2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0495-4C77-99FE-D06152E6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7091633466135456"/>
          <c:w val="0.68318643112765409"/>
          <c:h val="0.609561752988047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9F-44EE-B0E4-AAB4C82564F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B9F-44EE-B0E4-AAB4C82564FE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B9F-44EE-B0E4-AAB4C82564FE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B9F-44EE-B0E4-AAB4C82564FE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B9F-44EE-B0E4-AAB4C82564FE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B9F-44EE-B0E4-AAB4C82564FE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B9F-44EE-B0E4-AAB4C82564FE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B9F-44EE-B0E4-AAB4C82564FE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B9F-44EE-B0E4-AAB4C82564FE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B9F-44EE-B0E4-AAB4C82564FE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B9F-44EE-B0E4-AAB4C82564FE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B9F-44EE-B0E4-AAB4C82564FE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9F-44EE-B0E4-AAB4C82564FE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F-44EE-B0E4-AAB4C82564FE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F-44EE-B0E4-AAB4C82564FE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F-44EE-B0E4-AAB4C82564FE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F-44EE-B0E4-AAB4C82564FE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9F-44EE-B0E4-AAB4C82564FE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9F-44EE-B0E4-AAB4C82564FE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9F-44EE-B0E4-AAB4C82564FE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9F-44EE-B0E4-AAB4C82564FE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ALOJ.'!$C$46:$N$46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ALOJ.'!$C$56:$N$56</c:f>
              <c:numCache>
                <c:formatCode>0.00%</c:formatCode>
                <c:ptCount val="12"/>
                <c:pt idx="0">
                  <c:v>4.9406524221551062E-2</c:v>
                </c:pt>
                <c:pt idx="1">
                  <c:v>5.2730993740830075E-2</c:v>
                </c:pt>
                <c:pt idx="2">
                  <c:v>7.8875075009523135E-2</c:v>
                </c:pt>
                <c:pt idx="3">
                  <c:v>7.8621951571996848E-2</c:v>
                </c:pt>
                <c:pt idx="4">
                  <c:v>9.384430115282788E-2</c:v>
                </c:pt>
                <c:pt idx="5">
                  <c:v>8.9580783584745555E-2</c:v>
                </c:pt>
                <c:pt idx="6">
                  <c:v>9.569910169759871E-2</c:v>
                </c:pt>
                <c:pt idx="7">
                  <c:v>0.12526385449080019</c:v>
                </c:pt>
                <c:pt idx="8">
                  <c:v>9.7070088121899586E-2</c:v>
                </c:pt>
                <c:pt idx="9">
                  <c:v>9.3795768751086583E-2</c:v>
                </c:pt>
                <c:pt idx="10">
                  <c:v>7.4732564896449111E-2</c:v>
                </c:pt>
                <c:pt idx="11">
                  <c:v>7.0378992760691261E-2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9F-44EE-B0E4-AAB4C8256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ALOJ.'!$C$88:$K$88</c:f>
              <c:numCache>
                <c:formatCode>#,##0</c:formatCode>
                <c:ptCount val="9"/>
                <c:pt idx="0">
                  <c:v>545934</c:v>
                </c:pt>
                <c:pt idx="1">
                  <c:v>1087132</c:v>
                </c:pt>
                <c:pt idx="2">
                  <c:v>993925</c:v>
                </c:pt>
                <c:pt idx="3">
                  <c:v>332066</c:v>
                </c:pt>
                <c:pt idx="4">
                  <c:v>1205239</c:v>
                </c:pt>
                <c:pt idx="5">
                  <c:v>646669</c:v>
                </c:pt>
                <c:pt idx="6">
                  <c:v>251456</c:v>
                </c:pt>
                <c:pt idx="7">
                  <c:v>789866</c:v>
                </c:pt>
                <c:pt idx="8">
                  <c:v>286205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1-49A3-ABA5-3C4BDF69816E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ALOJ.'!$C$91:$K$91</c:f>
              <c:numCache>
                <c:formatCode>#,##0</c:formatCode>
                <c:ptCount val="9"/>
                <c:pt idx="0">
                  <c:v>788847</c:v>
                </c:pt>
                <c:pt idx="1">
                  <c:v>1554018</c:v>
                </c:pt>
                <c:pt idx="2">
                  <c:v>1518736</c:v>
                </c:pt>
                <c:pt idx="3">
                  <c:v>547706</c:v>
                </c:pt>
                <c:pt idx="4">
                  <c:v>1830488</c:v>
                </c:pt>
                <c:pt idx="5">
                  <c:v>906425</c:v>
                </c:pt>
                <c:pt idx="6">
                  <c:v>409181</c:v>
                </c:pt>
                <c:pt idx="7">
                  <c:v>1283537</c:v>
                </c:pt>
                <c:pt idx="8">
                  <c:v>433218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1-49A3-ABA5-3C4BDF698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32272"/>
        <c:axId val="1"/>
      </c:barChart>
      <c:catAx>
        <c:axId val="629432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32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3294139469315451"/>
          <c:y val="3.351954989366166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ALOJ.'!$C$230:$N$230</c:f>
              <c:numCache>
                <c:formatCode>#,##0</c:formatCode>
                <c:ptCount val="12"/>
                <c:pt idx="0">
                  <c:v>6525</c:v>
                </c:pt>
                <c:pt idx="1">
                  <c:v>10382</c:v>
                </c:pt>
                <c:pt idx="2">
                  <c:v>48738</c:v>
                </c:pt>
                <c:pt idx="3">
                  <c:v>53092</c:v>
                </c:pt>
                <c:pt idx="4">
                  <c:v>76330</c:v>
                </c:pt>
                <c:pt idx="5">
                  <c:v>89236</c:v>
                </c:pt>
                <c:pt idx="6">
                  <c:v>179681</c:v>
                </c:pt>
                <c:pt idx="7">
                  <c:v>240173</c:v>
                </c:pt>
                <c:pt idx="8">
                  <c:v>94188</c:v>
                </c:pt>
                <c:pt idx="9">
                  <c:v>53984</c:v>
                </c:pt>
                <c:pt idx="10">
                  <c:v>26090</c:v>
                </c:pt>
                <c:pt idx="11">
                  <c:v>11951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D-4240-84F5-818A0C945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44408"/>
        <c:axId val="1"/>
      </c:barChart>
      <c:catAx>
        <c:axId val="629444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44408"/>
        <c:crosses val="autoZero"/>
        <c:crossBetween val="between"/>
        <c:majorUnit val="5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59610535101383"/>
          <c:y val="0.26294820717131473"/>
          <c:w val="0.65996402604764093"/>
          <c:h val="0.5697211155378486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5EE-46A5-8E7C-376E8AB387F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5EE-46A5-8E7C-376E8AB387F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5EE-46A5-8E7C-376E8AB387F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25EE-46A5-8E7C-376E8AB387F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5EE-46A5-8E7C-376E8AB387F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25EE-46A5-8E7C-376E8AB387F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25EE-46A5-8E7C-376E8AB387F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25EE-46A5-8E7C-376E8AB387F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25EE-46A5-8E7C-376E8AB387F7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25EE-46A5-8E7C-376E8AB387F7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5EE-46A5-8E7C-376E8AB387F7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5EE-46A5-8E7C-376E8AB387F7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E-46A5-8E7C-376E8AB387F7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E-46A5-8E7C-376E8AB387F7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E-46A5-8E7C-376E8AB387F7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E-46A5-8E7C-376E8AB387F7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E-46A5-8E7C-376E8AB387F7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E-46A5-8E7C-376E8AB387F7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E-46A5-8E7C-376E8AB387F7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E-46A5-8E7C-376E8AB387F7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E-46A5-8E7C-376E8AB387F7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E-46A5-8E7C-376E8AB387F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ALOJ.'!$C$322:$N$322</c:f>
              <c:numCache>
                <c:formatCode>0.00%</c:formatCode>
                <c:ptCount val="12"/>
                <c:pt idx="0">
                  <c:v>3.4660988711813993E-2</c:v>
                </c:pt>
                <c:pt idx="1">
                  <c:v>4.0065339823972562E-2</c:v>
                </c:pt>
                <c:pt idx="2">
                  <c:v>8.0379902857127372E-2</c:v>
                </c:pt>
                <c:pt idx="3">
                  <c:v>7.1699530719920967E-2</c:v>
                </c:pt>
                <c:pt idx="4">
                  <c:v>9.0238667342097678E-2</c:v>
                </c:pt>
                <c:pt idx="5">
                  <c:v>9.3799127899364385E-2</c:v>
                </c:pt>
                <c:pt idx="6">
                  <c:v>0.10982255488102752</c:v>
                </c:pt>
                <c:pt idx="7">
                  <c:v>0.15310160992775235</c:v>
                </c:pt>
                <c:pt idx="8">
                  <c:v>9.5768533041489343E-2</c:v>
                </c:pt>
                <c:pt idx="9">
                  <c:v>8.2882970740653455E-2</c:v>
                </c:pt>
                <c:pt idx="10">
                  <c:v>7.3593085320120891E-2</c:v>
                </c:pt>
                <c:pt idx="11">
                  <c:v>7.3987688734659454E-2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EE-46A5-8E7C-376E8AB38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690278182278574"/>
          <c:y val="0.25099601593625498"/>
          <c:w val="0.66902712685557841"/>
          <c:h val="0.5976095617529880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3580-48B7-B4AA-116C0532F4B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3580-48B7-B4AA-116C0532F4B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3580-48B7-B4AA-116C0532F4B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3580-48B7-B4AA-116C0532F4B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3580-48B7-B4AA-116C0532F4B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3580-48B7-B4AA-116C0532F4B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3580-48B7-B4AA-116C0532F4B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3580-48B7-B4AA-116C0532F4B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3580-48B7-B4AA-116C0532F4B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3580-48B7-B4AA-116C0532F4B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580-48B7-B4AA-116C0532F4B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580-48B7-B4AA-116C0532F4B8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0-48B7-B4AA-116C0532F4B8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80-48B7-B4AA-116C0532F4B8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80-48B7-B4AA-116C0532F4B8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80-48B7-B4AA-116C0532F4B8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80-48B7-B4AA-116C0532F4B8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80-48B7-B4AA-116C0532F4B8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80-48B7-B4AA-116C0532F4B8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80-48B7-B4AA-116C0532F4B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ALOJ.'!$C$313:$N$313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ALOJ.'!$C$323:$N$323</c:f>
              <c:numCache>
                <c:formatCode>0.00%</c:formatCode>
                <c:ptCount val="12"/>
                <c:pt idx="0">
                  <c:v>3.2337413983514626E-2</c:v>
                </c:pt>
                <c:pt idx="1">
                  <c:v>3.6643479024333458E-2</c:v>
                </c:pt>
                <c:pt idx="2">
                  <c:v>8.8097750142672321E-2</c:v>
                </c:pt>
                <c:pt idx="3">
                  <c:v>6.2763980777094303E-2</c:v>
                </c:pt>
                <c:pt idx="4">
                  <c:v>7.4680386884899821E-2</c:v>
                </c:pt>
                <c:pt idx="5">
                  <c:v>8.4217852363625237E-2</c:v>
                </c:pt>
                <c:pt idx="6">
                  <c:v>0.11209136157973891</c:v>
                </c:pt>
                <c:pt idx="7">
                  <c:v>0.19153160271938119</c:v>
                </c:pt>
                <c:pt idx="8">
                  <c:v>8.6821221353939312E-2</c:v>
                </c:pt>
                <c:pt idx="9">
                  <c:v>7.6829966661290244E-2</c:v>
                </c:pt>
                <c:pt idx="10">
                  <c:v>6.9846052009176401E-2</c:v>
                </c:pt>
                <c:pt idx="11">
                  <c:v>8.4138932500334176E-2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580-48B7-B4AA-116C0532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ALOJ.'!$C$352:$K$352</c:f>
              <c:numCache>
                <c:formatCode>#,##0</c:formatCode>
                <c:ptCount val="9"/>
                <c:pt idx="0">
                  <c:v>149917</c:v>
                </c:pt>
                <c:pt idx="1">
                  <c:v>184293</c:v>
                </c:pt>
                <c:pt idx="2">
                  <c:v>146704</c:v>
                </c:pt>
                <c:pt idx="3">
                  <c:v>60598</c:v>
                </c:pt>
                <c:pt idx="4">
                  <c:v>115143</c:v>
                </c:pt>
                <c:pt idx="5">
                  <c:v>159579</c:v>
                </c:pt>
                <c:pt idx="6">
                  <c:v>100185</c:v>
                </c:pt>
                <c:pt idx="7">
                  <c:v>92582</c:v>
                </c:pt>
                <c:pt idx="8">
                  <c:v>98440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2-4210-8E8D-17E1388AEE8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ALOJ.'!$C$355:$K$355</c:f>
              <c:numCache>
                <c:formatCode>#,##0</c:formatCode>
                <c:ptCount val="9"/>
                <c:pt idx="0">
                  <c:v>305635</c:v>
                </c:pt>
                <c:pt idx="1">
                  <c:v>301191</c:v>
                </c:pt>
                <c:pt idx="2">
                  <c:v>265332</c:v>
                </c:pt>
                <c:pt idx="3">
                  <c:v>126138</c:v>
                </c:pt>
                <c:pt idx="4">
                  <c:v>222441</c:v>
                </c:pt>
                <c:pt idx="5">
                  <c:v>288137</c:v>
                </c:pt>
                <c:pt idx="6">
                  <c:v>205316</c:v>
                </c:pt>
                <c:pt idx="7">
                  <c:v>145237</c:v>
                </c:pt>
                <c:pt idx="8">
                  <c:v>167946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2-4210-8E8D-17E1388AE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38504"/>
        <c:axId val="1"/>
      </c:barChart>
      <c:catAx>
        <c:axId val="629438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38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504643546987539"/>
          <c:y val="4.4692769568187539E-2"/>
          <c:w val="0.35046263536402883"/>
          <c:h val="6.98323805414733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1964-4EBA-8EB2-E30EC06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200872"/>
        <c:axId val="307201264"/>
      </c:barChart>
      <c:catAx>
        <c:axId val="307200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201264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08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CE4-4CCB-8F3B-AFF1F390B68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CE4-4CCB-8F3B-AFF1F390B68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CE4-4CCB-8F3B-AFF1F390B68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CE4-4CCB-8F3B-AFF1F390B68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CE4-4CCB-8F3B-AFF1F390B68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CE4-4CCB-8F3B-AFF1F390B68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CE4-4CCB-8F3B-AFF1F390B68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CE4-4CCB-8F3B-AFF1F390B68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CE4-4CCB-8F3B-AFF1F390B68D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CE4-4CCB-8F3B-AFF1F390B68D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CE4-4CCB-8F3B-AFF1F390B68D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CE4-4CCB-8F3B-AFF1F390B68D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E4-4CCB-8F3B-AFF1F390B68D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4-4CCB-8F3B-AFF1F390B68D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4-4CCB-8F3B-AFF1F390B68D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E4-4CCB-8F3B-AFF1F390B68D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E4-4CCB-8F3B-AFF1F390B68D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E4-4CCB-8F3B-AFF1F390B68D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E4-4CCB-8F3B-AFF1F390B68D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E4-4CCB-8F3B-AFF1F390B68D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E4-4CCB-8F3B-AFF1F390B68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1.184195121576726E-2</c:v>
                </c:pt>
                <c:pt idx="1">
                  <c:v>1.5075936272261238E-2</c:v>
                </c:pt>
                <c:pt idx="2">
                  <c:v>4.0356678802907324E-2</c:v>
                </c:pt>
                <c:pt idx="3">
                  <c:v>9.1682036892380275E-2</c:v>
                </c:pt>
                <c:pt idx="4">
                  <c:v>0.16196411332190722</c:v>
                </c:pt>
                <c:pt idx="5">
                  <c:v>0.11880528722969355</c:v>
                </c:pt>
                <c:pt idx="6">
                  <c:v>0.10376389797880732</c:v>
                </c:pt>
                <c:pt idx="7">
                  <c:v>0.131896689051857</c:v>
                </c:pt>
                <c:pt idx="8">
                  <c:v>0.14204007838335295</c:v>
                </c:pt>
                <c:pt idx="9">
                  <c:v>0.10360459782468923</c:v>
                </c:pt>
                <c:pt idx="10">
                  <c:v>5.260359788034831E-2</c:v>
                </c:pt>
                <c:pt idx="11">
                  <c:v>2.636513514602834E-2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CE4-4CCB-8F3B-AFF1F390B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19B-4316-9059-990EE9CF949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A19B-4316-9059-990EE9CF9495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A19B-4316-9059-990EE9CF9495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A19B-4316-9059-990EE9CF9495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A19B-4316-9059-990EE9CF9495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A19B-4316-9059-990EE9CF9495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A19B-4316-9059-990EE9CF9495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A19B-4316-9059-990EE9CF9495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A19B-4316-9059-990EE9CF9495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A19B-4316-9059-990EE9CF9495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19B-4316-9059-990EE9CF9495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19B-4316-9059-990EE9CF9495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9B-4316-9059-990EE9CF9495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B-4316-9059-990EE9CF9495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B-4316-9059-990EE9CF9495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B-4316-9059-990EE9CF9495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9B-4316-9059-990EE9CF9495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9B-4316-9059-990EE9CF9495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9B-4316-9059-990EE9CF949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1.4392505765356936E-2</c:v>
                </c:pt>
                <c:pt idx="1">
                  <c:v>1.9275322150507975E-2</c:v>
                </c:pt>
                <c:pt idx="2">
                  <c:v>5.5222770209250295E-2</c:v>
                </c:pt>
                <c:pt idx="3">
                  <c:v>7.9801292447813407E-2</c:v>
                </c:pt>
                <c:pt idx="4">
                  <c:v>0.14353384884487311</c:v>
                </c:pt>
                <c:pt idx="5">
                  <c:v>0.11878425563572757</c:v>
                </c:pt>
                <c:pt idx="6">
                  <c:v>0.11659746470169334</c:v>
                </c:pt>
                <c:pt idx="7">
                  <c:v>0.1540978128112265</c:v>
                </c:pt>
                <c:pt idx="8">
                  <c:v>0.12150945598105223</c:v>
                </c:pt>
                <c:pt idx="9">
                  <c:v>9.7881770067354226E-2</c:v>
                </c:pt>
                <c:pt idx="10">
                  <c:v>4.8314950939763124E-2</c:v>
                </c:pt>
                <c:pt idx="11">
                  <c:v>3.0588550445381283E-2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19B-4316-9059-990EE9CF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ALOJ.'!$C$437:$K$437</c:f>
              <c:numCache>
                <c:formatCode>#,##0</c:formatCode>
                <c:ptCount val="9"/>
                <c:pt idx="0">
                  <c:v>12460</c:v>
                </c:pt>
                <c:pt idx="1">
                  <c:v>124972</c:v>
                </c:pt>
                <c:pt idx="2">
                  <c:v>240206</c:v>
                </c:pt>
                <c:pt idx="3">
                  <c:v>56756</c:v>
                </c:pt>
                <c:pt idx="4">
                  <c:v>12187</c:v>
                </c:pt>
                <c:pt idx="5">
                  <c:v>32778</c:v>
                </c:pt>
                <c:pt idx="6">
                  <c:v>10246</c:v>
                </c:pt>
                <c:pt idx="7">
                  <c:v>25596</c:v>
                </c:pt>
                <c:pt idx="8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2-4912-8862-B4D4C6355BF3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ALOJ.'!$C$440:$K$440</c:f>
              <c:numCache>
                <c:formatCode>#,##0</c:formatCode>
                <c:ptCount val="9"/>
                <c:pt idx="0">
                  <c:v>28434</c:v>
                </c:pt>
                <c:pt idx="1">
                  <c:v>187112</c:v>
                </c:pt>
                <c:pt idx="2">
                  <c:v>300528</c:v>
                </c:pt>
                <c:pt idx="3">
                  <c:v>61630</c:v>
                </c:pt>
                <c:pt idx="4">
                  <c:v>18035</c:v>
                </c:pt>
                <c:pt idx="5">
                  <c:v>70703</c:v>
                </c:pt>
                <c:pt idx="6">
                  <c:v>19949</c:v>
                </c:pt>
                <c:pt idx="7">
                  <c:v>61854</c:v>
                </c:pt>
                <c:pt idx="8">
                  <c:v>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22-4912-8862-B4D4C6355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43752"/>
        <c:axId val="1"/>
      </c:barChart>
      <c:catAx>
        <c:axId val="629443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43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2266983856354128E-2"/>
          <c:y val="0.22310756972111553"/>
          <c:w val="0.75868440667526593"/>
          <c:h val="0.6573705179282868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883-4BA0-A0C2-C4C9AAB9374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883-4BA0-A0C2-C4C9AAB9374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883-4BA0-A0C2-C4C9AAB9374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883-4BA0-A0C2-C4C9AAB9374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F883-4BA0-A0C2-C4C9AAB9374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F883-4BA0-A0C2-C4C9AAB9374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F883-4BA0-A0C2-C4C9AAB9374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F883-4BA0-A0C2-C4C9AAB9374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F883-4BA0-A0C2-C4C9AAB9374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F883-4BA0-A0C2-C4C9AAB9374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883-4BA0-A0C2-C4C9AAB9374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883-4BA0-A0C2-C4C9AAB9374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3-4BA0-A0C2-C4C9AAB9374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3-4BA0-A0C2-C4C9AAB93742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3-4BA0-A0C2-C4C9AAB93742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83-4BA0-A0C2-C4C9AAB9374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ALOJ.'!$C$144:$N$144</c:f>
              <c:numCache>
                <c:formatCode>0.00%</c:formatCode>
                <c:ptCount val="12"/>
                <c:pt idx="0">
                  <c:v>3.2715173232193966E-2</c:v>
                </c:pt>
                <c:pt idx="1">
                  <c:v>3.8968518044535452E-2</c:v>
                </c:pt>
                <c:pt idx="2">
                  <c:v>6.9519743118412178E-2</c:v>
                </c:pt>
                <c:pt idx="3">
                  <c:v>8.2846638899876673E-2</c:v>
                </c:pt>
                <c:pt idx="4">
                  <c:v>9.3701282081113155E-2</c:v>
                </c:pt>
                <c:pt idx="5">
                  <c:v>9.3730367405821718E-2</c:v>
                </c:pt>
                <c:pt idx="6">
                  <c:v>9.3614026106987464E-2</c:v>
                </c:pt>
                <c:pt idx="7">
                  <c:v>0.16637969146287548</c:v>
                </c:pt>
                <c:pt idx="8">
                  <c:v>0.10097261325825442</c:v>
                </c:pt>
                <c:pt idx="9">
                  <c:v>8.7884217139400145E-2</c:v>
                </c:pt>
                <c:pt idx="10">
                  <c:v>9.2596039742187677E-2</c:v>
                </c:pt>
                <c:pt idx="11">
                  <c:v>4.7071689508341674E-2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883-4BA0-A0C2-C4C9AAB9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43373844868158"/>
          <c:y val="0.25099601593625498"/>
          <c:w val="0.7292041700119003"/>
          <c:h val="0.649402390438246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E5-4DA0-8430-3F0835B1E82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3E5-4DA0-8430-3F0835B1E8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3E5-4DA0-8430-3F0835B1E8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3E5-4DA0-8430-3F0835B1E8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3E5-4DA0-8430-3F0835B1E8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3E5-4DA0-8430-3F0835B1E8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3E5-4DA0-8430-3F0835B1E82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3E5-4DA0-8430-3F0835B1E8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3E5-4DA0-8430-3F0835B1E82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3E5-4DA0-8430-3F0835B1E82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3E5-4DA0-8430-3F0835B1E82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3E5-4DA0-8430-3F0835B1E8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E5-4DA0-8430-3F0835B1E82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E5-4DA0-8430-3F0835B1E82C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E5-4DA0-8430-3F0835B1E82C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E5-4DA0-8430-3F0835B1E82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ALOJ.'!$C$135:$N$135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ALOJ.'!$C$145:$N$145</c:f>
              <c:numCache>
                <c:formatCode>0.00%</c:formatCode>
                <c:ptCount val="12"/>
                <c:pt idx="0">
                  <c:v>3.0827622862809587E-2</c:v>
                </c:pt>
                <c:pt idx="1">
                  <c:v>4.9508976823991468E-2</c:v>
                </c:pt>
                <c:pt idx="2">
                  <c:v>7.1454306128782549E-2</c:v>
                </c:pt>
                <c:pt idx="3">
                  <c:v>8.0240285660268321E-2</c:v>
                </c:pt>
                <c:pt idx="4">
                  <c:v>9.3849100890726386E-2</c:v>
                </c:pt>
                <c:pt idx="5">
                  <c:v>9.1737326679342063E-2</c:v>
                </c:pt>
                <c:pt idx="6">
                  <c:v>9.9702853392215685E-2</c:v>
                </c:pt>
                <c:pt idx="7">
                  <c:v>0.14111075042895413</c:v>
                </c:pt>
                <c:pt idx="8">
                  <c:v>0.11002629016205727</c:v>
                </c:pt>
                <c:pt idx="9">
                  <c:v>8.7124954964274637E-2</c:v>
                </c:pt>
                <c:pt idx="10">
                  <c:v>9.052805056843112E-2</c:v>
                </c:pt>
                <c:pt idx="11">
                  <c:v>5.3889481438146779E-2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3E5-4DA0-8430-3F0835B1E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ALOJ.'!$C$177:$K$177</c:f>
              <c:numCache>
                <c:formatCode>#,##0</c:formatCode>
                <c:ptCount val="9"/>
                <c:pt idx="0">
                  <c:v>2744</c:v>
                </c:pt>
                <c:pt idx="1">
                  <c:v>41000</c:v>
                </c:pt>
                <c:pt idx="2">
                  <c:v>63808</c:v>
                </c:pt>
                <c:pt idx="3">
                  <c:v>3936</c:v>
                </c:pt>
                <c:pt idx="4">
                  <c:v>17191</c:v>
                </c:pt>
                <c:pt idx="5">
                  <c:v>18655</c:v>
                </c:pt>
                <c:pt idx="6">
                  <c:v>3231</c:v>
                </c:pt>
                <c:pt idx="7">
                  <c:v>11247</c:v>
                </c:pt>
                <c:pt idx="8">
                  <c:v>10096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6E-437D-9AF1-E6A9A83E91D4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ALOJ.'!$C$180:$K$180</c:f>
              <c:numCache>
                <c:formatCode>#,##0</c:formatCode>
                <c:ptCount val="9"/>
                <c:pt idx="0">
                  <c:v>4791</c:v>
                </c:pt>
                <c:pt idx="1">
                  <c:v>68290</c:v>
                </c:pt>
                <c:pt idx="2">
                  <c:v>88034</c:v>
                </c:pt>
                <c:pt idx="3">
                  <c:v>8142</c:v>
                </c:pt>
                <c:pt idx="4">
                  <c:v>26883</c:v>
                </c:pt>
                <c:pt idx="5">
                  <c:v>28727</c:v>
                </c:pt>
                <c:pt idx="6">
                  <c:v>4742</c:v>
                </c:pt>
                <c:pt idx="7">
                  <c:v>32576</c:v>
                </c:pt>
                <c:pt idx="8">
                  <c:v>18148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6E-437D-9AF1-E6A9A83E9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51296"/>
        <c:axId val="1"/>
      </c:barChart>
      <c:catAx>
        <c:axId val="629451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512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8406468156997616"/>
          <c:y val="4.4818147731533559E-2"/>
          <c:w val="0.39376438290041332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65824298931939"/>
          <c:y val="0.25896414342629481"/>
          <c:w val="0.73126207872314786"/>
          <c:h val="0.633466135458167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7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884-4312-80F1-E7FDBAE2F03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884-4312-80F1-E7FDBAE2F03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884-4312-80F1-E7FDBAE2F03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884-4312-80F1-E7FDBAE2F03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884-4312-80F1-E7FDBAE2F03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884-4312-80F1-E7FDBAE2F03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884-4312-80F1-E7FDBAE2F03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7884-4312-80F1-E7FDBAE2F03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7884-4312-80F1-E7FDBAE2F03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7884-4312-80F1-E7FDBAE2F03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884-4312-80F1-E7FDBAE2F03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884-4312-80F1-E7FDBAE2F030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84-4312-80F1-E7FDBAE2F030}"/>
                </c:ext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84-4312-80F1-E7FDBAE2F030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84-4312-80F1-E7FDBAE2F030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84-4312-80F1-E7FDBAE2F030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84-4312-80F1-E7FDBAE2F030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84-4312-80F1-E7FDBAE2F030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84-4312-80F1-E7FDBAE2F030}"/>
                </c:ext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84-4312-80F1-E7FDBAE2F030}"/>
                </c:ext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84-4312-80F1-E7FDBAE2F03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ALOJ.'!$C$235:$N$235</c:f>
              <c:numCache>
                <c:formatCode>0.00%</c:formatCode>
                <c:ptCount val="12"/>
                <c:pt idx="0">
                  <c:v>1.0078239279390253E-2</c:v>
                </c:pt>
                <c:pt idx="1">
                  <c:v>1.4748056047424744E-2</c:v>
                </c:pt>
                <c:pt idx="2">
                  <c:v>5.6682577565632455E-2</c:v>
                </c:pt>
                <c:pt idx="3">
                  <c:v>7.0104992686119028E-2</c:v>
                </c:pt>
                <c:pt idx="4">
                  <c:v>8.6368754330587424E-2</c:v>
                </c:pt>
                <c:pt idx="5">
                  <c:v>0.10061157517899762</c:v>
                </c:pt>
                <c:pt idx="6">
                  <c:v>0.18698273539148511</c:v>
                </c:pt>
                <c:pt idx="7">
                  <c:v>0.23245390330279467</c:v>
                </c:pt>
                <c:pt idx="8">
                  <c:v>0.1111733967203018</c:v>
                </c:pt>
                <c:pt idx="9">
                  <c:v>7.6535915005004229E-2</c:v>
                </c:pt>
                <c:pt idx="10">
                  <c:v>3.7052987142967127E-2</c:v>
                </c:pt>
                <c:pt idx="11">
                  <c:v>1.7206867349295558E-2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84-4312-80F1-E7FDBAE2F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66697545159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982312968674787"/>
          <c:y val="0.24701195219123506"/>
          <c:w val="0.68672625719567304"/>
          <c:h val="0.6135458167330677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8A7-493A-8C29-77B0D221FFA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8A7-493A-8C29-77B0D221FFA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8A7-493A-8C29-77B0D221FFA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88A7-493A-8C29-77B0D221FFA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88A7-493A-8C29-77B0D221FFA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88A7-493A-8C29-77B0D221FFA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88A7-493A-8C29-77B0D221FFA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88A7-493A-8C29-77B0D221FFA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8A7-493A-8C29-77B0D221FFA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88A7-493A-8C29-77B0D221FFA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8A7-493A-8C29-77B0D221FFA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8A7-493A-8C29-77B0D221FFAA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A7-493A-8C29-77B0D221FFAA}"/>
                </c:ext>
              </c:extLst>
            </c:dLbl>
            <c:dLbl>
              <c:idx val="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7-493A-8C29-77B0D221FFAA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7-493A-8C29-77B0D221FFAA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7-493A-8C29-77B0D221FFAA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7-493A-8C29-77B0D221FFAA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A7-493A-8C29-77B0D221FFAA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A7-493A-8C29-77B0D221FFAA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A7-493A-8C29-77B0D221FFAA}"/>
                </c:ext>
              </c:extLst>
            </c:dLbl>
            <c:dLbl>
              <c:idx val="1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A7-493A-8C29-77B0D221FFAA}"/>
                </c:ext>
              </c:extLst>
            </c:dLbl>
            <c:dLbl>
              <c:idx val="11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7-493A-8C29-77B0D221FFA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ALOJ.'!$C$226:$N$226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ALOJ.'!$C$236:$N$236</c:f>
              <c:numCache>
                <c:formatCode>0.00%</c:formatCode>
                <c:ptCount val="12"/>
                <c:pt idx="0">
                  <c:v>7.3284140301223084E-3</c:v>
                </c:pt>
                <c:pt idx="1">
                  <c:v>1.1660320990150162E-2</c:v>
                </c:pt>
                <c:pt idx="2">
                  <c:v>5.4739041072812425E-2</c:v>
                </c:pt>
                <c:pt idx="3">
                  <c:v>5.9629142940575267E-2</c:v>
                </c:pt>
                <c:pt idx="4">
                  <c:v>8.5728405045093617E-2</c:v>
                </c:pt>
                <c:pt idx="5">
                  <c:v>0.10022350258881139</c:v>
                </c:pt>
                <c:pt idx="6">
                  <c:v>0.20180486763929603</c:v>
                </c:pt>
                <c:pt idx="7">
                  <c:v>0.26974516212361155</c:v>
                </c:pt>
                <c:pt idx="8">
                  <c:v>0.10578523535159541</c:v>
                </c:pt>
                <c:pt idx="9">
                  <c:v>6.0630973640172066E-2</c:v>
                </c:pt>
                <c:pt idx="10">
                  <c:v>2.9302424834619315E-2</c:v>
                </c:pt>
                <c:pt idx="11">
                  <c:v>1.3422509743140493E-2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8A7-493A-8C29-77B0D221F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36290438533429"/>
          <c:y val="0.16806768663473454"/>
          <c:w val="0.83863465132997839"/>
          <c:h val="0.719889924418779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ALOJ.'!$C$267:$K$267</c:f>
              <c:numCache>
                <c:formatCode>#,##0</c:formatCode>
                <c:ptCount val="9"/>
                <c:pt idx="0">
                  <c:v>58340</c:v>
                </c:pt>
                <c:pt idx="1">
                  <c:v>72811</c:v>
                </c:pt>
                <c:pt idx="2">
                  <c:v>79108</c:v>
                </c:pt>
                <c:pt idx="3">
                  <c:v>7326</c:v>
                </c:pt>
                <c:pt idx="4">
                  <c:v>78136</c:v>
                </c:pt>
                <c:pt idx="5">
                  <c:v>17123</c:v>
                </c:pt>
                <c:pt idx="6">
                  <c:v>55817</c:v>
                </c:pt>
                <c:pt idx="7">
                  <c:v>35897</c:v>
                </c:pt>
                <c:pt idx="8">
                  <c:v>11090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2-4BD6-9271-52C2DCD83D89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ALOJ.'!$C$270:$K$270</c:f>
              <c:numCache>
                <c:formatCode>#,##0</c:formatCode>
                <c:ptCount val="9"/>
                <c:pt idx="0">
                  <c:v>112596</c:v>
                </c:pt>
                <c:pt idx="1">
                  <c:v>142166</c:v>
                </c:pt>
                <c:pt idx="2">
                  <c:v>191038</c:v>
                </c:pt>
                <c:pt idx="3">
                  <c:v>18683</c:v>
                </c:pt>
                <c:pt idx="4">
                  <c:v>160994</c:v>
                </c:pt>
                <c:pt idx="5">
                  <c:v>35963</c:v>
                </c:pt>
                <c:pt idx="6">
                  <c:v>144832</c:v>
                </c:pt>
                <c:pt idx="7">
                  <c:v>67012</c:v>
                </c:pt>
                <c:pt idx="8">
                  <c:v>17086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2-4BD6-9271-52C2DCD8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53920"/>
        <c:axId val="1"/>
      </c:barChart>
      <c:catAx>
        <c:axId val="629453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53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558892207439588"/>
          <c:y val="4.4818147731533559E-2"/>
          <c:w val="0.39376438290041338"/>
          <c:h val="7.00282656975570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81-4128-AE5F-DB1483BD558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A981-4128-AE5F-DB1483BD55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A981-4128-AE5F-DB1483BD55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A981-4128-AE5F-DB1483BD55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A981-4128-AE5F-DB1483BD55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A981-4128-AE5F-DB1483BD55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A981-4128-AE5F-DB1483BD558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A981-4128-AE5F-DB1483BD55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A981-4128-AE5F-DB1483BD558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A981-4128-AE5F-DB1483BD558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981-4128-AE5F-DB1483BD558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981-4128-AE5F-DB1483BD558C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1-4128-AE5F-DB1483BD558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1-4128-AE5F-DB1483BD558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1-4128-AE5F-DB1483BD558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1-4128-AE5F-DB1483BD558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81-4128-AE5F-DB1483BD558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81-4128-AE5F-DB1483BD558C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81-4128-AE5F-DB1483BD558C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81-4128-AE5F-DB1483BD558C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81-4128-AE5F-DB1483BD558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1.184195121576726E-2</c:v>
                </c:pt>
                <c:pt idx="1">
                  <c:v>1.5075936272261238E-2</c:v>
                </c:pt>
                <c:pt idx="2">
                  <c:v>4.0356678802907324E-2</c:v>
                </c:pt>
                <c:pt idx="3">
                  <c:v>9.1682036892380275E-2</c:v>
                </c:pt>
                <c:pt idx="4">
                  <c:v>0.16196411332190722</c:v>
                </c:pt>
                <c:pt idx="5">
                  <c:v>0.11880528722969355</c:v>
                </c:pt>
                <c:pt idx="6">
                  <c:v>0.10376389797880732</c:v>
                </c:pt>
                <c:pt idx="7">
                  <c:v>0.131896689051857</c:v>
                </c:pt>
                <c:pt idx="8">
                  <c:v>0.14204007838335295</c:v>
                </c:pt>
                <c:pt idx="9">
                  <c:v>0.10360459782468923</c:v>
                </c:pt>
                <c:pt idx="10">
                  <c:v>5.260359788034831E-2</c:v>
                </c:pt>
                <c:pt idx="11">
                  <c:v>2.636513514602834E-2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81-4128-AE5F-DB1483BD5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Total viajeros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171-4E91-8514-9BDD5447A25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171-4E91-8514-9BDD5447A25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171-4E91-8514-9BDD5447A25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171-4E91-8514-9BDD5447A25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171-4E91-8514-9BDD5447A25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171-4E91-8514-9BDD5447A25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171-4E91-8514-9BDD5447A25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171-4E91-8514-9BDD5447A25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171-4E91-8514-9BDD5447A259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1-4E91-8514-9BDD5447A259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1-4E91-8514-9BDD5447A259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71-4E91-8514-9BDD5447A259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71-4E91-8514-9BDD5447A259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71-4E91-8514-9BDD5447A259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71-4E91-8514-9BDD5447A259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71-4E91-8514-9BDD5447A259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71-4E91-8514-9BDD5447A259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71-4E91-8514-9BDD5447A25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24097</c:v>
              </c:pt>
              <c:pt idx="1">
                <c:v>52771</c:v>
              </c:pt>
              <c:pt idx="2">
                <c:v>55914</c:v>
              </c:pt>
              <c:pt idx="3">
                <c:v>16323</c:v>
              </c:pt>
              <c:pt idx="4">
                <c:v>71143</c:v>
              </c:pt>
              <c:pt idx="5">
                <c:v>29841</c:v>
              </c:pt>
              <c:pt idx="6">
                <c:v>15737</c:v>
              </c:pt>
              <c:pt idx="7">
                <c:v>47058</c:v>
              </c:pt>
              <c:pt idx="8">
                <c:v>18173</c:v>
              </c:pt>
            </c:numLit>
          </c:val>
          <c:extLst>
            <c:ext xmlns:c16="http://schemas.microsoft.com/office/drawing/2014/chart" uri="{C3380CC4-5D6E-409C-BE32-E72D297353CC}">
              <c16:uniqueId val="{00000012-F171-4E91-8514-9BDD5447A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21217</c:v>
              </c:pt>
              <c:pt idx="1">
                <c:v>34897</c:v>
              </c:pt>
              <c:pt idx="2">
                <c:v>41105</c:v>
              </c:pt>
              <c:pt idx="3">
                <c:v>54871</c:v>
              </c:pt>
              <c:pt idx="4">
                <c:v>50417</c:v>
              </c:pt>
              <c:pt idx="5">
                <c:v>53325</c:v>
              </c:pt>
              <c:pt idx="6">
                <c:v>60967</c:v>
              </c:pt>
              <c:pt idx="7">
                <c:v>65757</c:v>
              </c:pt>
              <c:pt idx="8">
                <c:v>59189</c:v>
              </c:pt>
              <c:pt idx="9">
                <c:v>60243</c:v>
              </c:pt>
              <c:pt idx="10">
                <c:v>38088</c:v>
              </c:pt>
              <c:pt idx="11">
                <c:v>41420</c:v>
              </c:pt>
            </c:numLit>
          </c:val>
          <c:extLst>
            <c:ext xmlns:c16="http://schemas.microsoft.com/office/drawing/2014/chart" uri="{C3380CC4-5D6E-409C-BE32-E72D297353CC}">
              <c16:uniqueId val="{00000000-438E-41DB-93D1-714EA7853FB2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35786</c:v>
              </c:pt>
              <c:pt idx="1">
                <c:v>53634</c:v>
              </c:pt>
              <c:pt idx="2">
                <c:v>64851</c:v>
              </c:pt>
              <c:pt idx="3">
                <c:v>89589</c:v>
              </c:pt>
              <c:pt idx="4">
                <c:v>79099</c:v>
              </c:pt>
              <c:pt idx="5">
                <c:v>83045</c:v>
              </c:pt>
              <c:pt idx="6">
                <c:v>96730</c:v>
              </c:pt>
              <c:pt idx="7">
                <c:v>124557</c:v>
              </c:pt>
              <c:pt idx="8">
                <c:v>89233</c:v>
              </c:pt>
              <c:pt idx="9">
                <c:v>100078</c:v>
              </c:pt>
              <c:pt idx="10">
                <c:v>60934</c:v>
              </c:pt>
              <c:pt idx="11">
                <c:v>65777</c:v>
              </c:pt>
            </c:numLit>
          </c:val>
          <c:extLst>
            <c:ext xmlns:c16="http://schemas.microsoft.com/office/drawing/2014/chart" uri="{C3380CC4-5D6E-409C-BE32-E72D297353CC}">
              <c16:uniqueId val="{00000001-438E-41DB-93D1-714EA7853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202048"/>
        <c:axId val="307202440"/>
      </c:barChart>
      <c:catAx>
        <c:axId val="3072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2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202440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2048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16F-4DB7-A164-AD0AD1FF91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16F-4DB7-A164-AD0AD1FF91A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16F-4DB7-A164-AD0AD1FF91A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16F-4DB7-A164-AD0AD1FF91A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16F-4DB7-A164-AD0AD1FF91A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16F-4DB7-A164-AD0AD1FF91A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16F-4DB7-A164-AD0AD1FF91A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16F-4DB7-A164-AD0AD1FF91A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16F-4DB7-A164-AD0AD1FF91A0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16F-4DB7-A164-AD0AD1FF91A0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16F-4DB7-A164-AD0AD1FF91A0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16F-4DB7-A164-AD0AD1FF91A0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6F-4DB7-A164-AD0AD1FF91A0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6F-4DB7-A164-AD0AD1FF91A0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6F-4DB7-A164-AD0AD1FF91A0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6F-4DB7-A164-AD0AD1FF91A0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6F-4DB7-A164-AD0AD1FF91A0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6F-4DB7-A164-AD0AD1FF91A0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6F-4DB7-A164-AD0AD1FF91A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1.4392505765356936E-2</c:v>
                </c:pt>
                <c:pt idx="1">
                  <c:v>1.9275322150507975E-2</c:v>
                </c:pt>
                <c:pt idx="2">
                  <c:v>5.5222770209250295E-2</c:v>
                </c:pt>
                <c:pt idx="3">
                  <c:v>7.9801292447813407E-2</c:v>
                </c:pt>
                <c:pt idx="4">
                  <c:v>0.14353384884487311</c:v>
                </c:pt>
                <c:pt idx="5">
                  <c:v>0.11878425563572757</c:v>
                </c:pt>
                <c:pt idx="6">
                  <c:v>0.11659746470169334</c:v>
                </c:pt>
                <c:pt idx="7">
                  <c:v>0.1540978128112265</c:v>
                </c:pt>
                <c:pt idx="8">
                  <c:v>0.12150945598105223</c:v>
                </c:pt>
                <c:pt idx="9">
                  <c:v>9.7881770067354226E-2</c:v>
                </c:pt>
                <c:pt idx="10">
                  <c:v>4.8314950939763124E-2</c:v>
                </c:pt>
                <c:pt idx="11">
                  <c:v>3.0588550445381283E-2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16F-4DB7-A164-AD0AD1FF9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ALOJ.'!$C$522:$K$522</c:f>
              <c:numCache>
                <c:formatCode>#,##0</c:formatCode>
                <c:ptCount val="9"/>
                <c:pt idx="0">
                  <c:v>107400</c:v>
                </c:pt>
                <c:pt idx="1">
                  <c:v>88418</c:v>
                </c:pt>
                <c:pt idx="2">
                  <c:v>73887</c:v>
                </c:pt>
                <c:pt idx="3">
                  <c:v>11502</c:v>
                </c:pt>
                <c:pt idx="4">
                  <c:v>83854</c:v>
                </c:pt>
                <c:pt idx="5">
                  <c:v>92077</c:v>
                </c:pt>
                <c:pt idx="6">
                  <c:v>18787</c:v>
                </c:pt>
                <c:pt idx="7">
                  <c:v>50302</c:v>
                </c:pt>
                <c:pt idx="8">
                  <c:v>30038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9-45BF-ACF0-A8548956B9DF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ALOJ.'!$C$525:$K$525</c:f>
              <c:numCache>
                <c:formatCode>#,##0</c:formatCode>
                <c:ptCount val="9"/>
                <c:pt idx="0">
                  <c:v>195476</c:v>
                </c:pt>
                <c:pt idx="1">
                  <c:v>161937</c:v>
                </c:pt>
                <c:pt idx="2">
                  <c:v>166018</c:v>
                </c:pt>
                <c:pt idx="3">
                  <c:v>24310</c:v>
                </c:pt>
                <c:pt idx="4">
                  <c:v>209874</c:v>
                </c:pt>
                <c:pt idx="5">
                  <c:v>207042</c:v>
                </c:pt>
                <c:pt idx="6">
                  <c:v>46569</c:v>
                </c:pt>
                <c:pt idx="7">
                  <c:v>121360</c:v>
                </c:pt>
                <c:pt idx="8">
                  <c:v>55073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9-45BF-ACF0-A8548956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43752"/>
        <c:axId val="1"/>
      </c:barChart>
      <c:catAx>
        <c:axId val="629443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43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4486018482662343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83008779251153"/>
          <c:y val="0.21912350597609562"/>
          <c:w val="0.69652712998379829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F6E-484F-9E55-83DDA3A631A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F6E-484F-9E55-83DDA3A631A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F6E-484F-9E55-83DDA3A631A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F6E-484F-9E55-83DDA3A631A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F6E-484F-9E55-83DDA3A631A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F6E-484F-9E55-83DDA3A631A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F6E-484F-9E55-83DDA3A631A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6F6E-484F-9E55-83DDA3A631A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6F6E-484F-9E55-83DDA3A631A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6F6E-484F-9E55-83DDA3A631A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6F6E-484F-9E55-83DDA3A631A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6F6E-484F-9E55-83DDA3A631A1}"/>
              </c:ext>
            </c:extLst>
          </c:dPt>
          <c:dLbls>
            <c:dLbl>
              <c:idx val="0"/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6E-484F-9E55-83DDA3A631A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E-484F-9E55-83DDA3A631A1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E-484F-9E55-83DDA3A631A1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E-484F-9E55-83DDA3A631A1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E-484F-9E55-83DDA3A631A1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E-484F-9E55-83DDA3A631A1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E-484F-9E55-83DDA3A631A1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6E-484F-9E55-83DDA3A631A1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6E-484F-9E55-83DDA3A631A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ALOJ.'!$C$407:$N$407</c:f>
              <c:numCache>
                <c:formatCode>0.00%</c:formatCode>
                <c:ptCount val="12"/>
                <c:pt idx="0">
                  <c:v>1.184195121576726E-2</c:v>
                </c:pt>
                <c:pt idx="1">
                  <c:v>1.5075936272261238E-2</c:v>
                </c:pt>
                <c:pt idx="2">
                  <c:v>4.0356678802907324E-2</c:v>
                </c:pt>
                <c:pt idx="3">
                  <c:v>9.1682036892380275E-2</c:v>
                </c:pt>
                <c:pt idx="4">
                  <c:v>0.16196411332190722</c:v>
                </c:pt>
                <c:pt idx="5">
                  <c:v>0.11880528722969355</c:v>
                </c:pt>
                <c:pt idx="6">
                  <c:v>0.10376389797880732</c:v>
                </c:pt>
                <c:pt idx="7">
                  <c:v>0.131896689051857</c:v>
                </c:pt>
                <c:pt idx="8">
                  <c:v>0.14204007838335295</c:v>
                </c:pt>
                <c:pt idx="9">
                  <c:v>0.10360459782468923</c:v>
                </c:pt>
                <c:pt idx="10">
                  <c:v>5.260359788034831E-2</c:v>
                </c:pt>
                <c:pt idx="11">
                  <c:v>2.636513514602834E-2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F6E-484F-9E55-83DDA3A63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9821429728691321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9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398243395882361"/>
          <c:y val="0.24701195219123506"/>
          <c:w val="0.67433686595760678"/>
          <c:h val="0.6015936254980079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3CD-4E46-A6CD-DA1BC57EB99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3CD-4E46-A6CD-DA1BC57EB99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3CD-4E46-A6CD-DA1BC57EB99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3CD-4E46-A6CD-DA1BC57EB99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3CD-4E46-A6CD-DA1BC57EB99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3CD-4E46-A6CD-DA1BC57EB99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3CD-4E46-A6CD-DA1BC57EB99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3CD-4E46-A6CD-DA1BC57EB99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3CD-4E46-A6CD-DA1BC57EB99C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E3CD-4E46-A6CD-DA1BC57EB99C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3CD-4E46-A6CD-DA1BC57EB99C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3CD-4E46-A6CD-DA1BC57EB99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D-4E46-A6CD-DA1BC57EB99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D-4E46-A6CD-DA1BC57EB99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D-4E46-A6CD-DA1BC57EB99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D-4E46-A6CD-DA1BC57EB99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D-4E46-A6CD-DA1BC57EB99C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D-4E46-A6CD-DA1BC57EB99C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D-4E46-A6CD-DA1BC57EB99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TIPO ALOJ.'!$C$398:$N$398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'M.V. TIPO ALOJ.'!$C$408:$N$408</c:f>
              <c:numCache>
                <c:formatCode>0.00%</c:formatCode>
                <c:ptCount val="12"/>
                <c:pt idx="0">
                  <c:v>1.4392505765356936E-2</c:v>
                </c:pt>
                <c:pt idx="1">
                  <c:v>1.9275322150507975E-2</c:v>
                </c:pt>
                <c:pt idx="2">
                  <c:v>5.5222770209250295E-2</c:v>
                </c:pt>
                <c:pt idx="3">
                  <c:v>7.9801292447813407E-2</c:v>
                </c:pt>
                <c:pt idx="4">
                  <c:v>0.14353384884487311</c:v>
                </c:pt>
                <c:pt idx="5">
                  <c:v>0.11878425563572757</c:v>
                </c:pt>
                <c:pt idx="6">
                  <c:v>0.11659746470169334</c:v>
                </c:pt>
                <c:pt idx="7">
                  <c:v>0.1540978128112265</c:v>
                </c:pt>
                <c:pt idx="8">
                  <c:v>0.12150945598105223</c:v>
                </c:pt>
                <c:pt idx="9">
                  <c:v>9.7881770067354226E-2</c:v>
                </c:pt>
                <c:pt idx="10">
                  <c:v>4.8314950939763124E-2</c:v>
                </c:pt>
                <c:pt idx="11">
                  <c:v>3.0588550445381283E-2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3CD-4E46-A6CD-DA1BC57EB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34309623430964E-2"/>
          <c:y val="0.17318459375080983"/>
          <c:w val="0.86087866108786615"/>
          <c:h val="0.71508477419689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'M.V. CyL'!$A$22</c:f>
              <c:strCache>
                <c:ptCount val="1"/>
                <c:pt idx="0">
                  <c:v>VIAJEROS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ALOJ.'!$C$607:$K$607</c:f>
              <c:numCache>
                <c:formatCode>#,##0</c:formatCode>
                <c:ptCount val="9"/>
                <c:pt idx="0">
                  <c:v>28769</c:v>
                </c:pt>
                <c:pt idx="1">
                  <c:v>62124</c:v>
                </c:pt>
                <c:pt idx="2">
                  <c:v>37445</c:v>
                </c:pt>
                <c:pt idx="3">
                  <c:v>8076</c:v>
                </c:pt>
                <c:pt idx="4">
                  <c:v>111180</c:v>
                </c:pt>
                <c:pt idx="5">
                  <c:v>31809</c:v>
                </c:pt>
                <c:pt idx="6">
                  <c:v>13399</c:v>
                </c:pt>
                <c:pt idx="7">
                  <c:v>21424</c:v>
                </c:pt>
                <c:pt idx="8">
                  <c:v>18811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7-4374-BB83-484B68F2A09A}"/>
            </c:ext>
          </c:extLst>
        </c:ser>
        <c:ser>
          <c:idx val="1"/>
          <c:order val="1"/>
          <c:tx>
            <c:strRef>
              <c:f>'M.V. CyL'!$A$25</c:f>
              <c:strCache>
                <c:ptCount val="1"/>
                <c:pt idx="0">
                  <c:v>PERNOCTACIONES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'M.V. TIPO ALOJ.'!$C$610:$K$610</c:f>
              <c:numCache>
                <c:formatCode>#,##0</c:formatCode>
                <c:ptCount val="9"/>
                <c:pt idx="0">
                  <c:v>66745</c:v>
                </c:pt>
                <c:pt idx="1">
                  <c:v>105406</c:v>
                </c:pt>
                <c:pt idx="2">
                  <c:v>85883</c:v>
                </c:pt>
                <c:pt idx="3">
                  <c:v>21744</c:v>
                </c:pt>
                <c:pt idx="4">
                  <c:v>222971</c:v>
                </c:pt>
                <c:pt idx="5">
                  <c:v>80211</c:v>
                </c:pt>
                <c:pt idx="6">
                  <c:v>38175</c:v>
                </c:pt>
                <c:pt idx="7">
                  <c:v>34089</c:v>
                </c:pt>
                <c:pt idx="8">
                  <c:v>39252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7-4374-BB83-484B68F2A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443752"/>
        <c:axId val="1"/>
      </c:barChart>
      <c:catAx>
        <c:axId val="629443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43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401870313805448"/>
          <c:y val="4.7485995757379648E-2"/>
          <c:w val="0.35046263536402877"/>
          <c:h val="6.983238054147340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Viajeros </a:t>
            </a:r>
          </a:p>
        </c:rich>
      </c:tx>
      <c:layout>
        <c:manualLayout>
          <c:xMode val="edge"/>
          <c:yMode val="edge"/>
          <c:x val="0.46042218849422606"/>
          <c:y val="3.984046916010498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85897836993651"/>
          <c:y val="0.3147410358565737"/>
          <c:w val="0.42412505082311275"/>
          <c:h val="0.5139442231075697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2BBF-4F0D-A501-79899BCA114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BBF-4F0D-A501-79899BCA114C}"/>
              </c:ext>
            </c:extLst>
          </c:dPt>
          <c:dLbls>
            <c:dLbl>
              <c:idx val="0"/>
              <c:layout>
                <c:manualLayout>
                  <c:x val="8.7322211372654945E-2"/>
                  <c:y val="-0.26029969361399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F-4F0D-A501-79899BCA114C}"/>
                </c:ext>
              </c:extLst>
            </c:dLbl>
            <c:dLbl>
              <c:idx val="1"/>
              <c:layout>
                <c:manualLayout>
                  <c:x val="0.10967222764700585"/>
                  <c:y val="-0.115730254833683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F-4F0D-A501-79899BCA114C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48812664907651715"/>
                  <c:y val="0.290836653386454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F-4F0D-A501-79899BCA114C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3825857519788922"/>
                  <c:y val="0.4382470119521912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F-4F0D-A501-79899BCA114C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5237467018469657"/>
                  <c:y val="0.665338645418326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F-4F0D-A501-79899BCA114C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4525065963060686"/>
                  <c:y val="0.792828685258964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F-4F0D-A501-79899BCA114C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35092348284960423"/>
                  <c:y val="0.836653386454183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BF-4F0D-A501-79899BCA114C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7810026385224276"/>
                  <c:y val="0.784860557768924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BF-4F0D-A501-79899BCA114C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5.4089709762532981E-2"/>
                  <c:y val="0.573705179282868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F-4F0D-A501-79899BCA114C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24142480211081793"/>
                  <c:y val="0.19920318725099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F-4F0D-A501-79899BCA114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0.74972846723540698</c:v>
                </c:pt>
                <c:pt idx="1">
                  <c:v>0.25027153276459302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BF-4F0D-A501-79899BCA114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2BBF-4F0D-A501-79899BCA11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BBF-4F0D-A501-79899BCA114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PROC'!$C$17:$D$17</c:f>
              <c:strCache>
                <c:ptCount val="2"/>
                <c:pt idx="0">
                  <c:v>VIAJEROS ESPAÑOLES</c:v>
                </c:pt>
                <c:pt idx="1">
                  <c:v>VIAJEROS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0.74972846723540698</c:v>
                </c:pt>
                <c:pt idx="1">
                  <c:v>0.25027153276459302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BBF-4F0D-A501-79899BCA1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españoles según el tipo de alojamiento utilizado</a:t>
            </a:r>
          </a:p>
        </c:rich>
      </c:tx>
      <c:layout>
        <c:manualLayout>
          <c:xMode val="edge"/>
          <c:yMode val="edge"/>
          <c:x val="0.25562563988012138"/>
          <c:y val="3.70370756635553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305153061515993E-2"/>
          <c:y val="0.35690353043300987"/>
          <c:w val="0.9414945631990479"/>
          <c:h val="0.5555573822777983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PROC'!$A$143</c:f>
              <c:strCache>
                <c:ptCount val="1"/>
                <c:pt idx="0">
                  <c:v>Madrid (Comunidad de)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PROC'!$B$143:$J$143</c:f>
              <c:numCache>
                <c:formatCode>0.00%</c:formatCode>
                <c:ptCount val="9"/>
                <c:pt idx="0">
                  <c:v>0.25778566699049998</c:v>
                </c:pt>
                <c:pt idx="1">
                  <c:v>0.20680778238695</c:v>
                </c:pt>
                <c:pt idx="2">
                  <c:v>0.19166427892244001</c:v>
                </c:pt>
                <c:pt idx="3">
                  <c:v>0.33703602547402001</c:v>
                </c:pt>
                <c:pt idx="4">
                  <c:v>0.43961624326505999</c:v>
                </c:pt>
                <c:pt idx="5">
                  <c:v>0.31936655845256001</c:v>
                </c:pt>
                <c:pt idx="6">
                  <c:v>0.53625974772447005</c:v>
                </c:pt>
                <c:pt idx="7">
                  <c:v>0.24245210269051001</c:v>
                </c:pt>
                <c:pt idx="8">
                  <c:v>0.27359816067513998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B-482E-9FA4-3A0A808F575A}"/>
            </c:ext>
          </c:extLst>
        </c:ser>
        <c:ser>
          <c:idx val="1"/>
          <c:order val="1"/>
          <c:tx>
            <c:strRef>
              <c:f>'M.V. PROC'!$A$144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PROC'!$B$142:$J$142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PROC'!$B$144:$J$144</c:f>
              <c:numCache>
                <c:formatCode>0.00%</c:formatCode>
                <c:ptCount val="9"/>
                <c:pt idx="0">
                  <c:v>0.13557896663364</c:v>
                </c:pt>
                <c:pt idx="1">
                  <c:v>0.20409865105903999</c:v>
                </c:pt>
                <c:pt idx="2">
                  <c:v>0.23304071133538001</c:v>
                </c:pt>
                <c:pt idx="3">
                  <c:v>0.13461273986434</c:v>
                </c:pt>
                <c:pt idx="4">
                  <c:v>0.14113556103614999</c:v>
                </c:pt>
                <c:pt idx="5">
                  <c:v>0.22074333956635001</c:v>
                </c:pt>
                <c:pt idx="6">
                  <c:v>0.12634933522521</c:v>
                </c:pt>
                <c:pt idx="7">
                  <c:v>0.15609417856586</c:v>
                </c:pt>
                <c:pt idx="8">
                  <c:v>0.14467804559735001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B-482E-9FA4-3A0A808F575A}"/>
            </c:ext>
          </c:extLst>
        </c:ser>
        <c:ser>
          <c:idx val="2"/>
          <c:order val="2"/>
          <c:tx>
            <c:strRef>
              <c:f>'M.V. PROC'!$A$145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val>
            <c:numRef>
              <c:f>'M.V. PROC'!$B$145:$J$145</c:f>
              <c:numCache>
                <c:formatCode>0.00%</c:formatCode>
                <c:ptCount val="9"/>
                <c:pt idx="0">
                  <c:v>8.9987187401623994E-2</c:v>
                </c:pt>
                <c:pt idx="1">
                  <c:v>7.3319121488355996E-2</c:v>
                </c:pt>
                <c:pt idx="2">
                  <c:v>7.6581523113756003E-2</c:v>
                </c:pt>
                <c:pt idx="3">
                  <c:v>3.9326326405623002E-2</c:v>
                </c:pt>
                <c:pt idx="4">
                  <c:v>5.2542328329435999E-2</c:v>
                </c:pt>
                <c:pt idx="5">
                  <c:v>3.7681728209525998E-2</c:v>
                </c:pt>
                <c:pt idx="6">
                  <c:v>4.9009887598569002E-2</c:v>
                </c:pt>
                <c:pt idx="7">
                  <c:v>0.10011343274329999</c:v>
                </c:pt>
                <c:pt idx="8">
                  <c:v>8.1844882477357994E-2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EB-482E-9FA4-3A0A808F575A}"/>
            </c:ext>
          </c:extLst>
        </c:ser>
        <c:ser>
          <c:idx val="3"/>
          <c:order val="3"/>
          <c:tx>
            <c:strRef>
              <c:f>'M.V. PROC'!$A$146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PROC'!$B$146:$J$146</c:f>
              <c:numCache>
                <c:formatCode>0.00%</c:formatCode>
                <c:ptCount val="9"/>
                <c:pt idx="0">
                  <c:v>7.9133474420937003E-2</c:v>
                </c:pt>
                <c:pt idx="1">
                  <c:v>5.2951949206934003E-2</c:v>
                </c:pt>
                <c:pt idx="2">
                  <c:v>6.0442436897291001E-2</c:v>
                </c:pt>
                <c:pt idx="3">
                  <c:v>5.2012858069714001E-2</c:v>
                </c:pt>
                <c:pt idx="4">
                  <c:v>5.3430818445730999E-2</c:v>
                </c:pt>
                <c:pt idx="5">
                  <c:v>7.3058826680945002E-2</c:v>
                </c:pt>
                <c:pt idx="6">
                  <c:v>3.5041379348971002E-2</c:v>
                </c:pt>
                <c:pt idx="7">
                  <c:v>4.2187474584410002E-2</c:v>
                </c:pt>
                <c:pt idx="8">
                  <c:v>7.2554945004857999E-2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EB-482E-9FA4-3A0A808F575A}"/>
            </c:ext>
          </c:extLst>
        </c:ser>
        <c:ser>
          <c:idx val="4"/>
          <c:order val="4"/>
          <c:tx>
            <c:strRef>
              <c:f>'M.V. PROC'!$A$147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val>
            <c:numRef>
              <c:f>'M.V. PROC'!$B$147:$J$147</c:f>
              <c:numCache>
                <c:formatCode>0.00%</c:formatCode>
                <c:ptCount val="9"/>
                <c:pt idx="0">
                  <c:v>6.1059354497069999E-2</c:v>
                </c:pt>
                <c:pt idx="1">
                  <c:v>6.1044669753015E-2</c:v>
                </c:pt>
                <c:pt idx="2">
                  <c:v>8.7201584469489002E-2</c:v>
                </c:pt>
                <c:pt idx="3">
                  <c:v>0.10119540772247999</c:v>
                </c:pt>
                <c:pt idx="4">
                  <c:v>7.2948049128728001E-2</c:v>
                </c:pt>
                <c:pt idx="5">
                  <c:v>8.1810410806074998E-2</c:v>
                </c:pt>
                <c:pt idx="6">
                  <c:v>5.8667955299319001E-2</c:v>
                </c:pt>
                <c:pt idx="7">
                  <c:v>6.8635481951704005E-2</c:v>
                </c:pt>
                <c:pt idx="8">
                  <c:v>6.4897823292640003E-2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EB-482E-9FA4-3A0A808F575A}"/>
            </c:ext>
          </c:extLst>
        </c:ser>
        <c:ser>
          <c:idx val="5"/>
          <c:order val="5"/>
          <c:tx>
            <c:strRef>
              <c:f>'M.V. PROC'!$A$148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val>
            <c:numRef>
              <c:f>'M.V. PROC'!$B$148:$J$148</c:f>
              <c:numCache>
                <c:formatCode>0.00%</c:formatCode>
                <c:ptCount val="9"/>
                <c:pt idx="0">
                  <c:v>6.0796092269744001E-2</c:v>
                </c:pt>
                <c:pt idx="1">
                  <c:v>8.3979997636582995E-2</c:v>
                </c:pt>
                <c:pt idx="2">
                  <c:v>6.4633508238989001E-2</c:v>
                </c:pt>
                <c:pt idx="3">
                  <c:v>2.3844245377405E-2</c:v>
                </c:pt>
                <c:pt idx="4">
                  <c:v>4.3118331601145997E-2</c:v>
                </c:pt>
                <c:pt idx="5">
                  <c:v>3.7094150825456002E-2</c:v>
                </c:pt>
                <c:pt idx="6">
                  <c:v>3.5709625161869998E-2</c:v>
                </c:pt>
                <c:pt idx="7">
                  <c:v>7.2907816872421996E-2</c:v>
                </c:pt>
                <c:pt idx="8">
                  <c:v>5.8729042439842997E-2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EB-482E-9FA4-3A0A808F575A}"/>
            </c:ext>
          </c:extLst>
        </c:ser>
        <c:ser>
          <c:idx val="6"/>
          <c:order val="6"/>
          <c:tx>
            <c:strRef>
              <c:f>'M.V. PROC'!$A$149</c:f>
              <c:strCache>
                <c:ptCount val="1"/>
                <c:pt idx="0">
                  <c:v>Comunidad Valenciana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val>
            <c:numRef>
              <c:f>'M.V. PROC'!$B$149:$J$149</c:f>
              <c:numCache>
                <c:formatCode>0.00%</c:formatCode>
                <c:ptCount val="9"/>
                <c:pt idx="0">
                  <c:v>6.0022326893218E-2</c:v>
                </c:pt>
                <c:pt idx="1">
                  <c:v>4.3992502318835003E-2</c:v>
                </c:pt>
                <c:pt idx="2">
                  <c:v>4.7033522441871999E-2</c:v>
                </c:pt>
                <c:pt idx="3">
                  <c:v>3.5536953380124997E-2</c:v>
                </c:pt>
                <c:pt idx="4">
                  <c:v>3.9001986588447002E-2</c:v>
                </c:pt>
                <c:pt idx="5">
                  <c:v>3.8267205968883E-2</c:v>
                </c:pt>
                <c:pt idx="6">
                  <c:v>3.4054546536553001E-2</c:v>
                </c:pt>
                <c:pt idx="7">
                  <c:v>4.2246194578253002E-2</c:v>
                </c:pt>
                <c:pt idx="8">
                  <c:v>5.4817675951732002E-2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EB-482E-9FA4-3A0A808F575A}"/>
            </c:ext>
          </c:extLst>
        </c:ser>
        <c:ser>
          <c:idx val="7"/>
          <c:order val="7"/>
          <c:tx>
            <c:strRef>
              <c:f>'M.V. PROC'!$A$150</c:f>
              <c:strCache>
                <c:ptCount val="1"/>
                <c:pt idx="0">
                  <c:v>Castilla - La Mancha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val>
            <c:numRef>
              <c:f>'M.V. PROC'!$B$150:$J$150</c:f>
              <c:numCache>
                <c:formatCode>0.00%</c:formatCode>
                <c:ptCount val="9"/>
                <c:pt idx="0">
                  <c:v>4.8751723773820997E-2</c:v>
                </c:pt>
                <c:pt idx="1">
                  <c:v>5.1445480992520998E-2</c:v>
                </c:pt>
                <c:pt idx="2">
                  <c:v>5.4069671653571003E-2</c:v>
                </c:pt>
                <c:pt idx="3">
                  <c:v>5.3424190943640003E-2</c:v>
                </c:pt>
                <c:pt idx="4">
                  <c:v>3.1731559022909001E-2</c:v>
                </c:pt>
                <c:pt idx="5">
                  <c:v>2.3731131455600001E-2</c:v>
                </c:pt>
                <c:pt idx="6">
                  <c:v>2.8498131249318E-2</c:v>
                </c:pt>
                <c:pt idx="7">
                  <c:v>5.7766895043646002E-2</c:v>
                </c:pt>
                <c:pt idx="8">
                  <c:v>4.7400878655260999E-2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EB-482E-9FA4-3A0A808F575A}"/>
            </c:ext>
          </c:extLst>
        </c:ser>
        <c:ser>
          <c:idx val="8"/>
          <c:order val="8"/>
          <c:tx>
            <c:strRef>
              <c:f>'M.V. PROC'!$A$151</c:f>
              <c:strCache>
                <c:ptCount val="1"/>
                <c:pt idx="0">
                  <c:v>Asturias (Principado 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val>
            <c:numRef>
              <c:f>'M.V. PROC'!$B$151:$J$151</c:f>
              <c:numCache>
                <c:formatCode>0.00%</c:formatCode>
                <c:ptCount val="9"/>
                <c:pt idx="0">
                  <c:v>4.5808177376148E-2</c:v>
                </c:pt>
                <c:pt idx="1">
                  <c:v>5.611193129349E-2</c:v>
                </c:pt>
                <c:pt idx="2">
                  <c:v>5.0733104290740003E-2</c:v>
                </c:pt>
                <c:pt idx="3">
                  <c:v>8.2566368262111001E-2</c:v>
                </c:pt>
                <c:pt idx="4">
                  <c:v>3.1504235580077998E-2</c:v>
                </c:pt>
                <c:pt idx="5">
                  <c:v>4.5783243573972003E-2</c:v>
                </c:pt>
                <c:pt idx="6">
                  <c:v>2.5797174523836001E-2</c:v>
                </c:pt>
                <c:pt idx="7">
                  <c:v>4.3316346851040001E-2</c:v>
                </c:pt>
                <c:pt idx="8">
                  <c:v>4.7374027165143003E-2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EB-482E-9FA4-3A0A808F575A}"/>
            </c:ext>
          </c:extLst>
        </c:ser>
        <c:ser>
          <c:idx val="9"/>
          <c:order val="9"/>
          <c:tx>
            <c:strRef>
              <c:f>'M.V. PROC'!$A$152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val>
            <c:numRef>
              <c:f>'M.V. PROC'!$B$152:$J$152</c:f>
              <c:numCache>
                <c:formatCode>0.00%</c:formatCode>
                <c:ptCount val="9"/>
                <c:pt idx="0">
                  <c:v>3.1702421881681001E-2</c:v>
                </c:pt>
                <c:pt idx="1">
                  <c:v>4.0758279930960997E-2</c:v>
                </c:pt>
                <c:pt idx="2">
                  <c:v>2.6861378994276999E-2</c:v>
                </c:pt>
                <c:pt idx="3">
                  <c:v>2.9911630325041998E-2</c:v>
                </c:pt>
                <c:pt idx="4">
                  <c:v>1.8319515228490998E-2</c:v>
                </c:pt>
                <c:pt idx="5">
                  <c:v>2.7895468142314001E-2</c:v>
                </c:pt>
                <c:pt idx="6">
                  <c:v>1.3859412854658E-2</c:v>
                </c:pt>
                <c:pt idx="7">
                  <c:v>2.5223617614326E-2</c:v>
                </c:pt>
                <c:pt idx="8">
                  <c:v>3.0935888399518999E-2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EB-482E-9FA4-3A0A808F575A}"/>
            </c:ext>
          </c:extLst>
        </c:ser>
        <c:ser>
          <c:idx val="10"/>
          <c:order val="10"/>
          <c:tx>
            <c:strRef>
              <c:f>'M.V. PROC'!$A$153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val>
            <c:numRef>
              <c:f>'M.V. PROC'!$B$153:$J$153</c:f>
              <c:numCache>
                <c:formatCode>0.00%</c:formatCode>
                <c:ptCount val="9"/>
                <c:pt idx="0">
                  <c:v>2.7119940740513999E-2</c:v>
                </c:pt>
                <c:pt idx="1">
                  <c:v>3.8928962643872002E-2</c:v>
                </c:pt>
                <c:pt idx="2">
                  <c:v>2.5186692661882001E-2</c:v>
                </c:pt>
                <c:pt idx="3">
                  <c:v>1.6509571932539002E-2</c:v>
                </c:pt>
                <c:pt idx="4">
                  <c:v>1.7745476766453001E-2</c:v>
                </c:pt>
                <c:pt idx="5">
                  <c:v>1.9914869128293999E-2</c:v>
                </c:pt>
                <c:pt idx="6">
                  <c:v>1.7840199256626998E-2</c:v>
                </c:pt>
                <c:pt idx="7">
                  <c:v>5.3247110351862997E-2</c:v>
                </c:pt>
                <c:pt idx="8">
                  <c:v>2.7054566462060999E-2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EB-482E-9FA4-3A0A808F575A}"/>
            </c:ext>
          </c:extLst>
        </c:ser>
        <c:ser>
          <c:idx val="11"/>
          <c:order val="11"/>
          <c:tx>
            <c:strRef>
              <c:f>'M.V. PROC'!$A$154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PROC'!$B$154:$J$154</c:f>
              <c:numCache>
                <c:formatCode>0.00%</c:formatCode>
                <c:ptCount val="9"/>
                <c:pt idx="0">
                  <c:v>2.5943850493893E-2</c:v>
                </c:pt>
                <c:pt idx="1">
                  <c:v>2.1167232206237001E-2</c:v>
                </c:pt>
                <c:pt idx="2">
                  <c:v>2.1878890759632001E-2</c:v>
                </c:pt>
                <c:pt idx="3">
                  <c:v>2.7506708547500001E-2</c:v>
                </c:pt>
                <c:pt idx="4">
                  <c:v>1.2980341730893E-2</c:v>
                </c:pt>
                <c:pt idx="5">
                  <c:v>1.5355516241055E-2</c:v>
                </c:pt>
                <c:pt idx="6">
                  <c:v>7.7622642050363001E-3</c:v>
                </c:pt>
                <c:pt idx="7">
                  <c:v>2.2641437650975999E-2</c:v>
                </c:pt>
                <c:pt idx="8">
                  <c:v>2.4241130012163999E-2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EB-482E-9FA4-3A0A808F575A}"/>
            </c:ext>
          </c:extLst>
        </c:ser>
        <c:ser>
          <c:idx val="12"/>
          <c:order val="12"/>
          <c:tx>
            <c:strRef>
              <c:f>'M.V. PROC'!$A$155</c:f>
              <c:strCache>
                <c:ptCount val="1"/>
                <c:pt idx="0">
                  <c:v>Navarra (Comunidad Foral de)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PROC'!$B$155:$J$155</c:f>
              <c:numCache>
                <c:formatCode>0.00%</c:formatCode>
                <c:ptCount val="9"/>
                <c:pt idx="0">
                  <c:v>1.9164295984568001E-2</c:v>
                </c:pt>
                <c:pt idx="1">
                  <c:v>1.9656185834270999E-2</c:v>
                </c:pt>
                <c:pt idx="2">
                  <c:v>1.5551077199684E-2</c:v>
                </c:pt>
                <c:pt idx="3">
                  <c:v>3.0233908005284998E-2</c:v>
                </c:pt>
                <c:pt idx="4">
                  <c:v>1.4396686490060999E-2</c:v>
                </c:pt>
                <c:pt idx="5">
                  <c:v>1.7694955035184E-2</c:v>
                </c:pt>
                <c:pt idx="6">
                  <c:v>9.8264736259403001E-3</c:v>
                </c:pt>
                <c:pt idx="7">
                  <c:v>1.9689016912923001E-2</c:v>
                </c:pt>
                <c:pt idx="8">
                  <c:v>1.9309665562986002E-2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EB-482E-9FA4-3A0A808F575A}"/>
            </c:ext>
          </c:extLst>
        </c:ser>
        <c:ser>
          <c:idx val="13"/>
          <c:order val="13"/>
          <c:tx>
            <c:strRef>
              <c:f>'M.V. PROC'!$A$156</c:f>
              <c:strCache>
                <c:ptCount val="1"/>
                <c:pt idx="0">
                  <c:v>Murcia (Región de)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PROC'!$B$156:$J$156</c:f>
              <c:numCache>
                <c:formatCode>0.00%</c:formatCode>
                <c:ptCount val="9"/>
                <c:pt idx="0">
                  <c:v>1.7045930850333998E-2</c:v>
                </c:pt>
                <c:pt idx="1">
                  <c:v>1.6994798052751E-2</c:v>
                </c:pt>
                <c:pt idx="2">
                  <c:v>1.0526983036898E-2</c:v>
                </c:pt>
                <c:pt idx="3">
                  <c:v>1.0024597656604E-2</c:v>
                </c:pt>
                <c:pt idx="4">
                  <c:v>9.8765212937004E-3</c:v>
                </c:pt>
                <c:pt idx="5">
                  <c:v>8.0194760929253005E-3</c:v>
                </c:pt>
                <c:pt idx="6">
                  <c:v>7.4498239122290999E-3</c:v>
                </c:pt>
                <c:pt idx="7">
                  <c:v>1.4176391945291999E-2</c:v>
                </c:pt>
                <c:pt idx="8">
                  <c:v>1.5722817255156001E-2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EB-482E-9FA4-3A0A808F575A}"/>
            </c:ext>
          </c:extLst>
        </c:ser>
        <c:ser>
          <c:idx val="14"/>
          <c:order val="14"/>
          <c:tx>
            <c:strRef>
              <c:f>'M.V. PROC'!$A$157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PROC'!$B$157:$J$157</c:f>
              <c:numCache>
                <c:formatCode>0.00%</c:formatCode>
                <c:ptCount val="9"/>
                <c:pt idx="0">
                  <c:v>1.3627076563888001E-2</c:v>
                </c:pt>
                <c:pt idx="1">
                  <c:v>8.8701738306396997E-3</c:v>
                </c:pt>
                <c:pt idx="2">
                  <c:v>1.2993995544177E-2</c:v>
                </c:pt>
                <c:pt idx="3">
                  <c:v>3.4792925010925001E-3</c:v>
                </c:pt>
                <c:pt idx="4">
                  <c:v>6.8745222433821999E-3</c:v>
                </c:pt>
                <c:pt idx="5">
                  <c:v>1.1061837163686E-2</c:v>
                </c:pt>
                <c:pt idx="6">
                  <c:v>5.2431715787290998E-3</c:v>
                </c:pt>
                <c:pt idx="7">
                  <c:v>1.6830720360341E-2</c:v>
                </c:pt>
                <c:pt idx="8">
                  <c:v>1.2220368975327999E-2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0EB-482E-9FA4-3A0A808F575A}"/>
            </c:ext>
          </c:extLst>
        </c:ser>
        <c:ser>
          <c:idx val="15"/>
          <c:order val="15"/>
          <c:tx>
            <c:strRef>
              <c:f>'M.V. PROC'!$A$158</c:f>
              <c:strCache>
                <c:ptCount val="1"/>
                <c:pt idx="0">
                  <c:v>Rioja (La)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'M.V. PROC'!$B$158:$J$158</c:f>
              <c:numCache>
                <c:formatCode>0.00%</c:formatCode>
                <c:ptCount val="9"/>
                <c:pt idx="0">
                  <c:v>1.1943505364955E-2</c:v>
                </c:pt>
                <c:pt idx="1">
                  <c:v>1.1475872760265E-2</c:v>
                </c:pt>
                <c:pt idx="2">
                  <c:v>1.1352696436899E-2</c:v>
                </c:pt>
                <c:pt idx="3">
                  <c:v>1.8835602994276002E-2</c:v>
                </c:pt>
                <c:pt idx="4">
                  <c:v>8.1256333087618999E-3</c:v>
                </c:pt>
                <c:pt idx="5">
                  <c:v>1.5228095266226999E-2</c:v>
                </c:pt>
                <c:pt idx="6">
                  <c:v>4.3855887474258002E-3</c:v>
                </c:pt>
                <c:pt idx="7">
                  <c:v>1.1329264944177001E-2</c:v>
                </c:pt>
                <c:pt idx="8">
                  <c:v>1.2028199817922001E-2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EB-482E-9FA4-3A0A808F575A}"/>
            </c:ext>
          </c:extLst>
        </c:ser>
        <c:ser>
          <c:idx val="16"/>
          <c:order val="16"/>
          <c:tx>
            <c:strRef>
              <c:f>'M.V. PROC'!$A$159</c:f>
              <c:strCache>
                <c:ptCount val="1"/>
                <c:pt idx="0">
                  <c:v>Baleares (Islas)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invertIfNegative val="0"/>
          <c:val>
            <c:numRef>
              <c:f>'M.V. PROC'!$B$159:$J$159</c:f>
              <c:numCache>
                <c:formatCode>0.00%</c:formatCode>
                <c:ptCount val="9"/>
                <c:pt idx="0">
                  <c:v>1.1660595050229001E-2</c:v>
                </c:pt>
                <c:pt idx="1">
                  <c:v>6.3080462148679996E-3</c:v>
                </c:pt>
                <c:pt idx="2">
                  <c:v>7.9499323444002998E-3</c:v>
                </c:pt>
                <c:pt idx="3">
                  <c:v>3.5707353041002999E-3</c:v>
                </c:pt>
                <c:pt idx="4">
                  <c:v>5.7208871346501999E-3</c:v>
                </c:pt>
                <c:pt idx="5">
                  <c:v>5.9459930027252004E-3</c:v>
                </c:pt>
                <c:pt idx="6">
                  <c:v>3.6513705889339998E-3</c:v>
                </c:pt>
                <c:pt idx="7">
                  <c:v>1.0049455607726E-2</c:v>
                </c:pt>
                <c:pt idx="8">
                  <c:v>1.0145025002682001E-2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0EB-482E-9FA4-3A0A808F575A}"/>
            </c:ext>
          </c:extLst>
        </c:ser>
        <c:ser>
          <c:idx val="17"/>
          <c:order val="17"/>
          <c:tx>
            <c:strRef>
              <c:f>'M.V. PROC'!$A$160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val>
            <c:numRef>
              <c:f>'M.V. PROC'!$B$160:$J$160</c:f>
              <c:numCache>
                <c:formatCode>0.00%</c:formatCode>
                <c:ptCount val="9"/>
                <c:pt idx="0">
                  <c:v>1.5435518152051E-3</c:v>
                </c:pt>
                <c:pt idx="1">
                  <c:v>1.1849302795147001E-3</c:v>
                </c:pt>
                <c:pt idx="2">
                  <c:v>1.2678404381208E-3</c:v>
                </c:pt>
                <c:pt idx="3">
                  <c:v>1.1499124150494E-4</c:v>
                </c:pt>
                <c:pt idx="4">
                  <c:v>2.9826302148892999E-4</c:v>
                </c:pt>
                <c:pt idx="5">
                  <c:v>1.9267134904038999E-4</c:v>
                </c:pt>
                <c:pt idx="6">
                  <c:v>8.4570073596299002E-5</c:v>
                </c:pt>
                <c:pt idx="7">
                  <c:v>6.4540843809481995E-4</c:v>
                </c:pt>
                <c:pt idx="8">
                  <c:v>1.2864788890609999E-3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EB-482E-9FA4-3A0A808F575A}"/>
            </c:ext>
          </c:extLst>
        </c:ser>
        <c:ser>
          <c:idx val="18"/>
          <c:order val="18"/>
          <c:tx>
            <c:strRef>
              <c:f>'M.V. PROC'!$A$161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CCFFCC"/>
            </a:solidFill>
            <a:ln w="25400">
              <a:noFill/>
            </a:ln>
          </c:spPr>
          <c:invertIfNegative val="0"/>
          <c:val>
            <c:numRef>
              <c:f>'M.V. PROC'!$B$161:$J$161</c:f>
              <c:numCache>
                <c:formatCode>0.00%</c:formatCode>
                <c:ptCount val="9"/>
                <c:pt idx="0">
                  <c:v>1.3258609980247001E-3</c:v>
                </c:pt>
                <c:pt idx="1">
                  <c:v>9.0343211089709003E-4</c:v>
                </c:pt>
                <c:pt idx="2">
                  <c:v>1.0301712205013E-3</c:v>
                </c:pt>
                <c:pt idx="3">
                  <c:v>2.5784599260111001E-4</c:v>
                </c:pt>
                <c:pt idx="4">
                  <c:v>6.3303978443033997E-4</c:v>
                </c:pt>
                <c:pt idx="5">
                  <c:v>1.1545230391811999E-3</c:v>
                </c:pt>
                <c:pt idx="6">
                  <c:v>5.0934248870498E-4</c:v>
                </c:pt>
                <c:pt idx="7">
                  <c:v>4.4765229313114001E-4</c:v>
                </c:pt>
                <c:pt idx="8">
                  <c:v>1.1603783637963E-3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0EB-482E-9FA4-3A0A808F5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9390944"/>
        <c:axId val="1"/>
      </c:barChart>
      <c:catAx>
        <c:axId val="6293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90944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5112527477639881E-2"/>
          <c:y val="0.12741267473724371"/>
          <c:w val="0.97099952313937121"/>
          <c:h val="0.1831385063651184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Procedencia de los viajeros extranjeros según el tipo de alojamiento utilizado</a:t>
            </a:r>
          </a:p>
        </c:rich>
      </c:tx>
      <c:layout>
        <c:manualLayout>
          <c:xMode val="edge"/>
          <c:yMode val="edge"/>
          <c:x val="0.23381293458778238"/>
          <c:y val="3.3033083253973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258992805755396E-2"/>
          <c:y val="0.28828913373080228"/>
          <c:w val="0.93974820143884896"/>
          <c:h val="0.5315330903161666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'M.V. PROC'!$A$208</c:f>
              <c:strCache>
                <c:ptCount val="1"/>
                <c:pt idx="0">
                  <c:v>Francia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PROC'!$B$208:$J$208</c:f>
              <c:numCache>
                <c:formatCode>0.00%</c:formatCode>
                <c:ptCount val="9"/>
                <c:pt idx="0">
                  <c:v>0.16074877230796</c:v>
                </c:pt>
                <c:pt idx="1">
                  <c:v>0.16374484895076999</c:v>
                </c:pt>
                <c:pt idx="2">
                  <c:v>0.16586928727874001</c:v>
                </c:pt>
                <c:pt idx="3">
                  <c:v>0.21078214071192</c:v>
                </c:pt>
                <c:pt idx="4">
                  <c:v>0.14430613283999999</c:v>
                </c:pt>
                <c:pt idx="5">
                  <c:v>0.14500819099344001</c:v>
                </c:pt>
                <c:pt idx="6">
                  <c:v>0.15666023936170001</c:v>
                </c:pt>
                <c:pt idx="7">
                  <c:v>0.12603372137124999</c:v>
                </c:pt>
                <c:pt idx="8">
                  <c:v>0.16356207709848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A-4290-8658-1D09D21A1492}"/>
            </c:ext>
          </c:extLst>
        </c:ser>
        <c:ser>
          <c:idx val="1"/>
          <c:order val="1"/>
          <c:tx>
            <c:strRef>
              <c:f>'M.V. PROC'!$A$209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PROC'!$B$209:$J$209</c:f>
              <c:numCache>
                <c:formatCode>0.00%</c:formatCode>
                <c:ptCount val="9"/>
                <c:pt idx="0">
                  <c:v>0.1362493618482</c:v>
                </c:pt>
                <c:pt idx="1">
                  <c:v>0.11874667828322</c:v>
                </c:pt>
                <c:pt idx="2">
                  <c:v>0.12707009326050001</c:v>
                </c:pt>
                <c:pt idx="3">
                  <c:v>5.7027617455798998E-2</c:v>
                </c:pt>
                <c:pt idx="4">
                  <c:v>7.9546914059371004E-2</c:v>
                </c:pt>
                <c:pt idx="5">
                  <c:v>2.7636264078234E-2</c:v>
                </c:pt>
                <c:pt idx="6">
                  <c:v>0.10282558510638</c:v>
                </c:pt>
                <c:pt idx="7">
                  <c:v>0.21559885567702</c:v>
                </c:pt>
                <c:pt idx="8">
                  <c:v>0.11750974609992999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A-4290-8658-1D09D21A1492}"/>
            </c:ext>
          </c:extLst>
        </c:ser>
        <c:ser>
          <c:idx val="2"/>
          <c:order val="2"/>
          <c:tx>
            <c:strRef>
              <c:f>'M.V. PROC'!$A$210</c:f>
              <c:strCache>
                <c:ptCount val="1"/>
                <c:pt idx="0">
                  <c:v>Reino Unido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PROC'!$B$210:$J$210</c:f>
              <c:numCache>
                <c:formatCode>0.00%</c:formatCode>
                <c:ptCount val="9"/>
                <c:pt idx="0">
                  <c:v>0.10199143989358</c:v>
                </c:pt>
                <c:pt idx="1">
                  <c:v>6.9721426281947996E-2</c:v>
                </c:pt>
                <c:pt idx="2">
                  <c:v>5.3495520984750002E-2</c:v>
                </c:pt>
                <c:pt idx="3">
                  <c:v>0.15926063174114</c:v>
                </c:pt>
                <c:pt idx="4">
                  <c:v>0.12925492185613999</c:v>
                </c:pt>
                <c:pt idx="5">
                  <c:v>4.9041861975819001E-2</c:v>
                </c:pt>
                <c:pt idx="6">
                  <c:v>7.9925531914894002E-2</c:v>
                </c:pt>
                <c:pt idx="7">
                  <c:v>4.5307016733027998E-2</c:v>
                </c:pt>
                <c:pt idx="8">
                  <c:v>0.10073683315081999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AA-4290-8658-1D09D21A1492}"/>
            </c:ext>
          </c:extLst>
        </c:ser>
        <c:ser>
          <c:idx val="3"/>
          <c:order val="3"/>
          <c:tx>
            <c:strRef>
              <c:f>'M.V. PROC'!$A$211</c:f>
              <c:strCache>
                <c:ptCount val="1"/>
                <c:pt idx="0">
                  <c:v>Benelux (Bélgica, Holanda y Luxemburgo)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PROC'!$B$211:$J$211</c:f>
              <c:numCache>
                <c:formatCode>0.00%</c:formatCode>
                <c:ptCount val="9"/>
                <c:pt idx="0">
                  <c:v>7.5428282372256003E-2</c:v>
                </c:pt>
                <c:pt idx="1">
                  <c:v>6.9193043824211001E-2</c:v>
                </c:pt>
                <c:pt idx="2">
                  <c:v>7.0755722672182997E-2</c:v>
                </c:pt>
                <c:pt idx="3">
                  <c:v>0.24960633569245999</c:v>
                </c:pt>
                <c:pt idx="4">
                  <c:v>9.5551001270093E-2</c:v>
                </c:pt>
                <c:pt idx="5">
                  <c:v>4.2151803773342003E-2</c:v>
                </c:pt>
                <c:pt idx="6">
                  <c:v>7.3729760638298003E-2</c:v>
                </c:pt>
                <c:pt idx="7">
                  <c:v>5.0695562878119001E-2</c:v>
                </c:pt>
                <c:pt idx="8">
                  <c:v>8.9867167082517005E-2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AA-4290-8658-1D09D21A1492}"/>
            </c:ext>
          </c:extLst>
        </c:ser>
        <c:ser>
          <c:idx val="4"/>
          <c:order val="4"/>
          <c:tx>
            <c:strRef>
              <c:f>'M.V. PROC'!$A$212</c:f>
              <c:strCache>
                <c:ptCount val="1"/>
                <c:pt idx="0">
                  <c:v>Resto de Europa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PROC'!$B$212:$J$212</c:f>
              <c:numCache>
                <c:formatCode>0.00%</c:formatCode>
                <c:ptCount val="9"/>
                <c:pt idx="0">
                  <c:v>8.4588145758740005E-2</c:v>
                </c:pt>
                <c:pt idx="1">
                  <c:v>0.10285097258445</c:v>
                </c:pt>
                <c:pt idx="2">
                  <c:v>9.0702194485067E-2</c:v>
                </c:pt>
                <c:pt idx="3">
                  <c:v>9.4313710793658995E-2</c:v>
                </c:pt>
                <c:pt idx="4">
                  <c:v>9.8670471784755007E-2</c:v>
                </c:pt>
                <c:pt idx="5">
                  <c:v>8.0900844160577995E-2</c:v>
                </c:pt>
                <c:pt idx="6">
                  <c:v>0.11895875</c:v>
                </c:pt>
                <c:pt idx="7">
                  <c:v>0.11575502178638999</c:v>
                </c:pt>
                <c:pt idx="8">
                  <c:v>8.7365011639477005E-2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AA-4290-8658-1D09D21A1492}"/>
            </c:ext>
          </c:extLst>
        </c:ser>
        <c:ser>
          <c:idx val="5"/>
          <c:order val="5"/>
          <c:tx>
            <c:strRef>
              <c:f>'M.V. PROC'!$A$221</c:f>
              <c:strCache>
                <c:ptCount val="1"/>
                <c:pt idx="0">
                  <c:v>Méjico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PROC'!$B$221:$J$221</c:f>
              <c:numCache>
                <c:formatCode>0.00%</c:formatCode>
                <c:ptCount val="9"/>
                <c:pt idx="0">
                  <c:v>2.3448434130739E-2</c:v>
                </c:pt>
                <c:pt idx="1">
                  <c:v>1.3334032422211E-2</c:v>
                </c:pt>
                <c:pt idx="2">
                  <c:v>1.8836681356851001E-2</c:v>
                </c:pt>
                <c:pt idx="3">
                  <c:v>4.2901726254210998E-4</c:v>
                </c:pt>
                <c:pt idx="4">
                  <c:v>1.972759205105E-2</c:v>
                </c:pt>
                <c:pt idx="5">
                  <c:v>7.5113740934947002E-3</c:v>
                </c:pt>
                <c:pt idx="6">
                  <c:v>2.7943005319148999E-2</c:v>
                </c:pt>
                <c:pt idx="7">
                  <c:v>2.5123116301036998E-2</c:v>
                </c:pt>
                <c:pt idx="8">
                  <c:v>1.9136087787291998E-2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AA-4290-8658-1D09D21A1492}"/>
            </c:ext>
          </c:extLst>
        </c:ser>
        <c:ser>
          <c:idx val="6"/>
          <c:order val="6"/>
          <c:tx>
            <c:strRef>
              <c:f>'M.V. PROC'!$A$213</c:f>
              <c:strCache>
                <c:ptCount val="1"/>
                <c:pt idx="0">
                  <c:v>EEUU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PROC'!$B$213:$J$213</c:f>
              <c:numCache>
                <c:formatCode>0.00%</c:formatCode>
                <c:ptCount val="9"/>
                <c:pt idx="0">
                  <c:v>9.1123625235158004E-2</c:v>
                </c:pt>
                <c:pt idx="1">
                  <c:v>8.3854643098675005E-2</c:v>
                </c:pt>
                <c:pt idx="2">
                  <c:v>9.4293839943617994E-2</c:v>
                </c:pt>
                <c:pt idx="3">
                  <c:v>1.3952968060379999E-2</c:v>
                </c:pt>
                <c:pt idx="4">
                  <c:v>0.10083730374998</c:v>
                </c:pt>
                <c:pt idx="5">
                  <c:v>0.12838628972766</c:v>
                </c:pt>
                <c:pt idx="6">
                  <c:v>0.10755441489362</c:v>
                </c:pt>
                <c:pt idx="7">
                  <c:v>7.6791653393358E-2</c:v>
                </c:pt>
                <c:pt idx="8">
                  <c:v>8.6332219634605994E-2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AA-4290-8658-1D09D21A1492}"/>
            </c:ext>
          </c:extLst>
        </c:ser>
        <c:ser>
          <c:idx val="7"/>
          <c:order val="7"/>
          <c:tx>
            <c:strRef>
              <c:f>'M.V. PROC'!$A$214</c:f>
              <c:strCache>
                <c:ptCount val="1"/>
                <c:pt idx="0">
                  <c:v>Alemania</c:v>
                </c:pt>
              </c:strCache>
            </c:strRef>
          </c:tx>
          <c:spPr>
            <a:solidFill>
              <a:srgbClr val="CCCCFF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PROC'!$B$214:$J$214</c:f>
              <c:numCache>
                <c:formatCode>0.00%</c:formatCode>
                <c:ptCount val="9"/>
                <c:pt idx="0">
                  <c:v>7.0741711153103001E-2</c:v>
                </c:pt>
                <c:pt idx="1">
                  <c:v>6.5253599139515006E-2</c:v>
                </c:pt>
                <c:pt idx="2">
                  <c:v>7.3170268284807993E-2</c:v>
                </c:pt>
                <c:pt idx="3">
                  <c:v>0.17224069885873999</c:v>
                </c:pt>
                <c:pt idx="4">
                  <c:v>7.3359919259881001E-2</c:v>
                </c:pt>
                <c:pt idx="5">
                  <c:v>9.8549578772789997E-2</c:v>
                </c:pt>
                <c:pt idx="6">
                  <c:v>5.2353351063830003E-2</c:v>
                </c:pt>
                <c:pt idx="7">
                  <c:v>4.5805744149512002E-2</c:v>
                </c:pt>
                <c:pt idx="8">
                  <c:v>8.2634654533196003E-2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AA-4290-8658-1D09D21A1492}"/>
            </c:ext>
          </c:extLst>
        </c:ser>
        <c:ser>
          <c:idx val="8"/>
          <c:order val="8"/>
          <c:tx>
            <c:strRef>
              <c:f>'M.V. PROC'!$A$222</c:f>
              <c:strCache>
                <c:ptCount val="1"/>
                <c:pt idx="0">
                  <c:v>Canadá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PROC'!$B$222:$J$222</c:f>
              <c:numCache>
                <c:formatCode>0.00%</c:formatCode>
                <c:ptCount val="9"/>
                <c:pt idx="0">
                  <c:v>1.3783975354651E-2</c:v>
                </c:pt>
                <c:pt idx="1">
                  <c:v>2.0858463250474E-2</c:v>
                </c:pt>
                <c:pt idx="2">
                  <c:v>2.5596742568729E-2</c:v>
                </c:pt>
                <c:pt idx="3">
                  <c:v>1.6440142592253999E-3</c:v>
                </c:pt>
                <c:pt idx="4">
                  <c:v>1.4469920559611001E-2</c:v>
                </c:pt>
                <c:pt idx="5">
                  <c:v>3.1449193206516998E-2</c:v>
                </c:pt>
                <c:pt idx="6">
                  <c:v>1.5159521276596E-2</c:v>
                </c:pt>
                <c:pt idx="7">
                  <c:v>1.3794988245216E-2</c:v>
                </c:pt>
                <c:pt idx="8">
                  <c:v>1.4597352474436E-2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8AA-4290-8658-1D09D21A1492}"/>
            </c:ext>
          </c:extLst>
        </c:ser>
        <c:ser>
          <c:idx val="9"/>
          <c:order val="9"/>
          <c:tx>
            <c:strRef>
              <c:f>'M.V. PROC'!$A$215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PROC'!$B$215:$J$215</c:f>
              <c:numCache>
                <c:formatCode>0.00%</c:formatCode>
                <c:ptCount val="9"/>
                <c:pt idx="0">
                  <c:v>5.4073224978222999E-2</c:v>
                </c:pt>
                <c:pt idx="1">
                  <c:v>6.7081418260518999E-2</c:v>
                </c:pt>
                <c:pt idx="2">
                  <c:v>7.622136201825E-2</c:v>
                </c:pt>
                <c:pt idx="3">
                  <c:v>1.0581446031704999E-2</c:v>
                </c:pt>
                <c:pt idx="4">
                  <c:v>0.13585905425117001</c:v>
                </c:pt>
                <c:pt idx="5">
                  <c:v>9.8127224870484003E-2</c:v>
                </c:pt>
                <c:pt idx="6">
                  <c:v>0.11611771276596</c:v>
                </c:pt>
                <c:pt idx="7">
                  <c:v>9.7920256622269997E-2</c:v>
                </c:pt>
                <c:pt idx="8">
                  <c:v>5.7782902324631999E-2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AA-4290-8658-1D09D21A1492}"/>
            </c:ext>
          </c:extLst>
        </c:ser>
        <c:ser>
          <c:idx val="10"/>
          <c:order val="10"/>
          <c:tx>
            <c:strRef>
              <c:f>'M.V. PROC'!$A$216</c:f>
              <c:strCache>
                <c:ptCount val="1"/>
                <c:pt idx="0">
                  <c:v>Italia</c:v>
                </c:pt>
              </c:strCache>
            </c:strRef>
          </c:tx>
          <c:spPr>
            <a:solidFill>
              <a:srgbClr val="FFFF00"/>
            </a:solidFill>
            <a:ln w="25400">
              <a:noFill/>
            </a:ln>
          </c:spPr>
          <c:invertIfNegative val="0"/>
          <c:cat>
            <c:strRef>
              <c:f>'M.V. PROC'!$B$207:$J$207</c:f>
              <c:strCache>
                <c:ptCount val="9"/>
                <c:pt idx="0">
                  <c:v>HOTELES</c:v>
                </c:pt>
                <c:pt idx="1">
                  <c:v>HOSTALES</c:v>
                </c:pt>
                <c:pt idx="2">
                  <c:v>PENSIONES</c:v>
                </c:pt>
                <c:pt idx="3">
                  <c:v>CAMPINGS</c:v>
                </c:pt>
                <c:pt idx="4">
                  <c:v>ALBERGUES</c:v>
                </c:pt>
                <c:pt idx="5">
                  <c:v>ALOJ. TURISMO RURAL</c:v>
                </c:pt>
                <c:pt idx="6">
                  <c:v>VIVIENDAS</c:v>
                </c:pt>
                <c:pt idx="7">
                  <c:v>APARTAMENTOS</c:v>
                </c:pt>
                <c:pt idx="8">
                  <c:v>TOTAL ALOJAMIENTOS</c:v>
                </c:pt>
              </c:strCache>
            </c:strRef>
          </c:cat>
          <c:val>
            <c:numRef>
              <c:f>'M.V. PROC'!$B$216:$J$216</c:f>
              <c:numCache>
                <c:formatCode>0.00%</c:formatCode>
                <c:ptCount val="9"/>
                <c:pt idx="0">
                  <c:v>5.0963774349369002E-2</c:v>
                </c:pt>
                <c:pt idx="1">
                  <c:v>4.9694411514352999E-2</c:v>
                </c:pt>
                <c:pt idx="2">
                  <c:v>5.6587400751601999E-2</c:v>
                </c:pt>
                <c:pt idx="3">
                  <c:v>2.1565229427281001E-2</c:v>
                </c:pt>
                <c:pt idx="4">
                  <c:v>3.2591997024425001E-2</c:v>
                </c:pt>
                <c:pt idx="5">
                  <c:v>0.10567947785089001</c:v>
                </c:pt>
                <c:pt idx="6">
                  <c:v>3.2295398936169999E-2</c:v>
                </c:pt>
                <c:pt idx="7">
                  <c:v>4.4281741953650998E-2</c:v>
                </c:pt>
                <c:pt idx="8">
                  <c:v>5.1959050556386999E-2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AA-4290-8658-1D09D21A1492}"/>
            </c:ext>
          </c:extLst>
        </c:ser>
        <c:ser>
          <c:idx val="12"/>
          <c:order val="11"/>
          <c:tx>
            <c:strRef>
              <c:f>'M.V. PROC'!$A$217</c:f>
              <c:strCache>
                <c:ptCount val="1"/>
                <c:pt idx="0">
                  <c:v>Resto de América</c:v>
                </c:pt>
              </c:strCache>
            </c:strRef>
          </c:tx>
          <c:spPr>
            <a:solidFill>
              <a:srgbClr val="800080"/>
            </a:solidFill>
            <a:ln w="25400">
              <a:noFill/>
            </a:ln>
          </c:spPr>
          <c:invertIfNegative val="0"/>
          <c:val>
            <c:numRef>
              <c:f>'M.V. PROC'!$B$217:$J$217</c:f>
              <c:numCache>
                <c:formatCode>0.00%</c:formatCode>
                <c:ptCount val="9"/>
                <c:pt idx="0">
                  <c:v>4.8561563434797998E-2</c:v>
                </c:pt>
                <c:pt idx="1">
                  <c:v>9.1511111530582001E-2</c:v>
                </c:pt>
                <c:pt idx="2">
                  <c:v>9.2061699917605003E-2</c:v>
                </c:pt>
                <c:pt idx="3">
                  <c:v>5.3577576976313003E-3</c:v>
                </c:pt>
                <c:pt idx="4">
                  <c:v>4.4996061959287001E-2</c:v>
                </c:pt>
                <c:pt idx="5">
                  <c:v>3.1191852718224E-2</c:v>
                </c:pt>
                <c:pt idx="6">
                  <c:v>4.9773617021277E-2</c:v>
                </c:pt>
                <c:pt idx="7">
                  <c:v>8.3864341565735995E-2</c:v>
                </c:pt>
                <c:pt idx="8">
                  <c:v>4.5922605307752003E-2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8AA-4290-8658-1D09D21A1492}"/>
            </c:ext>
          </c:extLst>
        </c:ser>
        <c:ser>
          <c:idx val="11"/>
          <c:order val="12"/>
          <c:tx>
            <c:strRef>
              <c:f>'M.V. PROC'!$A$218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FFFF"/>
            </a:solidFill>
            <a:ln w="25400">
              <a:noFill/>
            </a:ln>
          </c:spPr>
          <c:invertIfNegative val="0"/>
          <c:val>
            <c:numRef>
              <c:f>'M.V. PROC'!$B$218:$J$218</c:f>
              <c:numCache>
                <c:formatCode>0.00%</c:formatCode>
                <c:ptCount val="9"/>
                <c:pt idx="0">
                  <c:v>3.4742631671306999E-2</c:v>
                </c:pt>
                <c:pt idx="1">
                  <c:v>1.3788562099197E-2</c:v>
                </c:pt>
                <c:pt idx="2">
                  <c:v>1.0583304192459E-2</c:v>
                </c:pt>
                <c:pt idx="3">
                  <c:v>2.5182157687184999E-4</c:v>
                </c:pt>
                <c:pt idx="4">
                  <c:v>5.4040350789211003E-3</c:v>
                </c:pt>
                <c:pt idx="5">
                  <c:v>1.7661965765186E-2</c:v>
                </c:pt>
                <c:pt idx="6">
                  <c:v>3.6816462765957E-2</c:v>
                </c:pt>
                <c:pt idx="7">
                  <c:v>1.8659368925455E-2</c:v>
                </c:pt>
                <c:pt idx="8">
                  <c:v>2.7360867841679001E-2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AA-4290-8658-1D09D21A1492}"/>
            </c:ext>
          </c:extLst>
        </c:ser>
        <c:ser>
          <c:idx val="13"/>
          <c:order val="13"/>
          <c:tx>
            <c:strRef>
              <c:f>'M.V. PROC'!$A$219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800000"/>
            </a:solidFill>
            <a:ln w="25400">
              <a:noFill/>
            </a:ln>
          </c:spPr>
          <c:invertIfNegative val="0"/>
          <c:val>
            <c:numRef>
              <c:f>'M.V. PROC'!$B$219:$J$219</c:f>
              <c:numCache>
                <c:formatCode>0.00%</c:formatCode>
                <c:ptCount val="9"/>
                <c:pt idx="0">
                  <c:v>1.9925856922941E-2</c:v>
                </c:pt>
                <c:pt idx="1">
                  <c:v>2.7902014891814E-2</c:v>
                </c:pt>
                <c:pt idx="2">
                  <c:v>1.4144049256795001E-2</c:v>
                </c:pt>
                <c:pt idx="3">
                  <c:v>2.6298608027996003E-4</c:v>
                </c:pt>
                <c:pt idx="4">
                  <c:v>4.3018700039405E-3</c:v>
                </c:pt>
                <c:pt idx="5">
                  <c:v>0.10507439344028</c:v>
                </c:pt>
                <c:pt idx="6">
                  <c:v>6.7722872340425996E-3</c:v>
                </c:pt>
                <c:pt idx="7">
                  <c:v>3.8260288135715001E-3</c:v>
                </c:pt>
                <c:pt idx="8">
                  <c:v>2.4817004562801E-2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8AA-4290-8658-1D09D21A1492}"/>
            </c:ext>
          </c:extLst>
        </c:ser>
        <c:ser>
          <c:idx val="14"/>
          <c:order val="14"/>
          <c:tx>
            <c:strRef>
              <c:f>'M.V. PROC'!$A$223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invertIfNegative val="0"/>
          <c:val>
            <c:numRef>
              <c:f>'M.V. PROC'!$B$223:$J$223</c:f>
              <c:numCache>
                <c:formatCode>0.00%</c:formatCode>
                <c:ptCount val="9"/>
                <c:pt idx="0">
                  <c:v>9.5754916037693004E-3</c:v>
                </c:pt>
                <c:pt idx="1">
                  <c:v>1.0364987196942999E-2</c:v>
                </c:pt>
                <c:pt idx="2">
                  <c:v>4.9390145591964004E-3</c:v>
                </c:pt>
                <c:pt idx="3">
                  <c:v>2.5970854770050001E-4</c:v>
                </c:pt>
                <c:pt idx="4">
                  <c:v>3.2161046713833998E-3</c:v>
                </c:pt>
                <c:pt idx="5">
                  <c:v>1.0223772705534999E-2</c:v>
                </c:pt>
                <c:pt idx="6">
                  <c:v>1.0478723404255E-2</c:v>
                </c:pt>
                <c:pt idx="7">
                  <c:v>3.7123593459043001E-3</c:v>
                </c:pt>
                <c:pt idx="8">
                  <c:v>8.4094364060509994E-3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8AA-4290-8658-1D09D21A1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9395536"/>
        <c:axId val="1"/>
      </c:barChart>
      <c:catAx>
        <c:axId val="62939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95536"/>
        <c:crosses val="autoZero"/>
        <c:crossBetween val="between"/>
        <c:majorUnit val="0.2"/>
        <c:minorUnit val="0.1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3539123725236826E-2"/>
          <c:y val="0.11641569852884304"/>
          <c:w val="0.93961903522390278"/>
          <c:h val="0.128485992296149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505876298219989E-2"/>
          <c:y val="0.1867704280155642"/>
          <c:w val="0.92889329753481586"/>
          <c:h val="0.6536964980544747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PROC'!$C$52</c:f>
              <c:strCache>
                <c:ptCount val="1"/>
                <c:pt idx="0">
                  <c:v>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PROC'!$C$53:$C$59</c:f>
              <c:numCache>
                <c:formatCode>0%</c:formatCode>
                <c:ptCount val="7"/>
                <c:pt idx="0">
                  <c:v>0.74810614224137928</c:v>
                </c:pt>
                <c:pt idx="1">
                  <c:v>0.63680085071983983</c:v>
                </c:pt>
                <c:pt idx="2">
                  <c:v>0.86398462762350314</c:v>
                </c:pt>
                <c:pt idx="3">
                  <c:v>0.47937446859963651</c:v>
                </c:pt>
                <c:pt idx="4">
                  <c:v>0.84382982930797368</c:v>
                </c:pt>
                <c:pt idx="5">
                  <c:v>0.80726165561183894</c:v>
                </c:pt>
                <c:pt idx="6">
                  <c:v>0.74972846723540698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91-4A82-970B-A2F2F8CFCFA6}"/>
            </c:ext>
          </c:extLst>
        </c:ser>
        <c:ser>
          <c:idx val="0"/>
          <c:order val="1"/>
          <c:tx>
            <c:strRef>
              <c:f>'M.V. PROC'!$D$52</c:f>
              <c:strCache>
                <c:ptCount val="1"/>
                <c:pt idx="0">
                  <c:v>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PROC'!$A$53:$A$59</c:f>
              <c:strCache>
                <c:ptCount val="7"/>
                <c:pt idx="0">
                  <c:v>ALOJ. HOTELEROS</c:v>
                </c:pt>
                <c:pt idx="1">
                  <c:v>CAMPAMENTOS</c:v>
                </c:pt>
                <c:pt idx="2">
                  <c:v>ALOJ. DE TURISMO RURAL</c:v>
                </c:pt>
                <c:pt idx="3">
                  <c:v>ALBERGUES</c:v>
                </c:pt>
                <c:pt idx="4">
                  <c:v>VIVIENDAS</c:v>
                </c:pt>
                <c:pt idx="5">
                  <c:v>APARTAMENTOS</c:v>
                </c:pt>
                <c:pt idx="6">
                  <c:v>TOTAL ALOJAMIENTOS</c:v>
                </c:pt>
              </c:strCache>
            </c:strRef>
          </c:cat>
          <c:val>
            <c:numRef>
              <c:f>'M.V. PROC'!$D$53:$D$59</c:f>
              <c:numCache>
                <c:formatCode>0%</c:formatCode>
                <c:ptCount val="7"/>
                <c:pt idx="0">
                  <c:v>0.25189385775862067</c:v>
                </c:pt>
                <c:pt idx="1">
                  <c:v>0.36319914928016012</c:v>
                </c:pt>
                <c:pt idx="2">
                  <c:v>0.1360153723764968</c:v>
                </c:pt>
                <c:pt idx="3">
                  <c:v>0.52062553140036349</c:v>
                </c:pt>
                <c:pt idx="4">
                  <c:v>0.15617017069202629</c:v>
                </c:pt>
                <c:pt idx="5">
                  <c:v>0.19273834438816106</c:v>
                </c:pt>
                <c:pt idx="6">
                  <c:v>0.25027153276459302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91-4A82-970B-A2F2F8CF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9400456"/>
        <c:axId val="1"/>
      </c:barChart>
      <c:catAx>
        <c:axId val="629400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4004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9911142756091661"/>
          <c:y val="2.723728236260544E-2"/>
          <c:w val="0.24177798253941668"/>
          <c:h val="7.782092123980685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45323741007194E-2"/>
          <c:y val="0.18604721584005512"/>
          <c:w val="0.9289568345323741"/>
          <c:h val="0.65504123910352741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'M.V. PROC'!$A$93</c:f>
              <c:strCache>
                <c:ptCount val="1"/>
                <c:pt idx="0">
                  <c:v>     VIAJEROS ESPAÑOLES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PROC'!$C$93:$L$93</c:f>
              <c:numCache>
                <c:formatCode>0%</c:formatCode>
                <c:ptCount val="10"/>
                <c:pt idx="0">
                  <c:v>0.88261017443272927</c:v>
                </c:pt>
                <c:pt idx="1">
                  <c:v>0.6416083094987205</c:v>
                </c:pt>
                <c:pt idx="2">
                  <c:v>0.71461265269102547</c:v>
                </c:pt>
                <c:pt idx="3">
                  <c:v>0.67105526173322783</c:v>
                </c:pt>
                <c:pt idx="4">
                  <c:v>0.67399641389339038</c:v>
                </c:pt>
                <c:pt idx="5">
                  <c:v>0.86805915749632023</c:v>
                </c:pt>
                <c:pt idx="6">
                  <c:v>0.91446214145890392</c:v>
                </c:pt>
                <c:pt idx="7">
                  <c:v>0.77533366961595618</c:v>
                </c:pt>
                <c:pt idx="8">
                  <c:v>0.87615850321818511</c:v>
                </c:pt>
                <c:pt idx="9">
                  <c:v>0.74972846723540698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6-47F7-A0CF-B7F2A60F99BC}"/>
            </c:ext>
          </c:extLst>
        </c:ser>
        <c:ser>
          <c:idx val="0"/>
          <c:order val="1"/>
          <c:tx>
            <c:strRef>
              <c:f>'M.V. PROC'!$A$94</c:f>
              <c:strCache>
                <c:ptCount val="1"/>
                <c:pt idx="0">
                  <c:v>     VIAJEROS EXTRANJEROS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'M.V. PROC'!$C$82:$L$82</c:f>
              <c:strCache>
                <c:ptCount val="10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  <c:pt idx="9">
                  <c:v>CASTILLA Y LEÓN</c:v>
                </c:pt>
              </c:strCache>
            </c:strRef>
          </c:cat>
          <c:val>
            <c:numRef>
              <c:f>'M.V. PROC'!$C$94:$L$94</c:f>
              <c:numCache>
                <c:formatCode>0%</c:formatCode>
                <c:ptCount val="10"/>
                <c:pt idx="0">
                  <c:v>0.11738982556727079</c:v>
                </c:pt>
                <c:pt idx="1">
                  <c:v>0.35839169050127956</c:v>
                </c:pt>
                <c:pt idx="2">
                  <c:v>0.28538734730897453</c:v>
                </c:pt>
                <c:pt idx="3">
                  <c:v>0.32894473826677217</c:v>
                </c:pt>
                <c:pt idx="4">
                  <c:v>0.32600358610660968</c:v>
                </c:pt>
                <c:pt idx="5">
                  <c:v>0.13194084250367982</c:v>
                </c:pt>
                <c:pt idx="6">
                  <c:v>8.5537858541096093E-2</c:v>
                </c:pt>
                <c:pt idx="7">
                  <c:v>0.22466633038404385</c:v>
                </c:pt>
                <c:pt idx="8">
                  <c:v>0.12384149678181487</c:v>
                </c:pt>
                <c:pt idx="9">
                  <c:v>0.25027153276459302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26-47F7-A0CF-B7F2A60F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9397832"/>
        <c:axId val="1"/>
      </c:barChart>
      <c:catAx>
        <c:axId val="629397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97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4014222978549297"/>
          <c:y val="3.4883985509415891E-2"/>
          <c:w val="0.30550632455265508"/>
          <c:h val="7.751983473548695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ADCC-44B8-A6A1-3AA3ACC7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203224"/>
        <c:axId val="307534520"/>
      </c:barChart>
      <c:catAx>
        <c:axId val="307203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4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34520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20322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Pernoctaciones </a:t>
            </a:r>
          </a:p>
        </c:rich>
      </c:tx>
      <c:layout>
        <c:manualLayout>
          <c:xMode val="edge"/>
          <c:yMode val="edge"/>
          <c:x val="0.39483387072222298"/>
          <c:y val="3.968258831459297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647908512520383"/>
          <c:y val="0.34523943312652344"/>
          <c:w val="0.49471873514415915"/>
          <c:h val="0.44444616678357046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C03-4BC9-A4BA-9D7863F9597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C03-4BC9-A4BA-9D7863F95975}"/>
              </c:ext>
            </c:extLst>
          </c:dPt>
          <c:dLbls>
            <c:dLbl>
              <c:idx val="0"/>
              <c:layout>
                <c:manualLayout>
                  <c:x val="0.1451430010363095"/>
                  <c:y val="-0.2191190670960262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3-4BC9-A4BA-9D7863F95975}"/>
                </c:ext>
              </c:extLst>
            </c:dLbl>
            <c:dLbl>
              <c:idx val="1"/>
              <c:layout>
                <c:manualLayout>
                  <c:x val="7.2340606870635621E-2"/>
                  <c:y val="-0.102981481356923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3-4BC9-A4BA-9D7863F95975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8265682656826565"/>
                  <c:y val="0.289683662278577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3-4BC9-A4BA-9D7863F95975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5276752767527677"/>
                  <c:y val="0.4365096280910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3-4BC9-A4BA-9D7863F95975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3247232472324719"/>
                  <c:y val="0.66270098082907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3-4BC9-A4BA-9D7863F9597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3284132841328411"/>
                  <c:y val="0.78968559991009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3-4BC9-A4BA-9D7863F95975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907749077490775"/>
                  <c:y val="0.833336562719194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3-4BC9-A4BA-9D7863F95975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4907749077490776"/>
                  <c:y val="0.781749061217530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3-4BC9-A4BA-9D7863F95975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7.5645756457564578E-2"/>
                  <c:y val="0.5714307858645905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3-4BC9-A4BA-9D7863F95975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763837638376382"/>
                  <c:y val="0.198413467314093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3-4BC9-A4BA-9D7863F95975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PROC'!$H$18:$I$18</c:f>
              <c:numCache>
                <c:formatCode>0.00%</c:formatCode>
                <c:ptCount val="2"/>
                <c:pt idx="0">
                  <c:v>0.77848665867007716</c:v>
                </c:pt>
                <c:pt idx="1">
                  <c:v>0.22151334132992287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C03-4BC9-A4BA-9D7863F95975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C03-4BC9-A4BA-9D7863F95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C03-4BC9-A4BA-9D7863F95975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'M.V. PROC'!$H$17:$I$17</c:f>
              <c:strCache>
                <c:ptCount val="2"/>
                <c:pt idx="0">
                  <c:v>PERNOCTACIONES ESPAÑOLES</c:v>
                </c:pt>
                <c:pt idx="1">
                  <c:v>PERNOCTACIONES EXTRANJEROS</c:v>
                </c:pt>
              </c:strCache>
            </c:strRef>
          </c:cat>
          <c:val>
            <c:numRef>
              <c:f>'M.V. PROC'!$C$18:$D$18</c:f>
              <c:numCache>
                <c:formatCode>0.00%</c:formatCode>
                <c:ptCount val="2"/>
                <c:pt idx="0">
                  <c:v>0.74972846723540698</c:v>
                </c:pt>
                <c:pt idx="1">
                  <c:v>0.25027153276459302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C03-4BC9-A4BA-9D7863F95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2859873964455"/>
          <c:y val="0.16480469405318998"/>
          <c:w val="0.85382878991715638"/>
          <c:h val="0.72346467389451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PROV'!$B$10:$B$18</c:f>
              <c:numCache>
                <c:formatCode>#,##0</c:formatCode>
                <c:ptCount val="9"/>
                <c:pt idx="0">
                  <c:v>2103</c:v>
                </c:pt>
                <c:pt idx="1">
                  <c:v>1397</c:v>
                </c:pt>
                <c:pt idx="2">
                  <c:v>1973</c:v>
                </c:pt>
                <c:pt idx="3">
                  <c:v>517</c:v>
                </c:pt>
                <c:pt idx="4">
                  <c:v>1648</c:v>
                </c:pt>
                <c:pt idx="5">
                  <c:v>1164</c:v>
                </c:pt>
                <c:pt idx="6">
                  <c:v>820</c:v>
                </c:pt>
                <c:pt idx="7">
                  <c:v>728</c:v>
                </c:pt>
                <c:pt idx="8">
                  <c:v>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9-4950-AED4-A570202E5835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PROV'!$C$10:$C$18</c:f>
              <c:numCache>
                <c:formatCode>#,##0</c:formatCode>
                <c:ptCount val="9"/>
                <c:pt idx="0">
                  <c:v>2277</c:v>
                </c:pt>
                <c:pt idx="1">
                  <c:v>1565</c:v>
                </c:pt>
                <c:pt idx="2">
                  <c:v>2125</c:v>
                </c:pt>
                <c:pt idx="3">
                  <c:v>546</c:v>
                </c:pt>
                <c:pt idx="4">
                  <c:v>1692</c:v>
                </c:pt>
                <c:pt idx="5">
                  <c:v>1235</c:v>
                </c:pt>
                <c:pt idx="6">
                  <c:v>888</c:v>
                </c:pt>
                <c:pt idx="7">
                  <c:v>782</c:v>
                </c:pt>
                <c:pt idx="8">
                  <c:v>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29-4950-AED4-A570202E5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70352"/>
        <c:axId val="1"/>
      </c:barChart>
      <c:catAx>
        <c:axId val="62697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7035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8004640371229696E-3"/>
          <c:y val="5.3072625698324022E-2"/>
          <c:w val="0.39327146171693733"/>
          <c:h val="6.98324022346368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396226415094338E-2"/>
          <c:y val="0.30859433859698981"/>
          <c:w val="0.87971698113207553"/>
          <c:h val="0.535157270731488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PROV'!$B$50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PROV'!$B$51:$B$59</c:f>
              <c:numCache>
                <c:formatCode>#,##0</c:formatCode>
                <c:ptCount val="9"/>
                <c:pt idx="0">
                  <c:v>27664</c:v>
                </c:pt>
                <c:pt idx="1">
                  <c:v>30096</c:v>
                </c:pt>
                <c:pt idx="2">
                  <c:v>37116</c:v>
                </c:pt>
                <c:pt idx="3">
                  <c:v>9706</c:v>
                </c:pt>
                <c:pt idx="4">
                  <c:v>28836</c:v>
                </c:pt>
                <c:pt idx="5">
                  <c:v>20420</c:v>
                </c:pt>
                <c:pt idx="6">
                  <c:v>16723</c:v>
                </c:pt>
                <c:pt idx="7">
                  <c:v>16530</c:v>
                </c:pt>
                <c:pt idx="8">
                  <c:v>10762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C-4C9D-9B8C-43C600A28D36}"/>
            </c:ext>
          </c:extLst>
        </c:ser>
        <c:ser>
          <c:idx val="1"/>
          <c:order val="1"/>
          <c:tx>
            <c:strRef>
              <c:f>'EV. ESTABL. Y PZAS. X PROV'!$C$50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PROV'!$A$51:$A$59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PROV'!$C$51:$C$59</c:f>
              <c:numCache>
                <c:formatCode>#,##0</c:formatCode>
                <c:ptCount val="9"/>
                <c:pt idx="0">
                  <c:v>29099</c:v>
                </c:pt>
                <c:pt idx="1">
                  <c:v>31317</c:v>
                </c:pt>
                <c:pt idx="2">
                  <c:v>37168</c:v>
                </c:pt>
                <c:pt idx="3">
                  <c:v>9960</c:v>
                </c:pt>
                <c:pt idx="4">
                  <c:v>28527</c:v>
                </c:pt>
                <c:pt idx="5">
                  <c:v>20684</c:v>
                </c:pt>
                <c:pt idx="6">
                  <c:v>17508</c:v>
                </c:pt>
                <c:pt idx="7">
                  <c:v>17238</c:v>
                </c:pt>
                <c:pt idx="8">
                  <c:v>10714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C-4C9D-9B8C-43C600A28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61168"/>
        <c:axId val="1"/>
      </c:barChart>
      <c:catAx>
        <c:axId val="626961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61168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297169811320753"/>
          <c:y val="0.18359416010498686"/>
          <c:w val="0.39976415094339623"/>
          <c:h val="9.7656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84F-426A-BA77-C4C7CBED65F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84F-426A-BA77-C4C7CBED65F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84F-426A-BA77-C4C7CBED65F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84F-426A-BA77-C4C7CBED65F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84F-426A-BA77-C4C7CBED65F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84F-426A-BA77-C4C7CBED65F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84F-426A-BA77-C4C7CBED65F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C84F-426A-BA77-C4C7CBED65F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C84F-426A-BA77-C4C7CBED65F9}"/>
              </c:ext>
            </c:extLst>
          </c:dPt>
          <c:dLbls>
            <c:dLbl>
              <c:idx val="0"/>
              <c:layout>
                <c:manualLayout>
                  <c:x val="-3.3717322336605404E-2"/>
                  <c:y val="-5.9060181813098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4F-426A-BA77-C4C7CBED65F9}"/>
                </c:ext>
              </c:extLst>
            </c:dLbl>
            <c:dLbl>
              <c:idx val="1"/>
              <c:layout>
                <c:manualLayout>
                  <c:x val="-2.0601532967771785E-2"/>
                  <c:y val="-9.106377505165691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4F-426A-BA77-C4C7CBED65F9}"/>
                </c:ext>
              </c:extLst>
            </c:dLbl>
            <c:dLbl>
              <c:idx val="2"/>
              <c:layout>
                <c:manualLayout>
                  <c:x val="1.0744520312570005E-2"/>
                  <c:y val="7.471069744658398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4F-426A-BA77-C4C7CBED65F9}"/>
                </c:ext>
              </c:extLst>
            </c:dLbl>
            <c:dLbl>
              <c:idx val="3"/>
              <c:layout>
                <c:manualLayout>
                  <c:x val="-2.3373624786465319E-2"/>
                  <c:y val="3.839173339629298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4F-426A-BA77-C4C7CBED65F9}"/>
                </c:ext>
              </c:extLst>
            </c:dLbl>
            <c:dLbl>
              <c:idx val="4"/>
              <c:layout>
                <c:manualLayout>
                  <c:x val="6.2318177969689303E-2"/>
                  <c:y val="0.106946096147565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4F-426A-BA77-C4C7CBED65F9}"/>
                </c:ext>
              </c:extLst>
            </c:dLbl>
            <c:dLbl>
              <c:idx val="5"/>
              <c:layout>
                <c:manualLayout>
                  <c:x val="-1.8043200007968607E-2"/>
                  <c:y val="-3.23628450784075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4F-426A-BA77-C4C7CBED65F9}"/>
                </c:ext>
              </c:extLst>
            </c:dLbl>
            <c:dLbl>
              <c:idx val="6"/>
              <c:layout>
                <c:manualLayout>
                  <c:x val="-8.5672877228107625E-3"/>
                  <c:y val="-3.827751959473524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4F-426A-BA77-C4C7CBED65F9}"/>
                </c:ext>
              </c:extLst>
            </c:dLbl>
            <c:dLbl>
              <c:idx val="7"/>
              <c:layout>
                <c:manualLayout>
                  <c:x val="5.4671866206477515E-2"/>
                  <c:y val="-0.103332873400332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4F-426A-BA77-C4C7CBED65F9}"/>
                </c:ext>
              </c:extLst>
            </c:dLbl>
            <c:dLbl>
              <c:idx val="8"/>
              <c:layout>
                <c:manualLayout>
                  <c:x val="5.456150049555003E-2"/>
                  <c:y val="-5.368083885101859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4F-426A-BA77-C4C7CBED65F9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4F-426A-BA77-C4C7CBED65F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T.A.'!$E$14:$E$22</c:f>
              <c:numCache>
                <c:formatCode>0.00%</c:formatCode>
                <c:ptCount val="9"/>
                <c:pt idx="0">
                  <c:v>8.3702882483370294E-2</c:v>
                </c:pt>
                <c:pt idx="1">
                  <c:v>0.16186252771618626</c:v>
                </c:pt>
                <c:pt idx="2">
                  <c:v>0.22560975609756098</c:v>
                </c:pt>
                <c:pt idx="3">
                  <c:v>6.4855875831485582E-2</c:v>
                </c:pt>
                <c:pt idx="4">
                  <c:v>0.14190687361419069</c:v>
                </c:pt>
                <c:pt idx="5">
                  <c:v>9.2572062084257209E-2</c:v>
                </c:pt>
                <c:pt idx="6">
                  <c:v>7.8159645232815961E-2</c:v>
                </c:pt>
                <c:pt idx="7">
                  <c:v>9.4235033259423506E-2</c:v>
                </c:pt>
                <c:pt idx="8">
                  <c:v>5.7095343680709537E-2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84F-426A-BA77-C4C7CBED6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201138519924099"/>
          <c:y val="0.35317597181908722"/>
          <c:w val="0.53889943074003799"/>
          <c:h val="0.4484144361298523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9AC-40F4-9EB1-4949CC8D76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9AC-40F4-9EB1-4949CC8D76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9AC-40F4-9EB1-4949CC8D76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49AC-40F4-9EB1-4949CC8D7637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49AC-40F4-9EB1-4949CC8D7637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49AC-40F4-9EB1-4949CC8D7637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49AC-40F4-9EB1-4949CC8D7637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49AC-40F4-9EB1-4949CC8D7637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49AC-40F4-9EB1-4949CC8D7637}"/>
              </c:ext>
            </c:extLst>
          </c:dPt>
          <c:dLbls>
            <c:dLbl>
              <c:idx val="0"/>
              <c:layout>
                <c:manualLayout>
                  <c:x val="-2.3051890809663966E-2"/>
                  <c:y val="-7.24902158653590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AC-40F4-9EB1-4949CC8D7637}"/>
                </c:ext>
              </c:extLst>
            </c:dLbl>
            <c:dLbl>
              <c:idx val="1"/>
              <c:layout>
                <c:manualLayout>
                  <c:x val="-2.3399921309646632E-2"/>
                  <c:y val="-9.5499084731180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C-40F4-9EB1-4949CC8D7637}"/>
                </c:ext>
              </c:extLst>
            </c:dLbl>
            <c:dLbl>
              <c:idx val="2"/>
              <c:layout>
                <c:manualLayout>
                  <c:x val="1.3406844068590051E-2"/>
                  <c:y val="6.594585205927305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C-40F4-9EB1-4949CC8D7637}"/>
                </c:ext>
              </c:extLst>
            </c:dLbl>
            <c:dLbl>
              <c:idx val="3"/>
              <c:layout>
                <c:manualLayout>
                  <c:x val="-4.6334872277587591E-2"/>
                  <c:y val="5.72623373773125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C-40F4-9EB1-4949CC8D7637}"/>
                </c:ext>
              </c:extLst>
            </c:dLbl>
            <c:dLbl>
              <c:idx val="4"/>
              <c:layout>
                <c:manualLayout>
                  <c:x val="6.0946575226483779E-2"/>
                  <c:y val="7.045519470372929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C-40F4-9EB1-4949CC8D7637}"/>
                </c:ext>
              </c:extLst>
            </c:dLbl>
            <c:dLbl>
              <c:idx val="5"/>
              <c:layout>
                <c:manualLayout>
                  <c:x val="-1.9725380627231837E-2"/>
                  <c:y val="-3.0312221933116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C-40F4-9EB1-4949CC8D7637}"/>
                </c:ext>
              </c:extLst>
            </c:dLbl>
            <c:dLbl>
              <c:idx val="6"/>
              <c:layout>
                <c:manualLayout>
                  <c:x val="-6.0780827444007757E-3"/>
                  <c:y val="-3.474246790977841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AC-40F4-9EB1-4949CC8D7637}"/>
                </c:ext>
              </c:extLst>
            </c:dLbl>
            <c:dLbl>
              <c:idx val="7"/>
              <c:layout>
                <c:manualLayout>
                  <c:x val="5.2400802840821353E-2"/>
                  <c:y val="-0.1135661929486722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AC-40F4-9EB1-4949CC8D7637}"/>
                </c:ext>
              </c:extLst>
            </c:dLbl>
            <c:dLbl>
              <c:idx val="8"/>
              <c:layout>
                <c:manualLayout>
                  <c:x val="5.1875470025449899E-2"/>
                  <c:y val="-7.749045492870987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AC-40F4-9EB1-4949CC8D7637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AC-40F4-9EB1-4949CC8D763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T.A.'!$E$36:$E$44</c:f>
              <c:numCache>
                <c:formatCode>0.00%</c:formatCode>
                <c:ptCount val="9"/>
                <c:pt idx="0">
                  <c:v>8.7530268078460594E-2</c:v>
                </c:pt>
                <c:pt idx="1">
                  <c:v>0.15727938331924404</c:v>
                </c:pt>
                <c:pt idx="2">
                  <c:v>0.17981746020374537</c:v>
                </c:pt>
                <c:pt idx="3">
                  <c:v>5.4819251214305156E-2</c:v>
                </c:pt>
                <c:pt idx="4">
                  <c:v>0.17238118435946298</c:v>
                </c:pt>
                <c:pt idx="5">
                  <c:v>9.7044116172108952E-2</c:v>
                </c:pt>
                <c:pt idx="6">
                  <c:v>6.2255527058587536E-2</c:v>
                </c:pt>
                <c:pt idx="7">
                  <c:v>0.13517114896909432</c:v>
                </c:pt>
                <c:pt idx="8">
                  <c:v>5.3701660624991043E-2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9AC-40F4-9EB1-4949CC8D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75422138836772E-2"/>
          <c:y val="0.29771047849788007"/>
          <c:w val="0.85741088180112568"/>
          <c:h val="0.54961934491916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T.A.'!$B$57:$B$61</c:f>
              <c:numCache>
                <c:formatCode>#,##0</c:formatCode>
                <c:ptCount val="5"/>
                <c:pt idx="0">
                  <c:v>17</c:v>
                </c:pt>
                <c:pt idx="1">
                  <c:v>152</c:v>
                </c:pt>
                <c:pt idx="2">
                  <c:v>219</c:v>
                </c:pt>
                <c:pt idx="3">
                  <c:v>191</c:v>
                </c:pt>
                <c:pt idx="4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1-489F-B673-D53FA1529072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T.A.'!$C$57:$C$61</c:f>
              <c:numCache>
                <c:formatCode>#,##0</c:formatCode>
                <c:ptCount val="5"/>
                <c:pt idx="0">
                  <c:v>16</c:v>
                </c:pt>
                <c:pt idx="1">
                  <c:v>152</c:v>
                </c:pt>
                <c:pt idx="2">
                  <c:v>220</c:v>
                </c:pt>
                <c:pt idx="3">
                  <c:v>190</c:v>
                </c:pt>
                <c:pt idx="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1-489F-B673-D53FA1529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81176"/>
        <c:axId val="1"/>
      </c:barChart>
      <c:catAx>
        <c:axId val="626981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8117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34146341463414"/>
          <c:y val="9.1603053435114504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1801125703565"/>
          <c:y val="0.29389367749149697"/>
          <c:w val="0.82926829268292679"/>
          <c:h val="0.553436145925546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T.A.'!$B$56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T.A.'!$B$79:$B$83</c:f>
              <c:numCache>
                <c:formatCode>#,##0</c:formatCode>
                <c:ptCount val="5"/>
                <c:pt idx="0">
                  <c:v>1592</c:v>
                </c:pt>
                <c:pt idx="1">
                  <c:v>19252</c:v>
                </c:pt>
                <c:pt idx="2">
                  <c:v>14955</c:v>
                </c:pt>
                <c:pt idx="3">
                  <c:v>7962</c:v>
                </c:pt>
                <c:pt idx="4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3-45CA-B194-E427EEAD60E3}"/>
            </c:ext>
          </c:extLst>
        </c:ser>
        <c:ser>
          <c:idx val="1"/>
          <c:order val="1"/>
          <c:tx>
            <c:strRef>
              <c:f>'EV. ESTABL. Y PZAS. X T.A.'!$C$56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T.A.'!$A$57:$A$61</c:f>
              <c:strCache>
                <c:ptCount val="5"/>
                <c:pt idx="0">
                  <c:v>HOTELES DE 5*</c:v>
                </c:pt>
                <c:pt idx="1">
                  <c:v>HOTELES DE 4*</c:v>
                </c:pt>
                <c:pt idx="2">
                  <c:v>HOTELES DE 3*</c:v>
                </c:pt>
                <c:pt idx="3">
                  <c:v>HOTELES DE 2*</c:v>
                </c:pt>
                <c:pt idx="4">
                  <c:v>HOTELES DE 1*</c:v>
                </c:pt>
              </c:strCache>
            </c:strRef>
          </c:cat>
          <c:val>
            <c:numRef>
              <c:f>'EV. ESTABL. Y PZAS. X T.A.'!$C$79:$C$83</c:f>
              <c:numCache>
                <c:formatCode>#,##0</c:formatCode>
                <c:ptCount val="5"/>
                <c:pt idx="0">
                  <c:v>1506</c:v>
                </c:pt>
                <c:pt idx="1">
                  <c:v>19113</c:v>
                </c:pt>
                <c:pt idx="2">
                  <c:v>14921</c:v>
                </c:pt>
                <c:pt idx="3">
                  <c:v>7994</c:v>
                </c:pt>
                <c:pt idx="4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3-45CA-B194-E427EEAD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79864"/>
        <c:axId val="1"/>
      </c:barChart>
      <c:catAx>
        <c:axId val="6269798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79864"/>
        <c:crosses val="autoZero"/>
        <c:crossBetween val="between"/>
        <c:minorUnit val="1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135084427767354"/>
          <c:y val="9.5419847328244281E-2"/>
          <c:w val="0.63602251407129451"/>
          <c:h val="9.5419847328244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3E4-47CD-B4DB-2B10B57A5D9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3E4-47CD-B4DB-2B10B57A5D9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3E4-47CD-B4DB-2B10B57A5D9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23E4-47CD-B4DB-2B10B57A5D9F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3E4-47CD-B4DB-2B10B57A5D9F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23E4-47CD-B4DB-2B10B57A5D9F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23E4-47CD-B4DB-2B10B57A5D9F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23E4-47CD-B4DB-2B10B57A5D9F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23E4-47CD-B4DB-2B10B57A5D9F}"/>
              </c:ext>
            </c:extLst>
          </c:dPt>
          <c:dLbls>
            <c:dLbl>
              <c:idx val="0"/>
              <c:layout>
                <c:manualLayout>
                  <c:x val="-2.9521034728343998E-2"/>
                  <c:y val="-0.1019736291519817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E4-47CD-B4DB-2B10B57A5D9F}"/>
                </c:ext>
              </c:extLst>
            </c:dLbl>
            <c:dLbl>
              <c:idx val="1"/>
              <c:layout>
                <c:manualLayout>
                  <c:x val="-2.0412875335554692E-2"/>
                  <c:y val="-8.35007858659031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4-47CD-B4DB-2B10B57A5D9F}"/>
                </c:ext>
              </c:extLst>
            </c:dLbl>
            <c:dLbl>
              <c:idx val="2"/>
              <c:layout>
                <c:manualLayout>
                  <c:x val="1.3729574125814881E-2"/>
                  <c:y val="5.649027365219405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4-47CD-B4DB-2B10B57A5D9F}"/>
                </c:ext>
              </c:extLst>
            </c:dLbl>
            <c:dLbl>
              <c:idx val="3"/>
              <c:layout>
                <c:manualLayout>
                  <c:x val="5.7935224890057591E-2"/>
                  <c:y val="0.1026707664705418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4-47CD-B4DB-2B10B57A5D9F}"/>
                </c:ext>
              </c:extLst>
            </c:dLbl>
            <c:dLbl>
              <c:idx val="4"/>
              <c:layout>
                <c:manualLayout>
                  <c:x val="-6.7992449710389535E-3"/>
                  <c:y val="3.6523901500239431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E4-47CD-B4DB-2B10B57A5D9F}"/>
                </c:ext>
              </c:extLst>
            </c:dLbl>
            <c:dLbl>
              <c:idx val="5"/>
              <c:layout>
                <c:manualLayout>
                  <c:x val="-1.9174348936933178E-2"/>
                  <c:y val="-1.884788034625817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E4-47CD-B4DB-2B10B57A5D9F}"/>
                </c:ext>
              </c:extLst>
            </c:dLbl>
            <c:dLbl>
              <c:idx val="6"/>
              <c:layout>
                <c:manualLayout>
                  <c:x val="-1.9004816048847795E-2"/>
                  <c:y val="-0.114102391303827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E4-47CD-B4DB-2B10B57A5D9F}"/>
                </c:ext>
              </c:extLst>
            </c:dLbl>
            <c:dLbl>
              <c:idx val="7"/>
              <c:layout>
                <c:manualLayout>
                  <c:x val="1.6237704632272032E-2"/>
                  <c:y val="-0.1385293504978544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E4-47CD-B4DB-2B10B57A5D9F}"/>
                </c:ext>
              </c:extLst>
            </c:dLbl>
            <c:dLbl>
              <c:idx val="8"/>
              <c:layout>
                <c:manualLayout>
                  <c:x val="7.1809031461200212E-2"/>
                  <c:y val="-6.787704251202825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E4-47CD-B4DB-2B10B57A5D9F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E4-47CD-B4DB-2B10B57A5D9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T.A.'!$A$14:$A$22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T.A.'!$E$104:$E$112</c:f>
              <c:numCache>
                <c:formatCode>0.00%</c:formatCode>
                <c:ptCount val="9"/>
                <c:pt idx="0">
                  <c:v>0.1271186440677966</c:v>
                </c:pt>
                <c:pt idx="1">
                  <c:v>0.16101694915254236</c:v>
                </c:pt>
                <c:pt idx="2">
                  <c:v>0.32203389830508472</c:v>
                </c:pt>
                <c:pt idx="3">
                  <c:v>3.3898305084745763E-2</c:v>
                </c:pt>
                <c:pt idx="4">
                  <c:v>0.16101694915254236</c:v>
                </c:pt>
                <c:pt idx="5">
                  <c:v>5.9322033898305086E-2</c:v>
                </c:pt>
                <c:pt idx="6">
                  <c:v>6.7796610169491525E-2</c:v>
                </c:pt>
                <c:pt idx="7">
                  <c:v>3.3898305084745763E-2</c:v>
                </c:pt>
                <c:pt idx="8">
                  <c:v>3.3898305084745763E-2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3E4-47CD-B4DB-2B10B57A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821631878557876"/>
          <c:y val="0.35317597181908722"/>
          <c:w val="0.54838709677419351"/>
          <c:h val="0.4523827054761341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033-4371-B557-8AA409168054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033-4371-B557-8AA409168054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033-4371-B557-8AA409168054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033-4371-B557-8AA409168054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F033-4371-B557-8AA409168054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F033-4371-B557-8AA409168054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F033-4371-B557-8AA409168054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F033-4371-B557-8AA409168054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F033-4371-B557-8AA409168054}"/>
              </c:ext>
            </c:extLst>
          </c:dPt>
          <c:dLbls>
            <c:dLbl>
              <c:idx val="0"/>
              <c:layout>
                <c:manualLayout>
                  <c:x val="-3.5407471599256946E-2"/>
                  <c:y val="-9.341750767418199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3-4371-B557-8AA409168054}"/>
                </c:ext>
              </c:extLst>
            </c:dLbl>
            <c:dLbl>
              <c:idx val="1"/>
              <c:layout>
                <c:manualLayout>
                  <c:x val="-2.5149038533370804E-3"/>
                  <c:y val="1.0384774275690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3-4371-B557-8AA409168054}"/>
                </c:ext>
              </c:extLst>
            </c:dLbl>
            <c:dLbl>
              <c:idx val="2"/>
              <c:layout>
                <c:manualLayout>
                  <c:x val="-2.6354694278016066E-2"/>
                  <c:y val="4.73876768567436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3-4371-B557-8AA409168054}"/>
                </c:ext>
              </c:extLst>
            </c:dLbl>
            <c:dLbl>
              <c:idx val="3"/>
              <c:layout>
                <c:manualLayout>
                  <c:x val="4.3497238367025737E-2"/>
                  <c:y val="5.8067530355255692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3-4371-B557-8AA409168054}"/>
                </c:ext>
              </c:extLst>
            </c:dLbl>
            <c:dLbl>
              <c:idx val="4"/>
              <c:layout>
                <c:manualLayout>
                  <c:x val="8.0064944443614394E-3"/>
                  <c:y val="6.985457627526314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3-4371-B557-8AA409168054}"/>
                </c:ext>
              </c:extLst>
            </c:dLbl>
            <c:dLbl>
              <c:idx val="5"/>
              <c:layout>
                <c:manualLayout>
                  <c:x val="-1.260141343812099E-2"/>
                  <c:y val="-9.09367104174272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3-4371-B557-8AA409168054}"/>
                </c:ext>
              </c:extLst>
            </c:dLbl>
            <c:dLbl>
              <c:idx val="6"/>
              <c:layout>
                <c:manualLayout>
                  <c:x val="-1.4096530153844627E-2"/>
                  <c:y val="-3.649127192434281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33-4371-B557-8AA409168054}"/>
                </c:ext>
              </c:extLst>
            </c:dLbl>
            <c:dLbl>
              <c:idx val="7"/>
              <c:layout>
                <c:manualLayout>
                  <c:x val="4.3950853391902911E-2"/>
                  <c:y val="-8.9441276516609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3-4371-B557-8AA409168054}"/>
                </c:ext>
              </c:extLst>
            </c:dLbl>
            <c:dLbl>
              <c:idx val="8"/>
              <c:layout>
                <c:manualLayout>
                  <c:x val="8.4600895476300786E-2"/>
                  <c:y val="-4.565221295607163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3-4371-B557-8AA409168054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94117647058826"/>
                  <c:y val="0.1944451979678120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3-4371-B557-8AA40916805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T.A.'!$A$36:$A$44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T.A.'!$E$126:$E$134</c:f>
              <c:numCache>
                <c:formatCode>0.00%</c:formatCode>
                <c:ptCount val="9"/>
                <c:pt idx="0">
                  <c:v>0.14877679496374213</c:v>
                </c:pt>
                <c:pt idx="1">
                  <c:v>0.17555183679974501</c:v>
                </c:pt>
                <c:pt idx="2">
                  <c:v>0.22843785693415147</c:v>
                </c:pt>
                <c:pt idx="3">
                  <c:v>3.4079740749594918E-2</c:v>
                </c:pt>
                <c:pt idx="4">
                  <c:v>0.1427470980423407</c:v>
                </c:pt>
                <c:pt idx="5">
                  <c:v>5.1956331181767471E-2</c:v>
                </c:pt>
                <c:pt idx="6">
                  <c:v>0.15666586979042155</c:v>
                </c:pt>
                <c:pt idx="7">
                  <c:v>3.4159428374106834E-2</c:v>
                </c:pt>
                <c:pt idx="8">
                  <c:v>2.7625043164129944E-2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033-4371-B557-8AA409168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categorías</a:t>
            </a:r>
          </a:p>
        </c:rich>
      </c:tx>
      <c:layout>
        <c:manualLayout>
          <c:xMode val="edge"/>
          <c:yMode val="edge"/>
          <c:x val="0.13446989580847848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203-49BA-BAA2-1E2643CDB56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03-49BA-BAA2-1E2643CDB56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03-49BA-BAA2-1E2643CDB562}"/>
              </c:ext>
            </c:extLst>
          </c:dPt>
          <c:dLbls>
            <c:dLbl>
              <c:idx val="0"/>
              <c:layout>
                <c:manualLayout>
                  <c:x val="-3.7714402782869083E-2"/>
                  <c:y val="-0.1073060970840590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3-49BA-BAA2-1E2643CDB562}"/>
                </c:ext>
              </c:extLst>
            </c:dLbl>
            <c:dLbl>
              <c:idx val="1"/>
              <c:layout>
                <c:manualLayout>
                  <c:x val="-0.11013548894895081"/>
                  <c:y val="-0.2619160516610713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3-49BA-BAA2-1E2643CDB5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3-49BA-BAA2-1E2643CDB56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3-49BA-BAA2-1E2643CDB56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3-49BA-BAA2-1E2643CDB56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3-49BA-BAA2-1E2643CDB562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3-49BA-BAA2-1E2643CDB56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03-49BA-BAA2-1E2643CDB56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3-49BA-BAA2-1E2643CDB562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3-49BA-BAA2-1E2643CDB56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T.A.'!$A$154:$A$156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T.A.'!$E$154:$E$156</c:f>
              <c:numCache>
                <c:formatCode>0.00%</c:formatCode>
                <c:ptCount val="3"/>
                <c:pt idx="0">
                  <c:v>0.17796610169491525</c:v>
                </c:pt>
                <c:pt idx="1">
                  <c:v>0.82203389830508478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203-49BA-BAA2-1E2643CD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27B2-48B6-B02D-9B6D9166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535304"/>
        <c:axId val="307535696"/>
      </c:barChart>
      <c:catAx>
        <c:axId val="307535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35696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530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categorías</a:t>
            </a:r>
          </a:p>
        </c:rich>
      </c:tx>
      <c:layout>
        <c:manualLayout>
          <c:xMode val="edge"/>
          <c:yMode val="edge"/>
          <c:x val="0.20643979161695694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484891921334786"/>
          <c:y val="0.37549479583821455"/>
          <c:w val="0.5170464108487417"/>
          <c:h val="0.426878294216075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5B6-42A0-9FC8-E6858C3911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B6-42A0-9FC8-E6858C3911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B6-42A0-9FC8-E6858C39114A}"/>
              </c:ext>
            </c:extLst>
          </c:dPt>
          <c:dLbls>
            <c:dLbl>
              <c:idx val="0"/>
              <c:layout>
                <c:manualLayout>
                  <c:x val="-1.5203535879796837E-2"/>
                  <c:y val="-0.1088634105555151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6-42A0-9FC8-E6858C39114A}"/>
                </c:ext>
              </c:extLst>
            </c:dLbl>
            <c:dLbl>
              <c:idx val="1"/>
              <c:layout>
                <c:manualLayout>
                  <c:x val="-5.8786758488043239E-2"/>
                  <c:y val="-0.2285302248894178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6-42A0-9FC8-E6858C39114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6-42A0-9FC8-E6858C39114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27083383425410279"/>
                  <c:y val="0.8221359740457749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6-42A0-9FC8-E6858C39114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5757715875273496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6-42A0-9FC8-E6858C39114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0416685932850106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6-42A0-9FC8-E6858C39114A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8371246099753824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6-42A0-9FC8-E6858C39114A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4053074790399337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6-42A0-9FC8-E6858C39114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8447040806701305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6-42A0-9FC8-E6858C39114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22733788200218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6-42A0-9FC8-E6858C39114A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T.A.'!$A$176:$A$178</c:f>
              <c:strCache>
                <c:ptCount val="3"/>
                <c:pt idx="0">
                  <c:v>1ª CATEGORÍA</c:v>
                </c:pt>
                <c:pt idx="1">
                  <c:v>2ª CATEGORÍA</c:v>
                </c:pt>
                <c:pt idx="2">
                  <c:v>LUJO</c:v>
                </c:pt>
              </c:strCache>
            </c:strRef>
          </c:cat>
          <c:val>
            <c:numRef>
              <c:f>'EV. ESTABL. Y PZAS. X T.A.'!$E$176:$E$178</c:f>
              <c:numCache>
                <c:formatCode>0.00%</c:formatCode>
                <c:ptCount val="3"/>
                <c:pt idx="0">
                  <c:v>0.33394427178792468</c:v>
                </c:pt>
                <c:pt idx="1">
                  <c:v>0.66605572821207537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5B6-42A0-9FC8-E6858C39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T.A.'!$B$203:$B$211</c:f>
              <c:numCache>
                <c:formatCode>#,##0</c:formatCode>
                <c:ptCount val="9"/>
                <c:pt idx="0">
                  <c:v>1012</c:v>
                </c:pt>
                <c:pt idx="1">
                  <c:v>473</c:v>
                </c:pt>
                <c:pt idx="2">
                  <c:v>557</c:v>
                </c:pt>
                <c:pt idx="3">
                  <c:v>260</c:v>
                </c:pt>
                <c:pt idx="4">
                  <c:v>587</c:v>
                </c:pt>
                <c:pt idx="5">
                  <c:v>462</c:v>
                </c:pt>
                <c:pt idx="6">
                  <c:v>389</c:v>
                </c:pt>
                <c:pt idx="7">
                  <c:v>214</c:v>
                </c:pt>
                <c:pt idx="8">
                  <c:v>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0-4AF6-99D8-48BFBB92D700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T.A.'!$C$203:$C$211</c:f>
              <c:numCache>
                <c:formatCode>#,##0</c:formatCode>
                <c:ptCount val="9"/>
                <c:pt idx="0">
                  <c:v>1003</c:v>
                </c:pt>
                <c:pt idx="1">
                  <c:v>480</c:v>
                </c:pt>
                <c:pt idx="2">
                  <c:v>546</c:v>
                </c:pt>
                <c:pt idx="3">
                  <c:v>257</c:v>
                </c:pt>
                <c:pt idx="4">
                  <c:v>585</c:v>
                </c:pt>
                <c:pt idx="5">
                  <c:v>468</c:v>
                </c:pt>
                <c:pt idx="6">
                  <c:v>396</c:v>
                </c:pt>
                <c:pt idx="7">
                  <c:v>217</c:v>
                </c:pt>
                <c:pt idx="8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0-4AF6-99D8-48BFBB92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83144"/>
        <c:axId val="1"/>
      </c:barChart>
      <c:catAx>
        <c:axId val="6269831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83144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90635239222548"/>
          <c:y val="8.2317073170731711E-2"/>
          <c:w val="0.36928138884600209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T.A.'!$B$238:$B$246</c:f>
              <c:numCache>
                <c:formatCode>#,##0</c:formatCode>
                <c:ptCount val="9"/>
                <c:pt idx="0">
                  <c:v>7898</c:v>
                </c:pt>
                <c:pt idx="1">
                  <c:v>5207</c:v>
                </c:pt>
                <c:pt idx="2">
                  <c:v>4609</c:v>
                </c:pt>
                <c:pt idx="3">
                  <c:v>2555</c:v>
                </c:pt>
                <c:pt idx="4">
                  <c:v>4766</c:v>
                </c:pt>
                <c:pt idx="5">
                  <c:v>4248</c:v>
                </c:pt>
                <c:pt idx="6">
                  <c:v>4027</c:v>
                </c:pt>
                <c:pt idx="7">
                  <c:v>2225</c:v>
                </c:pt>
                <c:pt idx="8">
                  <c:v>2740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D8-4DFA-95F3-F1139D75E557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T.A.'!$C$238:$C$246</c:f>
              <c:numCache>
                <c:formatCode>#,##0</c:formatCode>
                <c:ptCount val="9"/>
                <c:pt idx="0">
                  <c:v>7816</c:v>
                </c:pt>
                <c:pt idx="1">
                  <c:v>5315</c:v>
                </c:pt>
                <c:pt idx="2">
                  <c:v>4590</c:v>
                </c:pt>
                <c:pt idx="3">
                  <c:v>2533</c:v>
                </c:pt>
                <c:pt idx="4">
                  <c:v>4752</c:v>
                </c:pt>
                <c:pt idx="5">
                  <c:v>4324</c:v>
                </c:pt>
                <c:pt idx="6">
                  <c:v>4122</c:v>
                </c:pt>
                <c:pt idx="7">
                  <c:v>2243</c:v>
                </c:pt>
                <c:pt idx="8">
                  <c:v>2717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D8-4DFA-95F3-F1139D75E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87736"/>
        <c:axId val="1"/>
      </c:barChart>
      <c:catAx>
        <c:axId val="6269877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8773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establecimientos</a:t>
            </a:r>
          </a:p>
        </c:rich>
      </c:tx>
      <c:layout>
        <c:manualLayout>
          <c:xMode val="edge"/>
          <c:yMode val="edge"/>
          <c:x val="0.26244952893674295"/>
          <c:y val="3.54838709677419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489905787348586E-2"/>
          <c:y val="0.27741979180284748"/>
          <c:w val="0.93405114401076716"/>
          <c:h val="0.638710683453067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T.A.'!$B$273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T.A.'!$B$274:$B$282</c:f>
              <c:numCache>
                <c:formatCode>#,##0</c:formatCode>
                <c:ptCount val="9"/>
                <c:pt idx="0">
                  <c:v>8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D8-4442-9221-CB5D3D8177DF}"/>
            </c:ext>
          </c:extLst>
        </c:ser>
        <c:ser>
          <c:idx val="1"/>
          <c:order val="1"/>
          <c:tx>
            <c:strRef>
              <c:f>'EV. ESTABL. Y PZAS. X T.A.'!$C$273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T.A.'!$C$274:$C$282</c:f>
              <c:numCache>
                <c:formatCode>#,##0</c:formatCode>
                <c:ptCount val="9"/>
                <c:pt idx="0">
                  <c:v>917</c:v>
                </c:pt>
                <c:pt idx="1">
                  <c:v>345</c:v>
                </c:pt>
                <c:pt idx="2">
                  <c:v>406</c:v>
                </c:pt>
                <c:pt idx="3">
                  <c:v>204</c:v>
                </c:pt>
                <c:pt idx="4">
                  <c:v>505</c:v>
                </c:pt>
                <c:pt idx="5">
                  <c:v>397</c:v>
                </c:pt>
                <c:pt idx="6">
                  <c:v>301</c:v>
                </c:pt>
                <c:pt idx="7">
                  <c:v>168</c:v>
                </c:pt>
                <c:pt idx="8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D8-4442-9221-CB5D3D8177DF}"/>
            </c:ext>
          </c:extLst>
        </c:ser>
        <c:ser>
          <c:idx val="2"/>
          <c:order val="2"/>
          <c:tx>
            <c:strRef>
              <c:f>'EV. ESTABL. Y PZAS. X T.A.'!$D$273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T.A.'!$D$274:$D$282</c:f>
              <c:numCache>
                <c:formatCode>#,##0</c:formatCode>
                <c:ptCount val="9"/>
                <c:pt idx="0">
                  <c:v>24</c:v>
                </c:pt>
                <c:pt idx="1">
                  <c:v>18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19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D8-4442-9221-CB5D3D8177DF}"/>
            </c:ext>
          </c:extLst>
        </c:ser>
        <c:ser>
          <c:idx val="3"/>
          <c:order val="3"/>
          <c:tx>
            <c:strRef>
              <c:f>'EV. ESTABL. Y PZAS. X T.A.'!$E$273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T.A.'!$A$274:$A$282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T.A.'!$E$274:$E$282</c:f>
              <c:numCache>
                <c:formatCode>#,##0</c:formatCode>
                <c:ptCount val="9"/>
                <c:pt idx="0">
                  <c:v>54</c:v>
                </c:pt>
                <c:pt idx="1">
                  <c:v>91</c:v>
                </c:pt>
                <c:pt idx="2">
                  <c:v>101</c:v>
                </c:pt>
                <c:pt idx="3">
                  <c:v>42</c:v>
                </c:pt>
                <c:pt idx="4">
                  <c:v>56</c:v>
                </c:pt>
                <c:pt idx="5">
                  <c:v>47</c:v>
                </c:pt>
                <c:pt idx="6">
                  <c:v>62</c:v>
                </c:pt>
                <c:pt idx="7">
                  <c:v>34</c:v>
                </c:pt>
                <c:pt idx="8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D8-4442-9221-CB5D3D817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6988392"/>
        <c:axId val="1"/>
      </c:barChart>
      <c:catAx>
        <c:axId val="626988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883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43606998654105"/>
          <c:y val="0.15483904834476334"/>
          <c:w val="0.35531628532974424"/>
          <c:h val="7.74193548387096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establecimientos por modalidades</a:t>
            </a:r>
          </a:p>
        </c:rich>
      </c:tx>
      <c:layout>
        <c:manualLayout>
          <c:xMode val="edge"/>
          <c:yMode val="edge"/>
          <c:x val="0.18825910931174089"/>
          <c:y val="3.87323943661971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076923076923078"/>
          <c:y val="0.41549295774647887"/>
          <c:w val="0.52631578947368418"/>
          <c:h val="0.36267605633802819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578-49F2-81F2-8DAF61C6706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78-49F2-81F2-8DAF61C6706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78-49F2-81F2-8DAF61C6706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78-49F2-81F2-8DAF61C6706D}"/>
              </c:ext>
            </c:extLst>
          </c:dPt>
          <c:dLbls>
            <c:dLbl>
              <c:idx val="0"/>
              <c:layout>
                <c:manualLayout>
                  <c:x val="-9.0216455736555901E-3"/>
                  <c:y val="-6.324054563602082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78-49F2-81F2-8DAF61C6706D}"/>
                </c:ext>
              </c:extLst>
            </c:dLbl>
            <c:dLbl>
              <c:idx val="1"/>
              <c:layout>
                <c:manualLayout>
                  <c:x val="0.10987896755820503"/>
                  <c:y val="7.3982477542419156E-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78-49F2-81F2-8DAF61C6706D}"/>
                </c:ext>
              </c:extLst>
            </c:dLbl>
            <c:dLbl>
              <c:idx val="2"/>
              <c:layout>
                <c:manualLayout>
                  <c:x val="-5.9914777859245427E-3"/>
                  <c:y val="-9.353443495619384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78-49F2-81F2-8DAF61C6706D}"/>
                </c:ext>
              </c:extLst>
            </c:dLbl>
            <c:dLbl>
              <c:idx val="3"/>
              <c:layout>
                <c:manualLayout>
                  <c:x val="5.2765256569649477E-2"/>
                  <c:y val="-5.191416213818339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78-49F2-81F2-8DAF61C6706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8.0971659919028341E-2"/>
                  <c:y val="0.6056338028169013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78-49F2-81F2-8DAF61C6706D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1133603238866396"/>
                  <c:y val="0.36971830985915494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78-49F2-81F2-8DAF61C6706D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9635627530364372"/>
                  <c:y val="0.257042253521126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78-49F2-81F2-8DAF61C6706D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5708502024291496"/>
                  <c:y val="0.2007042253521126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78-49F2-81F2-8DAF61C6706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41093117408906882"/>
                  <c:y val="0.18309859154929578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78-49F2-81F2-8DAF61C6706D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7651821862348178"/>
                  <c:y val="0.1725352112676056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78-49F2-81F2-8DAF61C6706D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T.A.'!$B$273:$E$273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T.A.'!$B$284:$E$284</c:f>
              <c:numCache>
                <c:formatCode>0%</c:formatCode>
                <c:ptCount val="4"/>
                <c:pt idx="0">
                  <c:v>2.5331439393939392E-2</c:v>
                </c:pt>
                <c:pt idx="1">
                  <c:v>0.8148674242424242</c:v>
                </c:pt>
                <c:pt idx="2">
                  <c:v>3.1723484848484848E-2</c:v>
                </c:pt>
                <c:pt idx="3">
                  <c:v>0.12807765151515152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78-49F2-81F2-8DAF61C67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32175072710505781"/>
          <c:y val="3.61842105263157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054121991285078E-2"/>
          <c:y val="0.27631623328959143"/>
          <c:w val="0.93307710580194481"/>
          <c:h val="0.6381589197402468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'EV. ESTABL. Y PZAS. X T.A.'!$B$308</c:f>
              <c:strCache>
                <c:ptCount val="1"/>
                <c:pt idx="0">
                  <c:v>C.R.A.C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T.A.'!$B$309:$B$317</c:f>
              <c:numCache>
                <c:formatCode>#,##0</c:formatCode>
                <c:ptCount val="9"/>
                <c:pt idx="0">
                  <c:v>71</c:v>
                </c:pt>
                <c:pt idx="1">
                  <c:v>218</c:v>
                </c:pt>
                <c:pt idx="2">
                  <c:v>249</c:v>
                </c:pt>
                <c:pt idx="3">
                  <c:v>18</c:v>
                </c:pt>
                <c:pt idx="4">
                  <c:v>78</c:v>
                </c:pt>
                <c:pt idx="5">
                  <c:v>80</c:v>
                </c:pt>
                <c:pt idx="6">
                  <c:v>123</c:v>
                </c:pt>
                <c:pt idx="7">
                  <c:v>17</c:v>
                </c:pt>
                <c:pt idx="8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3B-46C2-8E15-7521CFAF6BE0}"/>
            </c:ext>
          </c:extLst>
        </c:ser>
        <c:ser>
          <c:idx val="1"/>
          <c:order val="1"/>
          <c:tx>
            <c:strRef>
              <c:f>'EV. ESTABL. Y PZAS. X T.A.'!$C$308</c:f>
              <c:strCache>
                <c:ptCount val="1"/>
                <c:pt idx="0">
                  <c:v>C.R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T.A.'!$C$309:$C$317</c:f>
              <c:numCache>
                <c:formatCode>#,##0</c:formatCode>
                <c:ptCount val="9"/>
                <c:pt idx="0">
                  <c:v>5834</c:v>
                </c:pt>
                <c:pt idx="1">
                  <c:v>3128</c:v>
                </c:pt>
                <c:pt idx="2">
                  <c:v>2291</c:v>
                </c:pt>
                <c:pt idx="3">
                  <c:v>1468</c:v>
                </c:pt>
                <c:pt idx="4">
                  <c:v>3290</c:v>
                </c:pt>
                <c:pt idx="5">
                  <c:v>2997</c:v>
                </c:pt>
                <c:pt idx="6">
                  <c:v>2406</c:v>
                </c:pt>
                <c:pt idx="7">
                  <c:v>1256</c:v>
                </c:pt>
                <c:pt idx="8">
                  <c:v>1360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3B-46C2-8E15-7521CFAF6BE0}"/>
            </c:ext>
          </c:extLst>
        </c:ser>
        <c:ser>
          <c:idx val="2"/>
          <c:order val="2"/>
          <c:tx>
            <c:strRef>
              <c:f>'EV. ESTABL. Y PZAS. X T.A.'!$D$308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FFFFCC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T.A.'!$D$309:$D$317</c:f>
              <c:numCache>
                <c:formatCode>#,##0</c:formatCode>
                <c:ptCount val="9"/>
                <c:pt idx="0">
                  <c:v>739</c:v>
                </c:pt>
                <c:pt idx="1">
                  <c:v>383</c:v>
                </c:pt>
                <c:pt idx="2">
                  <c:v>175</c:v>
                </c:pt>
                <c:pt idx="3">
                  <c:v>196</c:v>
                </c:pt>
                <c:pt idx="4">
                  <c:v>313</c:v>
                </c:pt>
                <c:pt idx="5">
                  <c:v>311</c:v>
                </c:pt>
                <c:pt idx="6">
                  <c:v>404</c:v>
                </c:pt>
                <c:pt idx="7">
                  <c:v>267</c:v>
                </c:pt>
                <c:pt idx="8">
                  <c:v>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3B-46C2-8E15-7521CFAF6BE0}"/>
            </c:ext>
          </c:extLst>
        </c:ser>
        <c:ser>
          <c:idx val="3"/>
          <c:order val="3"/>
          <c:tx>
            <c:strRef>
              <c:f>'EV. ESTABL. Y PZAS. X T.A.'!$E$308</c:f>
              <c:strCache>
                <c:ptCount val="1"/>
                <c:pt idx="0">
                  <c:v>H.R</c:v>
                </c:pt>
              </c:strCache>
            </c:strRef>
          </c:tx>
          <c:spPr>
            <a:solidFill>
              <a:srgbClr val="CCFFFF"/>
            </a:solidFill>
            <a:ln w="25400">
              <a:noFill/>
            </a:ln>
          </c:spPr>
          <c:invertIfNegative val="0"/>
          <c:cat>
            <c:strRef>
              <c:f>'EV. ESTABL. Y PZAS. X T.A.'!$A$309:$A$317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T.A.'!$E$309:$E$317</c:f>
              <c:numCache>
                <c:formatCode>#,##0</c:formatCode>
                <c:ptCount val="9"/>
                <c:pt idx="0">
                  <c:v>1172</c:v>
                </c:pt>
                <c:pt idx="1">
                  <c:v>1586</c:v>
                </c:pt>
                <c:pt idx="2">
                  <c:v>1875</c:v>
                </c:pt>
                <c:pt idx="3">
                  <c:v>851</c:v>
                </c:pt>
                <c:pt idx="4">
                  <c:v>1071</c:v>
                </c:pt>
                <c:pt idx="5">
                  <c:v>936</c:v>
                </c:pt>
                <c:pt idx="6">
                  <c:v>1189</c:v>
                </c:pt>
                <c:pt idx="7">
                  <c:v>703</c:v>
                </c:pt>
                <c:pt idx="8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3B-46C2-8E15-7521CFAF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6984456"/>
        <c:axId val="1"/>
      </c:barChart>
      <c:catAx>
        <c:axId val="626984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84456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957569493002561"/>
          <c:y val="0.15460560850946262"/>
          <c:w val="0.42857196904440992"/>
          <c:h val="7.23684210526315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nº de plazas por modalidades</a:t>
            </a:r>
          </a:p>
        </c:rich>
      </c:tx>
      <c:layout>
        <c:manualLayout>
          <c:xMode val="edge"/>
          <c:yMode val="edge"/>
          <c:x val="0.21403545609430399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12323383229482"/>
          <c:y val="0.35968448864502656"/>
          <c:w val="0.48596574487003985"/>
          <c:h val="0.43478344781266948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D93-4167-9FC8-340F0A3A8837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D93-4167-9FC8-340F0A3A8837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D93-4167-9FC8-340F0A3A8837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D93-4167-9FC8-340F0A3A8837}"/>
              </c:ext>
            </c:extLst>
          </c:dPt>
          <c:dLbls>
            <c:dLbl>
              <c:idx val="0"/>
              <c:layout>
                <c:manualLayout>
                  <c:x val="-2.7684919484850745E-2"/>
                  <c:y val="-6.0555045478091207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3-4167-9FC8-340F0A3A8837}"/>
                </c:ext>
              </c:extLst>
            </c:dLbl>
            <c:dLbl>
              <c:idx val="1"/>
              <c:layout>
                <c:manualLayout>
                  <c:x val="6.5498356467644681E-2"/>
                  <c:y val="-5.242831273102022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3-4167-9FC8-340F0A3A8837}"/>
                </c:ext>
              </c:extLst>
            </c:dLbl>
            <c:dLbl>
              <c:idx val="2"/>
              <c:layout>
                <c:manualLayout>
                  <c:x val="-1.5023955190901883E-2"/>
                  <c:y val="2.585704756815332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3-4167-9FC8-340F0A3A8837}"/>
                </c:ext>
              </c:extLst>
            </c:dLbl>
            <c:dLbl>
              <c:idx val="3"/>
              <c:layout>
                <c:manualLayout>
                  <c:x val="5.2461535300847184E-2"/>
                  <c:y val="-0.12086603339969371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93-4167-9FC8-340F0A3A8837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7.0175558825998532E-2"/>
                  <c:y val="0.679843209307083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93-4167-9FC8-340F0A3A883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9.6491393385747984E-2"/>
                  <c:y val="0.4150205638211845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93-4167-9FC8-340F0A3A8837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7017573015304646"/>
                  <c:y val="0.28853810627568066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93-4167-9FC8-340F0A3A8837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280739927254536"/>
                  <c:y val="0.22529687750292873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93-4167-9FC8-340F0A3A8837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5614096104194259"/>
                  <c:y val="0.205533993511443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93-4167-9FC8-340F0A3A8837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263163485408932"/>
                  <c:y val="0.1936762631165527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93-4167-9FC8-340F0A3A8837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'EV. ESTABL. Y PZAS. X T.A.'!$B$308:$E$308</c:f>
              <c:strCache>
                <c:ptCount val="4"/>
                <c:pt idx="0">
                  <c:v>C.R.A.C</c:v>
                </c:pt>
                <c:pt idx="1">
                  <c:v>C.R</c:v>
                </c:pt>
                <c:pt idx="2">
                  <c:v>POSADAS</c:v>
                </c:pt>
                <c:pt idx="3">
                  <c:v>H.R</c:v>
                </c:pt>
              </c:strCache>
            </c:strRef>
          </c:cat>
          <c:val>
            <c:numRef>
              <c:f>'EV. ESTABL. Y PZAS. X T.A.'!$B$319:$E$319</c:f>
              <c:numCache>
                <c:formatCode>0%</c:formatCode>
                <c:ptCount val="4"/>
                <c:pt idx="0">
                  <c:v>2.2805373320837239E-2</c:v>
                </c:pt>
                <c:pt idx="1">
                  <c:v>0.62558575445173381</c:v>
                </c:pt>
                <c:pt idx="2">
                  <c:v>8.1771321462043106E-2</c:v>
                </c:pt>
                <c:pt idx="3">
                  <c:v>0.26983755076538579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D93-4167-9FC8-340F0A3A8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77</c:v>
                </c:pt>
                <c:pt idx="2">
                  <c:v>132</c:v>
                </c:pt>
                <c:pt idx="3">
                  <c:v>36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F-427A-869E-B580E663C8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18</c:v>
                </c:pt>
                <c:pt idx="1">
                  <c:v>80</c:v>
                </c:pt>
                <c:pt idx="2">
                  <c:v>131</c:v>
                </c:pt>
                <c:pt idx="3">
                  <c:v>38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F-427A-869E-B580E663C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93312"/>
        <c:axId val="1"/>
      </c:barChart>
      <c:catAx>
        <c:axId val="626993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933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4829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A-4835-A4C3-2C681F7513B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915</c:v>
                </c:pt>
                <c:pt idx="1">
                  <c:v>3205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A-4835-A4C3-2C681F75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31648"/>
        <c:axId val="1"/>
      </c:barChart>
      <c:catAx>
        <c:axId val="626931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164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77</c:v>
                </c:pt>
                <c:pt idx="2">
                  <c:v>132</c:v>
                </c:pt>
                <c:pt idx="3">
                  <c:v>36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4-4BA3-93EF-27CF6749B042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18</c:v>
                </c:pt>
                <c:pt idx="1">
                  <c:v>80</c:v>
                </c:pt>
                <c:pt idx="2">
                  <c:v>131</c:v>
                </c:pt>
                <c:pt idx="3">
                  <c:v>38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4-4BA3-93EF-27CF6749B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93312"/>
        <c:axId val="1"/>
      </c:barChart>
      <c:catAx>
        <c:axId val="626993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933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A235-4A69-A617-DB1075E29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536480"/>
        <c:axId val="307536872"/>
      </c:barChart>
      <c:catAx>
        <c:axId val="30753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36872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64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4829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3-4D5E-A0A9-4CE0F5FCB588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915</c:v>
                </c:pt>
                <c:pt idx="1">
                  <c:v>3205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3-4D5E-A0A9-4CE0F5FCB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31648"/>
        <c:axId val="1"/>
      </c:barChart>
      <c:catAx>
        <c:axId val="626931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164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64494043281551E-2"/>
          <c:y val="0.26219551227180632"/>
          <c:w val="0.89215781181684439"/>
          <c:h val="0.61585457533610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T.A.'!$B$352:$B$360</c:f>
              <c:numCache>
                <c:formatCode>#,##0</c:formatCode>
                <c:ptCount val="9"/>
                <c:pt idx="0">
                  <c:v>16</c:v>
                </c:pt>
                <c:pt idx="1">
                  <c:v>77</c:v>
                </c:pt>
                <c:pt idx="2">
                  <c:v>132</c:v>
                </c:pt>
                <c:pt idx="3">
                  <c:v>36</c:v>
                </c:pt>
                <c:pt idx="4">
                  <c:v>19</c:v>
                </c:pt>
                <c:pt idx="5">
                  <c:v>23</c:v>
                </c:pt>
                <c:pt idx="6">
                  <c:v>17</c:v>
                </c:pt>
                <c:pt idx="7">
                  <c:v>20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4-4E86-980F-60A62183D246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T.A.'!$C$352:$C$360</c:f>
              <c:numCache>
                <c:formatCode>#,##0</c:formatCode>
                <c:ptCount val="9"/>
                <c:pt idx="0">
                  <c:v>18</c:v>
                </c:pt>
                <c:pt idx="1">
                  <c:v>80</c:v>
                </c:pt>
                <c:pt idx="2">
                  <c:v>131</c:v>
                </c:pt>
                <c:pt idx="3">
                  <c:v>38</c:v>
                </c:pt>
                <c:pt idx="4">
                  <c:v>21</c:v>
                </c:pt>
                <c:pt idx="5">
                  <c:v>23</c:v>
                </c:pt>
                <c:pt idx="6">
                  <c:v>17</c:v>
                </c:pt>
                <c:pt idx="7">
                  <c:v>21</c:v>
                </c:pt>
                <c:pt idx="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4-4E86-980F-60A62183D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93312"/>
        <c:axId val="1"/>
      </c:barChart>
      <c:catAx>
        <c:axId val="626993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93312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6361655773420478"/>
          <c:y val="8.2317073170731711E-2"/>
          <c:w val="0.36928104575163401"/>
          <c:h val="7.6219512195121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21739130434782E-2"/>
          <c:y val="0.27184551933378631"/>
          <c:w val="0.8923913043478261"/>
          <c:h val="0.598707393770838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'EV. ESTABL. Y PZAS. X T.A.'!$B$202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T.A.'!$B$387:$B$395</c:f>
              <c:numCache>
                <c:formatCode>#,##0</c:formatCode>
                <c:ptCount val="9"/>
                <c:pt idx="0">
                  <c:v>743</c:v>
                </c:pt>
                <c:pt idx="1">
                  <c:v>3023</c:v>
                </c:pt>
                <c:pt idx="2">
                  <c:v>4829</c:v>
                </c:pt>
                <c:pt idx="3">
                  <c:v>1124</c:v>
                </c:pt>
                <c:pt idx="4">
                  <c:v>569</c:v>
                </c:pt>
                <c:pt idx="5">
                  <c:v>1669</c:v>
                </c:pt>
                <c:pt idx="6">
                  <c:v>645</c:v>
                </c:pt>
                <c:pt idx="7">
                  <c:v>1182</c:v>
                </c:pt>
                <c:pt idx="8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09-45AC-9AF7-D43A43D410CC}"/>
            </c:ext>
          </c:extLst>
        </c:ser>
        <c:ser>
          <c:idx val="1"/>
          <c:order val="1"/>
          <c:tx>
            <c:strRef>
              <c:f>'EV. ESTABL. Y PZAS. X T.A.'!$C$202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'M.V. CyL'!$C$21:$K$21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'EV. ESTABL. Y PZAS. X T.A.'!$C$387:$C$395</c:f>
              <c:numCache>
                <c:formatCode>#,##0</c:formatCode>
                <c:ptCount val="9"/>
                <c:pt idx="0">
                  <c:v>915</c:v>
                </c:pt>
                <c:pt idx="1">
                  <c:v>3205</c:v>
                </c:pt>
                <c:pt idx="2">
                  <c:v>4925</c:v>
                </c:pt>
                <c:pt idx="3">
                  <c:v>1195</c:v>
                </c:pt>
                <c:pt idx="4">
                  <c:v>664</c:v>
                </c:pt>
                <c:pt idx="5">
                  <c:v>1668</c:v>
                </c:pt>
                <c:pt idx="6">
                  <c:v>649</c:v>
                </c:pt>
                <c:pt idx="7">
                  <c:v>1190</c:v>
                </c:pt>
                <c:pt idx="8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09-45AC-9AF7-D43A43D41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31648"/>
        <c:axId val="1"/>
      </c:barChart>
      <c:catAx>
        <c:axId val="626931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1648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673913043478261"/>
          <c:y val="8.4142734585361298E-2"/>
          <c:w val="0.36847826086956526"/>
          <c:h val="8.09064886306687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10810810810811"/>
          <c:y val="0.18105849582172701"/>
          <c:w val="0.85546415981198587"/>
          <c:h val="0.738161559888579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'EV. ESTABL. Y PZAS. X PROV'!$B$9</c:f>
              <c:strCache>
                <c:ptCount val="1"/>
                <c:pt idx="0">
                  <c:v>dic-23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'REST.'!$B$10:$B$18</c:f>
              <c:numCache>
                <c:formatCode>#,##0</c:formatCode>
                <c:ptCount val="9"/>
                <c:pt idx="0">
                  <c:v>625</c:v>
                </c:pt>
                <c:pt idx="1">
                  <c:v>861</c:v>
                </c:pt>
                <c:pt idx="2">
                  <c:v>1250</c:v>
                </c:pt>
                <c:pt idx="3">
                  <c:v>358</c:v>
                </c:pt>
                <c:pt idx="4">
                  <c:v>755</c:v>
                </c:pt>
                <c:pt idx="5">
                  <c:v>546</c:v>
                </c:pt>
                <c:pt idx="6">
                  <c:v>349</c:v>
                </c:pt>
                <c:pt idx="7">
                  <c:v>911</c:v>
                </c:pt>
                <c:pt idx="8">
                  <c:v>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5-4187-9A48-0E672302E914}"/>
            </c:ext>
          </c:extLst>
        </c:ser>
        <c:ser>
          <c:idx val="1"/>
          <c:order val="1"/>
          <c:tx>
            <c:strRef>
              <c:f>'EV. ESTABL. Y PZAS. X PROV'!$C$9</c:f>
              <c:strCache>
                <c:ptCount val="1"/>
                <c:pt idx="0">
                  <c:v>dic-24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'EV. ESTABL. Y PZAS. X PROV'!$A$10:$A$18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'REST.'!$C$10:$C$18</c:f>
              <c:numCache>
                <c:formatCode>#,##0</c:formatCode>
                <c:ptCount val="9"/>
                <c:pt idx="0">
                  <c:v>630</c:v>
                </c:pt>
                <c:pt idx="1">
                  <c:v>864</c:v>
                </c:pt>
                <c:pt idx="2">
                  <c:v>1232</c:v>
                </c:pt>
                <c:pt idx="3">
                  <c:v>356</c:v>
                </c:pt>
                <c:pt idx="4">
                  <c:v>756</c:v>
                </c:pt>
                <c:pt idx="5">
                  <c:v>550</c:v>
                </c:pt>
                <c:pt idx="6">
                  <c:v>357</c:v>
                </c:pt>
                <c:pt idx="7">
                  <c:v>925</c:v>
                </c:pt>
                <c:pt idx="8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5-4187-9A48-0E672302E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3509480"/>
        <c:axId val="1"/>
      </c:barChart>
      <c:catAx>
        <c:axId val="633509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33509480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789659224441833"/>
          <c:y val="5.5710306406685235E-2"/>
          <c:w val="0.3983548766157462"/>
          <c:h val="6.963788300835654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nº de plazas</a:t>
            </a:r>
          </a:p>
        </c:rich>
      </c:tx>
      <c:layout>
        <c:manualLayout>
          <c:xMode val="edge"/>
          <c:yMode val="edge"/>
          <c:x val="0.25528187497689547"/>
          <c:y val="3.717472118959108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1302835214392618"/>
          <c:y val="0.34944237918215615"/>
          <c:w val="0.55809907131921155"/>
          <c:h val="0.4684014869888475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FB11-4A8B-95FB-017896D472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B11-4A8B-95FB-017896D472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B11-4A8B-95FB-017896D472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B11-4A8B-95FB-017896D472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FB11-4A8B-95FB-017896D472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FB11-4A8B-95FB-017896D472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FB11-4A8B-95FB-017896D472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FB11-4A8B-95FB-017896D472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FB11-4A8B-95FB-017896D472C9}"/>
              </c:ext>
            </c:extLst>
          </c:dPt>
          <c:dLbls>
            <c:dLbl>
              <c:idx val="0"/>
              <c:layout>
                <c:manualLayout>
                  <c:x val="-3.629355893256736E-2"/>
                  <c:y val="-6.9195718564919184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11-4A8B-95FB-017896D472C9}"/>
                </c:ext>
              </c:extLst>
            </c:dLbl>
            <c:dLbl>
              <c:idx val="1"/>
              <c:layout>
                <c:manualLayout>
                  <c:x val="-1.4842070377257821E-2"/>
                  <c:y val="-9.1331557533003538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1-4A8B-95FB-017896D472C9}"/>
                </c:ext>
              </c:extLst>
            </c:dLbl>
            <c:dLbl>
              <c:idx val="2"/>
              <c:layout>
                <c:manualLayout>
                  <c:x val="1.2156205785096019E-2"/>
                  <c:y val="2.953643805676708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11-4A8B-95FB-017896D472C9}"/>
                </c:ext>
              </c:extLst>
            </c:dLbl>
            <c:dLbl>
              <c:idx val="3"/>
              <c:layout>
                <c:manualLayout>
                  <c:x val="-3.4833529889455317E-2"/>
                  <c:y val="3.4526241840587835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11-4A8B-95FB-017896D472C9}"/>
                </c:ext>
              </c:extLst>
            </c:dLbl>
            <c:dLbl>
              <c:idx val="4"/>
              <c:layout>
                <c:manualLayout>
                  <c:x val="7.0784598379173502E-2"/>
                  <c:y val="1.8721618905443549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11-4A8B-95FB-017896D472C9}"/>
                </c:ext>
              </c:extLst>
            </c:dLbl>
            <c:dLbl>
              <c:idx val="5"/>
              <c:layout>
                <c:manualLayout>
                  <c:x val="1.4300009036140648E-2"/>
                  <c:y val="4.7477095102889111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11-4A8B-95FB-017896D472C9}"/>
                </c:ext>
              </c:extLst>
            </c:dLbl>
            <c:dLbl>
              <c:idx val="6"/>
              <c:layout>
                <c:manualLayout>
                  <c:x val="-7.1850182778715188E-3"/>
                  <c:y val="-0.12877596620125087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11-4A8B-95FB-017896D472C9}"/>
                </c:ext>
              </c:extLst>
            </c:dLbl>
            <c:dLbl>
              <c:idx val="7"/>
              <c:layout>
                <c:manualLayout>
                  <c:x val="6.5119010008217348E-2"/>
                  <c:y val="-0.11867224775341745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11-4A8B-95FB-017896D472C9}"/>
                </c:ext>
              </c:extLst>
            </c:dLbl>
            <c:dLbl>
              <c:idx val="8"/>
              <c:layout>
                <c:manualLayout>
                  <c:x val="6.2841828160793867E-2"/>
                  <c:y val="-4.5833991940598506E-2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11-4A8B-95FB-017896D472C9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2746507023777083"/>
                  <c:y val="0.18215613382899629"/>
                </c:manualLayout>
              </c:layout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11-4A8B-95FB-017896D472C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'REST.'!$A$52:$A$60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'REST.'!$E$52:$E$60</c:f>
              <c:numCache>
                <c:formatCode>0.00%</c:formatCode>
                <c:ptCount val="9"/>
                <c:pt idx="0">
                  <c:v>0.11683087727268425</c:v>
                </c:pt>
                <c:pt idx="1">
                  <c:v>0.14048666912745961</c:v>
                </c:pt>
                <c:pt idx="2">
                  <c:v>0.15023140918254352</c:v>
                </c:pt>
                <c:pt idx="3">
                  <c:v>5.6865139082124233E-2</c:v>
                </c:pt>
                <c:pt idx="4">
                  <c:v>0.11466348656501699</c:v>
                </c:pt>
                <c:pt idx="5">
                  <c:v>0.11428679595294207</c:v>
                </c:pt>
                <c:pt idx="6">
                  <c:v>5.8290506071533355E-2</c:v>
                </c:pt>
                <c:pt idx="7">
                  <c:v>0.18577661678828664</c:v>
                </c:pt>
                <c:pt idx="8">
                  <c:v>6.256849995740936E-2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B11-4A8B-95FB-017896D47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turístico en 2024</a:t>
            </a:r>
          </a:p>
        </c:rich>
      </c:tx>
      <c:layout>
        <c:manualLayout>
          <c:xMode val="edge"/>
          <c:yMode val="edge"/>
          <c:x val="0.2513464991023339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GASTO!$A$7</c:f>
              <c:strCache>
                <c:ptCount val="1"/>
                <c:pt idx="0">
                  <c:v>Gasto 2024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5CA-41FA-B95F-BAB41B7A4600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CA-41FA-B95F-BAB41B7A4600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CA-41FA-B95F-BAB41B7A460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CA-41FA-B95F-BAB41B7A4600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CA-41FA-B95F-BAB41B7A4600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CA-41FA-B95F-BAB41B7A4600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CA-41FA-B95F-BAB41B7A4600}"/>
              </c:ext>
            </c:extLst>
          </c:dPt>
          <c:dLbls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CA-41FA-B95F-BAB41B7A4600}"/>
                </c:ext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A-41FA-B95F-BAB41B7A4600}"/>
                </c:ext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CA-41FA-B95F-BAB41B7A460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GASTO!$E$8:$E$14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GASTO!$D$8:$D$14</c:f>
              <c:numCache>
                <c:formatCode>0%</c:formatCode>
                <c:ptCount val="7"/>
                <c:pt idx="0">
                  <c:v>0.51277558269160384</c:v>
                </c:pt>
                <c:pt idx="1">
                  <c:v>0.18671979201691152</c:v>
                </c:pt>
                <c:pt idx="2">
                  <c:v>6.2197564792431388E-2</c:v>
                </c:pt>
                <c:pt idx="3">
                  <c:v>0.1396173959734601</c:v>
                </c:pt>
                <c:pt idx="4">
                  <c:v>5.5488590423760191E-2</c:v>
                </c:pt>
                <c:pt idx="5">
                  <c:v>4.1387102597851617E-2</c:v>
                </c:pt>
                <c:pt idx="6">
                  <c:v>1.8139715039813601E-3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CA-41FA-B95F-BAB41B7A4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 en 2024</a:t>
            </a:r>
          </a:p>
        </c:rich>
      </c:tx>
      <c:layout>
        <c:manualLayout>
          <c:xMode val="edge"/>
          <c:yMode val="edge"/>
          <c:x val="0.25852782764811488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698384201077199"/>
          <c:y val="0.33725619353628039"/>
          <c:w val="0.50448833034111307"/>
          <c:h val="0.43921736832631864"/>
        </c:manualLayout>
      </c:layout>
      <c:pie3DChart>
        <c:varyColors val="1"/>
        <c:ser>
          <c:idx val="0"/>
          <c:order val="0"/>
          <c:tx>
            <c:strRef>
              <c:f>GASTO!$C$38</c:f>
              <c:strCache>
                <c:ptCount val="1"/>
                <c:pt idx="0">
                  <c:v>Distribución</c:v>
                </c:pt>
              </c:strCache>
            </c:strRef>
          </c:tx>
          <c:spPr>
            <a:ln w="25400">
              <a:noFill/>
            </a:ln>
          </c:spPr>
          <c:dPt>
            <c:idx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E6E-455D-9181-96F5B8FBA9B9}"/>
              </c:ext>
            </c:extLst>
          </c:dPt>
          <c:dPt>
            <c:idx val="1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E6E-455D-9181-96F5B8FBA9B9}"/>
              </c:ext>
            </c:extLst>
          </c:dPt>
          <c:dPt>
            <c:idx val="2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E6E-455D-9181-96F5B8FBA9B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E6E-455D-9181-96F5B8FBA9B9}"/>
              </c:ext>
            </c:extLst>
          </c:dPt>
          <c:dPt>
            <c:idx val="4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E6E-455D-9181-96F5B8FBA9B9}"/>
              </c:ext>
            </c:extLst>
          </c:dPt>
          <c:dPt>
            <c:idx val="5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E6E-455D-9181-96F5B8FBA9B9}"/>
              </c:ext>
            </c:extLst>
          </c:dPt>
          <c:dPt>
            <c:idx val="6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E6E-455D-9181-96F5B8FBA9B9}"/>
              </c:ext>
            </c:extLst>
          </c:dPt>
          <c:dLbls>
            <c:dLbl>
              <c:idx val="1"/>
              <c:layout>
                <c:manualLayout>
                  <c:x val="9.5751047277078723E-3"/>
                  <c:y val="6.274509803921558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E-455D-9181-96F5B8FBA9B9}"/>
                </c:ext>
              </c:extLst>
            </c:dLbl>
            <c:dLbl>
              <c:idx val="2"/>
              <c:layout>
                <c:manualLayout>
                  <c:x val="-7.1813285457809914E-3"/>
                  <c:y val="4.70588235294117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E-455D-9181-96F5B8FBA9B9}"/>
                </c:ext>
              </c:extLst>
            </c:dLbl>
            <c:dLbl>
              <c:idx val="3"/>
              <c:layout>
                <c:manualLayout>
                  <c:x val="-4.7875523638539847E-3"/>
                  <c:y val="3.1372549019607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E-455D-9181-96F5B8FBA9B9}"/>
                </c:ext>
              </c:extLst>
            </c:dLbl>
            <c:dLbl>
              <c:idx val="5"/>
              <c:layout>
                <c:manualLayout>
                  <c:x val="4.3885389700894767E-17"/>
                  <c:y val="-6.274509803921571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E-455D-9181-96F5B8FBA9B9}"/>
                </c:ext>
              </c:extLst>
            </c:dLbl>
            <c:dLbl>
              <c:idx val="6"/>
              <c:layout>
                <c:manualLayout>
                  <c:x val="4.7875523638539794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E-455D-9181-96F5B8FBA9B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GASTO!$D$39:$D$45</c:f>
              <c:strCache>
                <c:ptCount val="7"/>
                <c:pt idx="0">
                  <c:v>ALOJAMIENTO</c:v>
                </c:pt>
                <c:pt idx="1">
                  <c:v>RESTAURANTES</c:v>
                </c:pt>
                <c:pt idx="2">
                  <c:v>ALIMENTACIÓN FUERA DE RESTAURANTES</c:v>
                </c:pt>
                <c:pt idx="3">
                  <c:v>DESPLAZAMIENTOS/TRANSPORTE</c:v>
                </c:pt>
                <c:pt idx="4">
                  <c:v>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GASTO!$C$39:$C$45</c:f>
              <c:numCache>
                <c:formatCode>0%</c:formatCode>
                <c:ptCount val="7"/>
                <c:pt idx="0">
                  <c:v>0.33250198753616039</c:v>
                </c:pt>
                <c:pt idx="1">
                  <c:v>0.22136485132827635</c:v>
                </c:pt>
                <c:pt idx="2">
                  <c:v>0.10488305632527568</c:v>
                </c:pt>
                <c:pt idx="3">
                  <c:v>0.20978153507142752</c:v>
                </c:pt>
                <c:pt idx="4">
                  <c:v>7.2068957149379609E-2</c:v>
                </c:pt>
                <c:pt idx="5">
                  <c:v>5.8075734223598116E-2</c:v>
                </c:pt>
                <c:pt idx="6">
                  <c:v>1.3238783658824171E-3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E6E-455D-9181-96F5B8FB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en Castilla y León. Año 2024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96F-4ECD-9347-21340C18C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6F-4ECD-9347-21340C18C503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6F-4ECD-9347-21340C18C503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6F-4ECD-9347-21340C18C503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6F-4ECD-9347-21340C18C503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6F-4ECD-9347-21340C18C503}"/>
              </c:ext>
            </c:extLst>
          </c:dPt>
          <c:cat>
            <c:strRef>
              <c:f>'GASTO X PROV'!$A$11:$A$17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PROV'!$B$11:$B$17</c:f>
              <c:numCache>
                <c:formatCode>#,##0.00</c:formatCode>
                <c:ptCount val="7"/>
                <c:pt idx="0">
                  <c:v>810308873.33584332</c:v>
                </c:pt>
                <c:pt idx="1">
                  <c:v>295062224.89092785</c:v>
                </c:pt>
                <c:pt idx="2">
                  <c:v>220629099.06024119</c:v>
                </c:pt>
                <c:pt idx="3">
                  <c:v>98287126.673696488</c:v>
                </c:pt>
                <c:pt idx="4">
                  <c:v>87685331.959952176</c:v>
                </c:pt>
                <c:pt idx="5">
                  <c:v>65401586.207878582</c:v>
                </c:pt>
                <c:pt idx="6">
                  <c:v>2866511.6968693151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6F-4ECD-9347-21340C18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6936568"/>
        <c:axId val="1"/>
      </c:barChart>
      <c:catAx>
        <c:axId val="62693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6568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PROV'!$A$49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PROV'!$B$49:$J$49</c:f>
              <c:numCache>
                <c:formatCode>#,##0.00</c:formatCode>
                <c:ptCount val="9"/>
                <c:pt idx="0">
                  <c:v>81055672.0031351</c:v>
                </c:pt>
                <c:pt idx="1">
                  <c:v>110960033.67246944</c:v>
                </c:pt>
                <c:pt idx="2">
                  <c:v>197594530.66374856</c:v>
                </c:pt>
                <c:pt idx="3">
                  <c:v>41409924.382714272</c:v>
                </c:pt>
                <c:pt idx="4">
                  <c:v>152341889.7826975</c:v>
                </c:pt>
                <c:pt idx="5">
                  <c:v>83699253.223765746</c:v>
                </c:pt>
                <c:pt idx="6">
                  <c:v>35647870.321367987</c:v>
                </c:pt>
                <c:pt idx="7">
                  <c:v>76924866.644057602</c:v>
                </c:pt>
                <c:pt idx="8">
                  <c:v>30674832.641887054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1-4C4B-BDE8-7E219FD2BBD8}"/>
            </c:ext>
          </c:extLst>
        </c:ser>
        <c:ser>
          <c:idx val="1"/>
          <c:order val="1"/>
          <c:tx>
            <c:strRef>
              <c:f>'GASTO X PROV'!$A$50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PROV'!$B$50:$J$50</c:f>
              <c:numCache>
                <c:formatCode>#,##0.00</c:formatCode>
                <c:ptCount val="9"/>
                <c:pt idx="0">
                  <c:v>24186660.253042553</c:v>
                </c:pt>
                <c:pt idx="1">
                  <c:v>46520056.982650347</c:v>
                </c:pt>
                <c:pt idx="2">
                  <c:v>21603782.571305327</c:v>
                </c:pt>
                <c:pt idx="3">
                  <c:v>15430027.508417882</c:v>
                </c:pt>
                <c:pt idx="4">
                  <c:v>66097533.894615203</c:v>
                </c:pt>
                <c:pt idx="5">
                  <c:v>46398704.095830679</c:v>
                </c:pt>
                <c:pt idx="6">
                  <c:v>15081867.193764919</c:v>
                </c:pt>
                <c:pt idx="7">
                  <c:v>44232267.482859746</c:v>
                </c:pt>
                <c:pt idx="8">
                  <c:v>15511324.908441177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1-4C4B-BDE8-7E219FD2BBD8}"/>
            </c:ext>
          </c:extLst>
        </c:ser>
        <c:ser>
          <c:idx val="2"/>
          <c:order val="2"/>
          <c:tx>
            <c:strRef>
              <c:f>'GASTO X PROV'!$A$51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PROV'!$B$51:$J$51</c:f>
              <c:numCache>
                <c:formatCode>#,##0.00</c:formatCode>
                <c:ptCount val="9"/>
                <c:pt idx="0">
                  <c:v>15845693.095285155</c:v>
                </c:pt>
                <c:pt idx="1">
                  <c:v>24342576.244497165</c:v>
                </c:pt>
                <c:pt idx="2">
                  <c:v>9147924.6385965198</c:v>
                </c:pt>
                <c:pt idx="3">
                  <c:v>3818865.7238712031</c:v>
                </c:pt>
                <c:pt idx="4">
                  <c:v>7683745.278662879</c:v>
                </c:pt>
                <c:pt idx="5">
                  <c:v>10846232.798686182</c:v>
                </c:pt>
                <c:pt idx="6">
                  <c:v>8405431.0873485301</c:v>
                </c:pt>
                <c:pt idx="7">
                  <c:v>14401270.814694459</c:v>
                </c:pt>
                <c:pt idx="8">
                  <c:v>3795386.9920544163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51-4C4B-BDE8-7E219FD2BBD8}"/>
            </c:ext>
          </c:extLst>
        </c:ser>
        <c:ser>
          <c:idx val="3"/>
          <c:order val="3"/>
          <c:tx>
            <c:strRef>
              <c:f>'GASTO X PROV'!$A$52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PROV'!$B$52:$J$52</c:f>
              <c:numCache>
                <c:formatCode>#,##0.00</c:formatCode>
                <c:ptCount val="9"/>
                <c:pt idx="0">
                  <c:v>18478609.86553527</c:v>
                </c:pt>
                <c:pt idx="1">
                  <c:v>35827830.76928056</c:v>
                </c:pt>
                <c:pt idx="2">
                  <c:v>16968591.791225683</c:v>
                </c:pt>
                <c:pt idx="3">
                  <c:v>11346193.403050484</c:v>
                </c:pt>
                <c:pt idx="4">
                  <c:v>54672895.190333523</c:v>
                </c:pt>
                <c:pt idx="5">
                  <c:v>21426782.791967779</c:v>
                </c:pt>
                <c:pt idx="6">
                  <c:v>15989605.037554592</c:v>
                </c:pt>
                <c:pt idx="7">
                  <c:v>33454536.895687494</c:v>
                </c:pt>
                <c:pt idx="8">
                  <c:v>12464053.315605769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51-4C4B-BDE8-7E219FD2BBD8}"/>
            </c:ext>
          </c:extLst>
        </c:ser>
        <c:ser>
          <c:idx val="4"/>
          <c:order val="4"/>
          <c:tx>
            <c:strRef>
              <c:f>'GASTO X PROV'!$A$53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PROV'!$B$53:$J$53</c:f>
              <c:numCache>
                <c:formatCode>#,##0.00</c:formatCode>
                <c:ptCount val="9"/>
                <c:pt idx="0">
                  <c:v>9848822.2871398628</c:v>
                </c:pt>
                <c:pt idx="1">
                  <c:v>17357880.750722859</c:v>
                </c:pt>
                <c:pt idx="2">
                  <c:v>3268104.2168077813</c:v>
                </c:pt>
                <c:pt idx="3">
                  <c:v>3797318.5335394437</c:v>
                </c:pt>
                <c:pt idx="4">
                  <c:v>20623193.935991667</c:v>
                </c:pt>
                <c:pt idx="5">
                  <c:v>11159397.064541955</c:v>
                </c:pt>
                <c:pt idx="6">
                  <c:v>4100208.0922167958</c:v>
                </c:pt>
                <c:pt idx="7">
                  <c:v>10191530.359948769</c:v>
                </c:pt>
                <c:pt idx="8">
                  <c:v>7338876.7190430369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51-4C4B-BDE8-7E219FD2BBD8}"/>
            </c:ext>
          </c:extLst>
        </c:ser>
        <c:ser>
          <c:idx val="6"/>
          <c:order val="5"/>
          <c:tx>
            <c:strRef>
              <c:f>'GASTO X PROV'!$A$54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val>
            <c:numRef>
              <c:f>'GASTO X PROV'!$B$54:$J$54</c:f>
              <c:numCache>
                <c:formatCode>#,##0.00</c:formatCode>
                <c:ptCount val="9"/>
                <c:pt idx="0">
                  <c:v>8571850.4189562015</c:v>
                </c:pt>
                <c:pt idx="1">
                  <c:v>12198576.79770419</c:v>
                </c:pt>
                <c:pt idx="2">
                  <c:v>2318379.5217313692</c:v>
                </c:pt>
                <c:pt idx="3">
                  <c:v>3030327.0469480366</c:v>
                </c:pt>
                <c:pt idx="4">
                  <c:v>19524355.241065592</c:v>
                </c:pt>
                <c:pt idx="5">
                  <c:v>6487737.5507072536</c:v>
                </c:pt>
                <c:pt idx="6">
                  <c:v>4476299.0966137741</c:v>
                </c:pt>
                <c:pt idx="7">
                  <c:v>6001832.4801235879</c:v>
                </c:pt>
                <c:pt idx="8">
                  <c:v>2792228.0540285753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51-4C4B-BDE8-7E219FD2BBD8}"/>
            </c:ext>
          </c:extLst>
        </c:ser>
        <c:ser>
          <c:idx val="5"/>
          <c:order val="6"/>
          <c:tx>
            <c:strRef>
              <c:f>'GASTO X PROV'!$A$55</c:f>
              <c:strCache>
                <c:ptCount val="1"/>
                <c:pt idx="0">
                  <c:v>OTROS GASTOS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val>
            <c:numRef>
              <c:f>'GASTO X PROV'!$B$55:$J$55</c:f>
              <c:numCache>
                <c:formatCode>#,##0.00</c:formatCode>
                <c:ptCount val="9"/>
                <c:pt idx="0">
                  <c:v>357449.48424077919</c:v>
                </c:pt>
                <c:pt idx="1">
                  <c:v>1391432.7299724536</c:v>
                </c:pt>
                <c:pt idx="2">
                  <c:v>428044.78825256723</c:v>
                </c:pt>
                <c:pt idx="3">
                  <c:v>74432.774272218157</c:v>
                </c:pt>
                <c:pt idx="4">
                  <c:v>95574.032580190571</c:v>
                </c:pt>
                <c:pt idx="5">
                  <c:v>120612.5</c:v>
                </c:pt>
                <c:pt idx="6">
                  <c:v>27070.48730512512</c:v>
                </c:pt>
                <c:pt idx="7">
                  <c:v>308985.87748015876</c:v>
                </c:pt>
                <c:pt idx="8">
                  <c:v>62909.022765822054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51-4C4B-BDE8-7E219FD2B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6937552"/>
        <c:axId val="1"/>
      </c:barChart>
      <c:catAx>
        <c:axId val="6269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7552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178650502341065"/>
          <c:y val="1.5738850134227517E-2"/>
          <c:w val="0.1807269252809568"/>
          <c:h val="0.9645499635739447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758-495B-9CA4-D8775F3AE62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A758-495B-9CA4-D8775F3AE62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A758-495B-9CA4-D8775F3AE62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A758-495B-9CA4-D8775F3AE62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A758-495B-9CA4-D8775F3AE62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A758-495B-9CA4-D8775F3AE62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A758-495B-9CA4-D8775F3AE62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A758-495B-9CA4-D8775F3AE62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A758-495B-9CA4-D8775F3AE62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A758-495B-9CA4-D8775F3AE62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758-495B-9CA4-D8775F3AE62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758-495B-9CA4-D8775F3AE62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A758-495B-9CA4-D8775F3AE62C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758-495B-9CA4-D8775F3AE62C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758-495B-9CA4-D8775F3AE62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A758-495B-9CA4-D8775F3AE62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A758-495B-9CA4-D8775F3AE62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A758-495B-9CA4-D8775F3AE62C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758-495B-9CA4-D8775F3AE62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PROV'!$B$48:$J$48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PROV'!$B$58:$J$58</c:f>
              <c:numCache>
                <c:formatCode>0%</c:formatCode>
                <c:ptCount val="9"/>
                <c:pt idx="0">
                  <c:v>0.10020293238483929</c:v>
                </c:pt>
                <c:pt idx="1">
                  <c:v>0.15731678058896786</c:v>
                </c:pt>
                <c:pt idx="2">
                  <c:v>0.15904497943320078</c:v>
                </c:pt>
                <c:pt idx="3">
                  <c:v>4.9933587133351144E-2</c:v>
                </c:pt>
                <c:pt idx="4">
                  <c:v>0.20315840265401502</c:v>
                </c:pt>
                <c:pt idx="5">
                  <c:v>0.1139944781131762</c:v>
                </c:pt>
                <c:pt idx="6">
                  <c:v>5.2984553849458785E-2</c:v>
                </c:pt>
                <c:pt idx="7">
                  <c:v>0.11739685241363433</c:v>
                </c:pt>
                <c:pt idx="8">
                  <c:v>4.5967433429356643E-2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58-495B-9CA4-D8775F3AE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1983-45A0-ACEA-9F98C199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537656"/>
        <c:axId val="307538048"/>
      </c:barChart>
      <c:catAx>
        <c:axId val="307537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3804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376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 en Castilla y León. Año 2024</a:t>
            </a:r>
          </a:p>
        </c:rich>
      </c:tx>
      <c:layout>
        <c:manualLayout>
          <c:xMode val="edge"/>
          <c:yMode val="edge"/>
          <c:x val="0.33297082050790161"/>
          <c:y val="3.34261838440111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1991311883305501"/>
          <c:y val="0.23676880222841226"/>
          <c:w val="0.64091437752608638"/>
          <c:h val="0.6518105849582173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881-4B34-B410-CBCC9D2B1844}"/>
              </c:ext>
            </c:extLst>
          </c:dPt>
          <c:dPt>
            <c:idx val="2"/>
            <c:invertIfNegative val="0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81-4B34-B410-CBCC9D2B1844}"/>
              </c:ext>
            </c:extLst>
          </c:dPt>
          <c:dPt>
            <c:idx val="3"/>
            <c:invertIfNegative val="0"/>
            <c:bubble3D val="0"/>
            <c:spPr>
              <a:solidFill>
                <a:srgbClr val="33CC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81-4B34-B410-CBCC9D2B1844}"/>
              </c:ext>
            </c:extLst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81-4B34-B410-CBCC9D2B1844}"/>
              </c:ext>
            </c:extLst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81-4B34-B410-CBCC9D2B1844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81-4B34-B410-CBCC9D2B1844}"/>
              </c:ext>
            </c:extLst>
          </c:dPt>
          <c:cat>
            <c:strRef>
              <c:f>'GASTO X PROV'!$A$103:$A$109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DESPLAZAMIENTOS / TRANSPORTE</c:v>
                </c:pt>
                <c:pt idx="3">
                  <c:v>GASTO EN ALIMENTACIÓN FUERA DE RESTAURANTES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PROV'!$B$103:$B$109</c:f>
              <c:numCache>
                <c:formatCode>#,##0.00</c:formatCode>
                <c:ptCount val="7"/>
                <c:pt idx="0">
                  <c:v>831192966.36756444</c:v>
                </c:pt>
                <c:pt idx="1">
                  <c:v>553370849.86613739</c:v>
                </c:pt>
                <c:pt idx="2">
                  <c:v>524414719.19381553</c:v>
                </c:pt>
                <c:pt idx="3">
                  <c:v>262188083.00874114</c:v>
                </c:pt>
                <c:pt idx="4">
                  <c:v>180158953.99571142</c:v>
                </c:pt>
                <c:pt idx="5">
                  <c:v>145178506.03234991</c:v>
                </c:pt>
                <c:pt idx="6">
                  <c:v>3309449.0478135236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81-4B34-B410-CBCC9D2B1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6936568"/>
        <c:axId val="1"/>
      </c:barChart>
      <c:catAx>
        <c:axId val="62693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6568"/>
        <c:crosses val="autoZero"/>
        <c:crossBetween val="between"/>
        <c:minorUnit val="19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gasto turístico total</a:t>
            </a:r>
          </a:p>
        </c:rich>
      </c:tx>
      <c:layout>
        <c:manualLayout>
          <c:xMode val="edge"/>
          <c:yMode val="edge"/>
          <c:x val="0.35751871657754014"/>
          <c:y val="1.86567164179104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194599018507465E-2"/>
          <c:y val="0.2425377553232774"/>
          <c:w val="0.73402853083744046"/>
          <c:h val="0.6604489644956937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'GASTO X PROV'!$A$141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solidFill>
              <a:srgbClr val="0066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PROV'!$B$141:$J$141</c:f>
              <c:numCache>
                <c:formatCode>#,##0.00</c:formatCode>
                <c:ptCount val="9"/>
                <c:pt idx="0">
                  <c:v>81492279.129857391</c:v>
                </c:pt>
                <c:pt idx="1">
                  <c:v>119064796.6695503</c:v>
                </c:pt>
                <c:pt idx="2">
                  <c:v>197864128.29918307</c:v>
                </c:pt>
                <c:pt idx="3">
                  <c:v>42135000.541370265</c:v>
                </c:pt>
                <c:pt idx="4">
                  <c:v>159496837.13726774</c:v>
                </c:pt>
                <c:pt idx="5">
                  <c:v>83781600.165113106</c:v>
                </c:pt>
                <c:pt idx="6">
                  <c:v>35684729.705462866</c:v>
                </c:pt>
                <c:pt idx="7">
                  <c:v>78864283.680383384</c:v>
                </c:pt>
                <c:pt idx="8">
                  <c:v>32809311.039376378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D-4607-8A39-B44AEF9B8E28}"/>
            </c:ext>
          </c:extLst>
        </c:ser>
        <c:ser>
          <c:idx val="1"/>
          <c:order val="1"/>
          <c:tx>
            <c:strRef>
              <c:f>'GASTO X PROV'!$A$142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solidFill>
              <a:srgbClr val="FF808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PROV'!$B$142:$J$142</c:f>
              <c:numCache>
                <c:formatCode>#,##0.00</c:formatCode>
                <c:ptCount val="9"/>
                <c:pt idx="0">
                  <c:v>45972519.585434549</c:v>
                </c:pt>
                <c:pt idx="1">
                  <c:v>92558914.655572698</c:v>
                </c:pt>
                <c:pt idx="2">
                  <c:v>58903389.777138233</c:v>
                </c:pt>
                <c:pt idx="3">
                  <c:v>23451135.817104161</c:v>
                </c:pt>
                <c:pt idx="4">
                  <c:v>109188489.10535179</c:v>
                </c:pt>
                <c:pt idx="5">
                  <c:v>96625117.030326352</c:v>
                </c:pt>
                <c:pt idx="6">
                  <c:v>25797000.824945025</c:v>
                </c:pt>
                <c:pt idx="7">
                  <c:v>79407089.660649806</c:v>
                </c:pt>
                <c:pt idx="8">
                  <c:v>21467193.409614667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D-4607-8A39-B44AEF9B8E28}"/>
            </c:ext>
          </c:extLst>
        </c:ser>
        <c:ser>
          <c:idx val="2"/>
          <c:order val="2"/>
          <c:tx>
            <c:strRef>
              <c:f>'GASTO X PROV'!$A$144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solidFill>
              <a:srgbClr val="660066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PROV'!$B$144:$J$144</c:f>
              <c:numCache>
                <c:formatCode>#,##0.00</c:formatCode>
                <c:ptCount val="9"/>
                <c:pt idx="0">
                  <c:v>33159085.232146803</c:v>
                </c:pt>
                <c:pt idx="1">
                  <c:v>47168076.221022025</c:v>
                </c:pt>
                <c:pt idx="2">
                  <c:v>35442088.137774713</c:v>
                </c:pt>
                <c:pt idx="3">
                  <c:v>8569476.1061794572</c:v>
                </c:pt>
                <c:pt idx="4">
                  <c:v>33684207.993465215</c:v>
                </c:pt>
                <c:pt idx="5">
                  <c:v>47975516.865746252</c:v>
                </c:pt>
                <c:pt idx="6">
                  <c:v>16799099.253180567</c:v>
                </c:pt>
                <c:pt idx="7">
                  <c:v>22601963.966676988</c:v>
                </c:pt>
                <c:pt idx="8">
                  <c:v>16788569.232549123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2D-4607-8A39-B44AEF9B8E28}"/>
            </c:ext>
          </c:extLst>
        </c:ser>
        <c:ser>
          <c:idx val="3"/>
          <c:order val="3"/>
          <c:tx>
            <c:strRef>
              <c:f>'GASTO X PROV'!$A$143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PROV'!$B$143:$J$143</c:f>
              <c:numCache>
                <c:formatCode>#,##0.00</c:formatCode>
                <c:ptCount val="9"/>
                <c:pt idx="0">
                  <c:v>52307875.427599125</c:v>
                </c:pt>
                <c:pt idx="1">
                  <c:v>93848959.359960854</c:v>
                </c:pt>
                <c:pt idx="2">
                  <c:v>55083669.721475974</c:v>
                </c:pt>
                <c:pt idx="3">
                  <c:v>20332004.877034236</c:v>
                </c:pt>
                <c:pt idx="4">
                  <c:v>113067700.53203389</c:v>
                </c:pt>
                <c:pt idx="5">
                  <c:v>60301275.755306236</c:v>
                </c:pt>
                <c:pt idx="6">
                  <c:v>32526544.683682404</c:v>
                </c:pt>
                <c:pt idx="7">
                  <c:v>69009180.062737495</c:v>
                </c:pt>
                <c:pt idx="8">
                  <c:v>27937508.773985282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2D-4607-8A39-B44AEF9B8E28}"/>
            </c:ext>
          </c:extLst>
        </c:ser>
        <c:ser>
          <c:idx val="4"/>
          <c:order val="4"/>
          <c:tx>
            <c:strRef>
              <c:f>'GASTO X PROV'!$A$146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PROV'!$B$146:$J$146</c:f>
              <c:numCache>
                <c:formatCode>#,##0.00</c:formatCode>
                <c:ptCount val="9"/>
                <c:pt idx="0">
                  <c:v>19059773.581925221</c:v>
                </c:pt>
                <c:pt idx="1">
                  <c:v>34238657.147984855</c:v>
                </c:pt>
                <c:pt idx="2">
                  <c:v>16590995.65535737</c:v>
                </c:pt>
                <c:pt idx="3">
                  <c:v>5521625.4580541961</c:v>
                </c:pt>
                <c:pt idx="4">
                  <c:v>37700401.476093784</c:v>
                </c:pt>
                <c:pt idx="5">
                  <c:v>16008444.269227162</c:v>
                </c:pt>
                <c:pt idx="6">
                  <c:v>18915073.461605556</c:v>
                </c:pt>
                <c:pt idx="7">
                  <c:v>20682077.963820271</c:v>
                </c:pt>
                <c:pt idx="8">
                  <c:v>11441904.981642988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2D-4607-8A39-B44AEF9B8E28}"/>
            </c:ext>
          </c:extLst>
        </c:ser>
        <c:ser>
          <c:idx val="6"/>
          <c:order val="5"/>
          <c:tx>
            <c:strRef>
              <c:f>'GASTO X PROV'!$A$145</c:f>
              <c:strCache>
                <c:ptCount val="1"/>
                <c:pt idx="0">
                  <c:v>GASTO EN COMPRAS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PROV'!$B$145:$J$145</c:f>
              <c:numCache>
                <c:formatCode>#,##0.00</c:formatCode>
                <c:ptCount val="9"/>
                <c:pt idx="0">
                  <c:v>17708291.800452728</c:v>
                </c:pt>
                <c:pt idx="1">
                  <c:v>26023501.668480907</c:v>
                </c:pt>
                <c:pt idx="2">
                  <c:v>3428605.1319214981</c:v>
                </c:pt>
                <c:pt idx="3">
                  <c:v>7130606.155873239</c:v>
                </c:pt>
                <c:pt idx="4">
                  <c:v>42073985.869002245</c:v>
                </c:pt>
                <c:pt idx="5">
                  <c:v>9855671.8942510374</c:v>
                </c:pt>
                <c:pt idx="6">
                  <c:v>9924465.4675336145</c:v>
                </c:pt>
                <c:pt idx="7">
                  <c:v>16662118.243521247</c:v>
                </c:pt>
                <c:pt idx="8">
                  <c:v>12371259.801313408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2D-4607-8A39-B44AEF9B8E28}"/>
            </c:ext>
          </c:extLst>
        </c:ser>
        <c:ser>
          <c:idx val="5"/>
          <c:order val="6"/>
          <c:tx>
            <c:strRef>
              <c:f>'GASTO X PROV'!$A$147</c:f>
              <c:strCache>
                <c:ptCount val="1"/>
                <c:pt idx="0">
                  <c:v>OTROS GASTOS</c:v>
                </c:pt>
              </c:strCache>
            </c:strRef>
          </c:tx>
          <c:invertIfNegative val="0"/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PROV'!$B$147:$J$147</c:f>
              <c:numCache>
                <c:formatCode>#,##0.00</c:formatCode>
                <c:ptCount val="9"/>
                <c:pt idx="0">
                  <c:v>391664.94547390507</c:v>
                </c:pt>
                <c:pt idx="1">
                  <c:v>1391432.7299724538</c:v>
                </c:pt>
                <c:pt idx="2">
                  <c:v>428044.78825256717</c:v>
                </c:pt>
                <c:pt idx="3">
                  <c:v>181109.68893549504</c:v>
                </c:pt>
                <c:pt idx="4">
                  <c:v>146937.91899347978</c:v>
                </c:pt>
                <c:pt idx="5">
                  <c:v>120612.5</c:v>
                </c:pt>
                <c:pt idx="6">
                  <c:v>277751.57593964203</c:v>
                </c:pt>
                <c:pt idx="7">
                  <c:v>308985.87748015876</c:v>
                </c:pt>
                <c:pt idx="8">
                  <c:v>62909.022765822054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A-4835-B61D-A41BAA74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6937552"/>
        <c:axId val="1"/>
      </c:barChart>
      <c:catAx>
        <c:axId val="6269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7552"/>
        <c:crosses val="autoZero"/>
        <c:crossBetween val="between"/>
        <c:minorUnit val="10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817895166123177"/>
          <c:y val="7.6498355427090603E-2"/>
          <c:w val="0.1918210483387682"/>
          <c:h val="0.86035004485198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Participación provincial en el gasto turístico total</a:t>
            </a:r>
          </a:p>
        </c:rich>
      </c:tx>
      <c:layout>
        <c:manualLayout>
          <c:xMode val="edge"/>
          <c:yMode val="edge"/>
          <c:x val="0.21558009053216173"/>
          <c:y val="3.906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275405265308794"/>
          <c:y val="0.37500071525710155"/>
          <c:w val="0.50724727420048221"/>
          <c:h val="0.4335945770160236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62F8-48CF-BF2E-6AAE82B3928C}"/>
              </c:ext>
            </c:extLst>
          </c:dPt>
          <c:dPt>
            <c:idx val="1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2F8-48CF-BF2E-6AAE82B3928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2F8-48CF-BF2E-6AAE82B3928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2F8-48CF-BF2E-6AAE82B3928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2F8-48CF-BF2E-6AAE82B3928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62F8-48CF-BF2E-6AAE82B3928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62F8-48CF-BF2E-6AAE82B3928C}"/>
              </c:ext>
            </c:extLst>
          </c:dPt>
          <c:dPt>
            <c:idx val="7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62F8-48CF-BF2E-6AAE82B3928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62F8-48CF-BF2E-6AAE82B3928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62F8-48CF-BF2E-6AAE82B3928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62F8-48CF-BF2E-6AAE82B3928C}"/>
                </c:ext>
              </c:extLst>
            </c:dLbl>
            <c:dLbl>
              <c:idx val="2"/>
              <c:layout>
                <c:manualLayout>
                  <c:x val="1.1871783985131579E-2"/>
                  <c:y val="-1.593625498007968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F8-48CF-BF2E-6AAE82B3928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62F8-48CF-BF2E-6AAE82B3928C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62F8-48CF-BF2E-6AAE82B3928C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62F8-48CF-BF2E-6AAE82B3928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62F8-48CF-BF2E-6AAE82B3928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62F8-48CF-BF2E-6AAE82B3928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62F8-48CF-BF2E-6AAE82B3928C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62F8-48CF-BF2E-6AAE82B3928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PROV'!$B$140:$J$140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'GASTO X PROV'!$B$149:$J$149</c:f>
              <c:numCache>
                <c:formatCode>0%</c:formatCode>
                <c:ptCount val="9"/>
                <c:pt idx="0">
                  <c:v>0.10004405806691749</c:v>
                </c:pt>
                <c:pt idx="1">
                  <c:v>0.16573009702242011</c:v>
                </c:pt>
                <c:pt idx="2">
                  <c:v>0.14710734119319965</c:v>
                </c:pt>
                <c:pt idx="3">
                  <c:v>4.2931585681656462E-2</c:v>
                </c:pt>
                <c:pt idx="4">
                  <c:v>0.19815820443423204</c:v>
                </c:pt>
                <c:pt idx="5">
                  <c:v>0.12587668440739039</c:v>
                </c:pt>
                <c:pt idx="6">
                  <c:v>5.5974041036415068E-2</c:v>
                </c:pt>
                <c:pt idx="7">
                  <c:v>0.11502285922159595</c:v>
                </c:pt>
                <c:pt idx="8">
                  <c:v>4.9155128936172715E-2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2F8-48CF-BF2E-6AAE82B39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MESES'!$A$78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MESES'!$B$78:$M$78</c:f>
              <c:numCache>
                <c:formatCode>#,##0.00</c:formatCode>
                <c:ptCount val="12"/>
                <c:pt idx="0">
                  <c:v>35343924.445088834</c:v>
                </c:pt>
                <c:pt idx="1">
                  <c:v>39339214.625099279</c:v>
                </c:pt>
                <c:pt idx="2">
                  <c:v>61881017.462112136</c:v>
                </c:pt>
                <c:pt idx="3">
                  <c:v>67784332.218365446</c:v>
                </c:pt>
                <c:pt idx="4">
                  <c:v>86960667.393209681</c:v>
                </c:pt>
                <c:pt idx="5">
                  <c:v>84309925.349308729</c:v>
                </c:pt>
                <c:pt idx="6">
                  <c:v>71421578.123492166</c:v>
                </c:pt>
                <c:pt idx="7">
                  <c:v>98915075.25504747</c:v>
                </c:pt>
                <c:pt idx="8">
                  <c:v>63580349.677161679</c:v>
                </c:pt>
                <c:pt idx="9">
                  <c:v>78060316.582831219</c:v>
                </c:pt>
                <c:pt idx="10">
                  <c:v>62707053.50624612</c:v>
                </c:pt>
                <c:pt idx="11">
                  <c:v>60005418.697880507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7-4141-ADE3-F3839635F4CD}"/>
            </c:ext>
          </c:extLst>
        </c:ser>
        <c:ser>
          <c:idx val="1"/>
          <c:order val="1"/>
          <c:tx>
            <c:strRef>
              <c:f>'GASTO X MESES'!$A$79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MESES'!$B$79:$M$79</c:f>
              <c:numCache>
                <c:formatCode>#,##0.00</c:formatCode>
                <c:ptCount val="12"/>
                <c:pt idx="0">
                  <c:v>13902349.7681763</c:v>
                </c:pt>
                <c:pt idx="1">
                  <c:v>15807029.828721216</c:v>
                </c:pt>
                <c:pt idx="2">
                  <c:v>25653694.192480765</c:v>
                </c:pt>
                <c:pt idx="3">
                  <c:v>17862144.230234541</c:v>
                </c:pt>
                <c:pt idx="4">
                  <c:v>23762835.574660819</c:v>
                </c:pt>
                <c:pt idx="5">
                  <c:v>22118301.533687528</c:v>
                </c:pt>
                <c:pt idx="6">
                  <c:v>32464503.112367813</c:v>
                </c:pt>
                <c:pt idx="7">
                  <c:v>43460572.081145965</c:v>
                </c:pt>
                <c:pt idx="8">
                  <c:v>30877507.243030228</c:v>
                </c:pt>
                <c:pt idx="9">
                  <c:v>25894227.555615094</c:v>
                </c:pt>
                <c:pt idx="10">
                  <c:v>21745100.064747166</c:v>
                </c:pt>
                <c:pt idx="11">
                  <c:v>21513959.706060383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7-4141-ADE3-F3839635F4CD}"/>
            </c:ext>
          </c:extLst>
        </c:ser>
        <c:ser>
          <c:idx val="2"/>
          <c:order val="2"/>
          <c:tx>
            <c:strRef>
              <c:f>'GASTO X MESES'!$A$80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MESES'!$B$80:$M$80</c:f>
              <c:numCache>
                <c:formatCode>#,##0.00</c:formatCode>
                <c:ptCount val="12"/>
                <c:pt idx="0">
                  <c:v>5504794.3762709936</c:v>
                </c:pt>
                <c:pt idx="1">
                  <c:v>6053178.2491601566</c:v>
                </c:pt>
                <c:pt idx="2">
                  <c:v>9944173.0954085309</c:v>
                </c:pt>
                <c:pt idx="3">
                  <c:v>5293545.8087841738</c:v>
                </c:pt>
                <c:pt idx="4">
                  <c:v>6484653.2740067802</c:v>
                </c:pt>
                <c:pt idx="5">
                  <c:v>6275587.8380301325</c:v>
                </c:pt>
                <c:pt idx="6">
                  <c:v>11007426.075836362</c:v>
                </c:pt>
                <c:pt idx="7">
                  <c:v>15207669.757549614</c:v>
                </c:pt>
                <c:pt idx="8">
                  <c:v>9814643.9220104553</c:v>
                </c:pt>
                <c:pt idx="9">
                  <c:v>9275936.1862121038</c:v>
                </c:pt>
                <c:pt idx="10">
                  <c:v>6836675.8054459197</c:v>
                </c:pt>
                <c:pt idx="11">
                  <c:v>6588842.2849812731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7-4141-ADE3-F3839635F4CD}"/>
            </c:ext>
          </c:extLst>
        </c:ser>
        <c:ser>
          <c:idx val="3"/>
          <c:order val="3"/>
          <c:tx>
            <c:strRef>
              <c:f>'GASTO X MESES'!$A$81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MESES'!$B$81:$M$81</c:f>
              <c:numCache>
                <c:formatCode>#,##0.00</c:formatCode>
                <c:ptCount val="12"/>
                <c:pt idx="0">
                  <c:v>8453185.0612654332</c:v>
                </c:pt>
                <c:pt idx="1">
                  <c:v>9546263.665602617</c:v>
                </c:pt>
                <c:pt idx="2">
                  <c:v>16859772.153332032</c:v>
                </c:pt>
                <c:pt idx="3">
                  <c:v>12937705.105942326</c:v>
                </c:pt>
                <c:pt idx="4">
                  <c:v>14629465.267810034</c:v>
                </c:pt>
                <c:pt idx="5">
                  <c:v>14156637.666207539</c:v>
                </c:pt>
                <c:pt idx="6">
                  <c:v>26571828.986345083</c:v>
                </c:pt>
                <c:pt idx="7">
                  <c:v>36770583.746045627</c:v>
                </c:pt>
                <c:pt idx="8">
                  <c:v>25042860.475704543</c:v>
                </c:pt>
                <c:pt idx="9">
                  <c:v>20840971.836025976</c:v>
                </c:pt>
                <c:pt idx="10">
                  <c:v>17711872.577042956</c:v>
                </c:pt>
                <c:pt idx="11">
                  <c:v>17107952.518916998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B7-4141-ADE3-F3839635F4CD}"/>
            </c:ext>
          </c:extLst>
        </c:ser>
        <c:ser>
          <c:idx val="4"/>
          <c:order val="4"/>
          <c:tx>
            <c:strRef>
              <c:f>'GASTO X MESES'!$A$82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MESES'!$B$82:$M$82</c:f>
              <c:numCache>
                <c:formatCode>#,##0.00</c:formatCode>
                <c:ptCount val="12"/>
                <c:pt idx="0">
                  <c:v>2478458.3958964595</c:v>
                </c:pt>
                <c:pt idx="1">
                  <c:v>2953876.2919878666</c:v>
                </c:pt>
                <c:pt idx="2">
                  <c:v>5119509.951067022</c:v>
                </c:pt>
                <c:pt idx="3">
                  <c:v>6149791.1443652967</c:v>
                </c:pt>
                <c:pt idx="4">
                  <c:v>6540304.2044268241</c:v>
                </c:pt>
                <c:pt idx="5">
                  <c:v>6686473.5026588347</c:v>
                </c:pt>
                <c:pt idx="6">
                  <c:v>11870375.173568172</c:v>
                </c:pt>
                <c:pt idx="7">
                  <c:v>16509733.121886246</c:v>
                </c:pt>
                <c:pt idx="8">
                  <c:v>11043025.255288802</c:v>
                </c:pt>
                <c:pt idx="9">
                  <c:v>7215779.5548120756</c:v>
                </c:pt>
                <c:pt idx="10">
                  <c:v>5516629.7411683565</c:v>
                </c:pt>
                <c:pt idx="11">
                  <c:v>5601375.622826213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B7-4141-ADE3-F3839635F4CD}"/>
            </c:ext>
          </c:extLst>
        </c:ser>
        <c:ser>
          <c:idx val="5"/>
          <c:order val="5"/>
          <c:tx>
            <c:strRef>
              <c:f>'GASTO X MESES'!$A$83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MESES'!$B$83:$M$83</c:f>
              <c:numCache>
                <c:formatCode>#,##0.00</c:formatCode>
                <c:ptCount val="12"/>
                <c:pt idx="0">
                  <c:v>2622209.1369845136</c:v>
                </c:pt>
                <c:pt idx="1">
                  <c:v>3099706.4903439917</c:v>
                </c:pt>
                <c:pt idx="2">
                  <c:v>5211438.2183617605</c:v>
                </c:pt>
                <c:pt idx="3">
                  <c:v>3965603.1318785022</c:v>
                </c:pt>
                <c:pt idx="4">
                  <c:v>4111533.2219481887</c:v>
                </c:pt>
                <c:pt idx="5">
                  <c:v>4176150.885934243</c:v>
                </c:pt>
                <c:pt idx="6">
                  <c:v>5878446.1799000064</c:v>
                </c:pt>
                <c:pt idx="7">
                  <c:v>8998055.8729231283</c:v>
                </c:pt>
                <c:pt idx="8">
                  <c:v>5673579.9444164895</c:v>
                </c:pt>
                <c:pt idx="9">
                  <c:v>8733652.4270620849</c:v>
                </c:pt>
                <c:pt idx="10">
                  <c:v>6523395.8048694087</c:v>
                </c:pt>
                <c:pt idx="11">
                  <c:v>6407814.8932562666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7-4141-ADE3-F3839635F4CD}"/>
            </c:ext>
          </c:extLst>
        </c:ser>
        <c:ser>
          <c:idx val="6"/>
          <c:order val="6"/>
          <c:tx>
            <c:strRef>
              <c:f>'GASTO X MESES'!$A$84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MESES'!$B$84:$M$84</c:f>
              <c:numCache>
                <c:formatCode>#,##0.00</c:formatCode>
                <c:ptCount val="12"/>
                <c:pt idx="0">
                  <c:v>701694.08824596379</c:v>
                </c:pt>
                <c:pt idx="1">
                  <c:v>664078.05114202772</c:v>
                </c:pt>
                <c:pt idx="2">
                  <c:v>844390.56533244206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125100.99852486546</c:v>
                </c:pt>
                <c:pt idx="7">
                  <c:v>131421.87665332065</c:v>
                </c:pt>
                <c:pt idx="8">
                  <c:v>142757.96485815319</c:v>
                </c:pt>
                <c:pt idx="9">
                  <c:v>86823.063604707073</c:v>
                </c:pt>
                <c:pt idx="10">
                  <c:v>87128.952169032622</c:v>
                </c:pt>
                <c:pt idx="11">
                  <c:v>83116.136338802025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B7-4141-ADE3-F3839635F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934600"/>
        <c:axId val="1"/>
      </c:lineChart>
      <c:catAx>
        <c:axId val="62693460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4600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2A-4660-9C0F-4D9C6561355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52A-4660-9C0F-4D9C6561355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52A-4660-9C0F-4D9C6561355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852A-4660-9C0F-4D9C6561355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852A-4660-9C0F-4D9C6561355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852A-4660-9C0F-4D9C6561355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852A-4660-9C0F-4D9C6561355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852A-4660-9C0F-4D9C6561355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52A-4660-9C0F-4D9C6561355B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852A-4660-9C0F-4D9C6561355B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52A-4660-9C0F-4D9C6561355B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52A-4660-9C0F-4D9C6561355B}"/>
              </c:ext>
            </c:extLst>
          </c:dPt>
          <c:dLbls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A-4660-9C0F-4D9C6561355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MESES'!$B$77:$M$77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MESES'!$B$86:$M$86</c:f>
              <c:numCache>
                <c:formatCode>0%</c:formatCode>
                <c:ptCount val="12"/>
                <c:pt idx="0">
                  <c:v>4.3668418944948051E-2</c:v>
                </c:pt>
                <c:pt idx="1">
                  <c:v>4.9019965479649673E-2</c:v>
                </c:pt>
                <c:pt idx="2">
                  <c:v>7.9427134969309837E-2</c:v>
                </c:pt>
                <c:pt idx="3">
                  <c:v>7.2136553473651693E-2</c:v>
                </c:pt>
                <c:pt idx="4">
                  <c:v>9.0169462210822796E-2</c:v>
                </c:pt>
                <c:pt idx="5">
                  <c:v>8.7153224242844163E-2</c:v>
                </c:pt>
                <c:pt idx="6">
                  <c:v>0.100832267655615</c:v>
                </c:pt>
                <c:pt idx="7">
                  <c:v>0.13921493366039148</c:v>
                </c:pt>
                <c:pt idx="8">
                  <c:v>9.2501553404830295E-2</c:v>
                </c:pt>
                <c:pt idx="9">
                  <c:v>9.4990403736130796E-2</c:v>
                </c:pt>
                <c:pt idx="10">
                  <c:v>7.6651520446150714E-2</c:v>
                </c:pt>
                <c:pt idx="11">
                  <c:v>7.4234561775655308E-2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2A-4660-9C0F-4D9C65613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turístico</a:t>
            </a:r>
          </a:p>
        </c:rich>
      </c:tx>
      <c:layout>
        <c:manualLayout>
          <c:xMode val="edge"/>
          <c:yMode val="edge"/>
          <c:x val="0.39405507893602848"/>
          <c:y val="1.81816746590886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260832152349633E-2"/>
          <c:y val="0.17454545454545456"/>
          <c:w val="0.67436686235521204"/>
          <c:h val="0.71272727272727276"/>
        </c:manualLayout>
      </c:layout>
      <c:lineChart>
        <c:grouping val="standard"/>
        <c:varyColors val="0"/>
        <c:ser>
          <c:idx val="0"/>
          <c:order val="0"/>
          <c:tx>
            <c:strRef>
              <c:f>'GASTO X MESES'!$A$132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MESES'!$B$132:$M$132</c:f>
              <c:numCache>
                <c:formatCode>#,##0.00</c:formatCode>
                <c:ptCount val="12"/>
                <c:pt idx="0">
                  <c:v>35756619.206075445</c:v>
                </c:pt>
                <c:pt idx="1">
                  <c:v>39803598.853489839</c:v>
                </c:pt>
                <c:pt idx="2">
                  <c:v>62345094.37813586</c:v>
                </c:pt>
                <c:pt idx="3">
                  <c:v>67784332.218365446</c:v>
                </c:pt>
                <c:pt idx="4">
                  <c:v>86960667.393209681</c:v>
                </c:pt>
                <c:pt idx="5">
                  <c:v>84309925.349308729</c:v>
                </c:pt>
                <c:pt idx="6">
                  <c:v>75853000.278018758</c:v>
                </c:pt>
                <c:pt idx="7">
                  <c:v>105076891.43309885</c:v>
                </c:pt>
                <c:pt idx="8">
                  <c:v>67863131.961048871</c:v>
                </c:pt>
                <c:pt idx="9">
                  <c:v>80294346.620932862</c:v>
                </c:pt>
                <c:pt idx="10">
                  <c:v>63927590.816941962</c:v>
                </c:pt>
                <c:pt idx="11">
                  <c:v>61105512.968719169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9-4558-8F85-F6D1C768BAB1}"/>
            </c:ext>
          </c:extLst>
        </c:ser>
        <c:ser>
          <c:idx val="1"/>
          <c:order val="1"/>
          <c:tx>
            <c:strRef>
              <c:f>'GASTO X MESES'!$A$133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MESES'!$B$133:$M$133</c:f>
              <c:numCache>
                <c:formatCode>#,##0.00</c:formatCode>
                <c:ptCount val="12"/>
                <c:pt idx="0">
                  <c:v>22172486.748344775</c:v>
                </c:pt>
                <c:pt idx="1">
                  <c:v>24925441.461767077</c:v>
                </c:pt>
                <c:pt idx="2">
                  <c:v>39612928.334234588</c:v>
                </c:pt>
                <c:pt idx="3">
                  <c:v>32666465.922550112</c:v>
                </c:pt>
                <c:pt idx="4">
                  <c:v>39862489.373782821</c:v>
                </c:pt>
                <c:pt idx="5">
                  <c:v>37196994.413326778</c:v>
                </c:pt>
                <c:pt idx="6">
                  <c:v>73352315.810611203</c:v>
                </c:pt>
                <c:pt idx="7">
                  <c:v>98013818.041748375</c:v>
                </c:pt>
                <c:pt idx="8">
                  <c:v>71369964.672347933</c:v>
                </c:pt>
                <c:pt idx="9">
                  <c:v>43267566.084045544</c:v>
                </c:pt>
                <c:pt idx="10">
                  <c:v>36143591.94830519</c:v>
                </c:pt>
                <c:pt idx="11">
                  <c:v>34778970.587923668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9-4558-8F85-F6D1C768BAB1}"/>
            </c:ext>
          </c:extLst>
        </c:ser>
        <c:ser>
          <c:idx val="2"/>
          <c:order val="2"/>
          <c:tx>
            <c:strRef>
              <c:f>'GASTO X MESES'!$A$134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MESES'!$B$134:$M$134</c:f>
              <c:numCache>
                <c:formatCode>#,##0.00</c:formatCode>
                <c:ptCount val="12"/>
                <c:pt idx="0">
                  <c:v>17873267.225464705</c:v>
                </c:pt>
                <c:pt idx="1">
                  <c:v>19068116.917300135</c:v>
                </c:pt>
                <c:pt idx="2">
                  <c:v>34479417.248106882</c:v>
                </c:pt>
                <c:pt idx="3">
                  <c:v>31256331.673332267</c:v>
                </c:pt>
                <c:pt idx="4">
                  <c:v>37212808.29846248</c:v>
                </c:pt>
                <c:pt idx="5">
                  <c:v>35331635.732740313</c:v>
                </c:pt>
                <c:pt idx="6">
                  <c:v>67975019.527875349</c:v>
                </c:pt>
                <c:pt idx="7">
                  <c:v>92030059.524029106</c:v>
                </c:pt>
                <c:pt idx="8">
                  <c:v>65655605.264834642</c:v>
                </c:pt>
                <c:pt idx="9">
                  <c:v>49003287.805641137</c:v>
                </c:pt>
                <c:pt idx="10">
                  <c:v>38433050.606162004</c:v>
                </c:pt>
                <c:pt idx="11">
                  <c:v>36084888.669866487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9-4558-8F85-F6D1C768BAB1}"/>
            </c:ext>
          </c:extLst>
        </c:ser>
        <c:ser>
          <c:idx val="3"/>
          <c:order val="3"/>
          <c:tx>
            <c:strRef>
              <c:f>'GASTO X MESES'!$A$135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MESES'!$B$135:$M$135</c:f>
              <c:numCache>
                <c:formatCode>#,##0.00</c:formatCode>
                <c:ptCount val="12"/>
                <c:pt idx="0">
                  <c:v>10650757.749739874</c:v>
                </c:pt>
                <c:pt idx="1">
                  <c:v>12135561.076393511</c:v>
                </c:pt>
                <c:pt idx="2">
                  <c:v>19780907.6512191</c:v>
                </c:pt>
                <c:pt idx="3">
                  <c:v>15625133.24734156</c:v>
                </c:pt>
                <c:pt idx="4">
                  <c:v>19042963.394284084</c:v>
                </c:pt>
                <c:pt idx="5">
                  <c:v>17980392.926545151</c:v>
                </c:pt>
                <c:pt idx="6">
                  <c:v>38480450.964044943</c:v>
                </c:pt>
                <c:pt idx="7">
                  <c:v>51570748.144048296</c:v>
                </c:pt>
                <c:pt idx="8">
                  <c:v>35583547.379591271</c:v>
                </c:pt>
                <c:pt idx="9">
                  <c:v>16908550.501467369</c:v>
                </c:pt>
                <c:pt idx="10">
                  <c:v>12527861.017125525</c:v>
                </c:pt>
                <c:pt idx="11">
                  <c:v>11875003.990273807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C9-4558-8F85-F6D1C768BAB1}"/>
            </c:ext>
          </c:extLst>
        </c:ser>
        <c:ser>
          <c:idx val="4"/>
          <c:order val="4"/>
          <c:tx>
            <c:strRef>
              <c:f>'GASTO X MESES'!$A$136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tar"/>
            <c:size val="3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MESES'!$B$136:$M$136</c:f>
              <c:numCache>
                <c:formatCode>#,##0.00</c:formatCode>
                <c:ptCount val="12"/>
                <c:pt idx="0">
                  <c:v>4294298.1148283156</c:v>
                </c:pt>
                <c:pt idx="1">
                  <c:v>5205201.2936502546</c:v>
                </c:pt>
                <c:pt idx="2">
                  <c:v>8355017.0069010071</c:v>
                </c:pt>
                <c:pt idx="3">
                  <c:v>7141691.9440414142</c:v>
                </c:pt>
                <c:pt idx="4">
                  <c:v>7892071.776065005</c:v>
                </c:pt>
                <c:pt idx="5">
                  <c:v>7782365.9408641383</c:v>
                </c:pt>
                <c:pt idx="6">
                  <c:v>18718393.572717533</c:v>
                </c:pt>
                <c:pt idx="7">
                  <c:v>26325207.942003701</c:v>
                </c:pt>
                <c:pt idx="8">
                  <c:v>18012888.614453353</c:v>
                </c:pt>
                <c:pt idx="9">
                  <c:v>16478342.219912559</c:v>
                </c:pt>
                <c:pt idx="10">
                  <c:v>12606540.259799359</c:v>
                </c:pt>
                <c:pt idx="11">
                  <c:v>12347769.513779944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C9-4558-8F85-F6D1C768BAB1}"/>
            </c:ext>
          </c:extLst>
        </c:ser>
        <c:ser>
          <c:idx val="5"/>
          <c:order val="5"/>
          <c:tx>
            <c:strRef>
              <c:f>'GASTO X MESES'!$A$137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MESES'!$B$137:$M$137</c:f>
              <c:numCache>
                <c:formatCode>#,##0.00</c:formatCode>
                <c:ptCount val="12"/>
                <c:pt idx="0">
                  <c:v>4775368.9282073686</c:v>
                </c:pt>
                <c:pt idx="1">
                  <c:v>5588698.4385625562</c:v>
                </c:pt>
                <c:pt idx="2">
                  <c:v>9066138.6336003859</c:v>
                </c:pt>
                <c:pt idx="3">
                  <c:v>8713177.1702764239</c:v>
                </c:pt>
                <c:pt idx="4">
                  <c:v>9831372.2422047835</c:v>
                </c:pt>
                <c:pt idx="5">
                  <c:v>9884638.1203711256</c:v>
                </c:pt>
                <c:pt idx="6">
                  <c:v>29420949.49578847</c:v>
                </c:pt>
                <c:pt idx="7">
                  <c:v>41430934.000967458</c:v>
                </c:pt>
                <c:pt idx="8">
                  <c:v>27568609.032619741</c:v>
                </c:pt>
                <c:pt idx="9">
                  <c:v>13380848.377022825</c:v>
                </c:pt>
                <c:pt idx="10">
                  <c:v>10457341.799615959</c:v>
                </c:pt>
                <c:pt idx="11">
                  <c:v>10040877.75647429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C9-4558-8F85-F6D1C768BAB1}"/>
            </c:ext>
          </c:extLst>
        </c:ser>
        <c:ser>
          <c:idx val="6"/>
          <c:order val="6"/>
          <c:tx>
            <c:strRef>
              <c:f>'GASTO X MESES'!$A$138</c:f>
              <c:strCache>
                <c:ptCount val="1"/>
                <c:pt idx="0">
                  <c:v>OTROS GASTOS</c:v>
                </c:pt>
              </c:strCache>
            </c:strRef>
          </c:tx>
          <c:spPr>
            <a:ln w="254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MESES'!$B$138:$M$138</c:f>
              <c:numCache>
                <c:formatCode>#,##0.00</c:formatCode>
                <c:ptCount val="12"/>
                <c:pt idx="0">
                  <c:v>742755.26634413074</c:v>
                </c:pt>
                <c:pt idx="1">
                  <c:v>717457.13113016111</c:v>
                </c:pt>
                <c:pt idx="2">
                  <c:v>920415.10293824982</c:v>
                </c:pt>
                <c:pt idx="3">
                  <c:v>58685.265058842153</c:v>
                </c:pt>
                <c:pt idx="4">
                  <c:v>64125.521847665572</c:v>
                </c:pt>
                <c:pt idx="5">
                  <c:v>67991.589474062188</c:v>
                </c:pt>
                <c:pt idx="6">
                  <c:v>125100.99852486547</c:v>
                </c:pt>
                <c:pt idx="7">
                  <c:v>131421.87665332065</c:v>
                </c:pt>
                <c:pt idx="8">
                  <c:v>142757.96485815319</c:v>
                </c:pt>
                <c:pt idx="9">
                  <c:v>117059.14003187594</c:v>
                </c:pt>
                <c:pt idx="10">
                  <c:v>107767.45195948999</c:v>
                </c:pt>
                <c:pt idx="11">
                  <c:v>100809.25565937335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C9-4558-8F85-F6D1C768B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6934600"/>
        <c:axId val="1"/>
      </c:lineChart>
      <c:catAx>
        <c:axId val="626934600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34600"/>
        <c:crosses val="autoZero"/>
        <c:crossBetween val="midCat"/>
        <c:minorUnit val="16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844776829095108"/>
          <c:y val="7.7626558232917503E-2"/>
          <c:w val="0.21684060014886197"/>
          <c:h val="0.9051775854741002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mensual del gasto turístico</a:t>
            </a:r>
          </a:p>
        </c:rich>
      </c:tx>
      <c:layout>
        <c:manualLayout>
          <c:xMode val="edge"/>
          <c:yMode val="edge"/>
          <c:x val="0.23207547169811321"/>
          <c:y val="3.89104976335789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598911618172557"/>
          <c:y val="0.36186770428015563"/>
          <c:w val="0.53860739356644594"/>
          <c:h val="0.4435797665369649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E7D-46DF-9861-708B2D2DF7D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AE7D-46DF-9861-708B2D2DF7D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AE7D-46DF-9861-708B2D2DF7D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AE7D-46DF-9861-708B2D2DF7D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AE7D-46DF-9861-708B2D2DF7D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AE7D-46DF-9861-708B2D2DF7D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AE7D-46DF-9861-708B2D2DF7D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AE7D-46DF-9861-708B2D2DF7D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AE7D-46DF-9861-708B2D2DF7D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AE7D-46DF-9861-708B2D2DF7D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E7D-46DF-9861-708B2D2DF7D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E7D-46DF-9861-708B2D2DF7D1}"/>
              </c:ext>
            </c:extLst>
          </c:dPt>
          <c:dLbls>
            <c:dLbl>
              <c:idx val="1"/>
              <c:layout>
                <c:manualLayout>
                  <c:x val="-2.6113999900955198E-3"/>
                  <c:y val="-7.062552978543051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7D-46DF-9861-708B2D2DF7D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MESES'!$B$131:$M$131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MESES'!$B$140:$M$140</c:f>
              <c:numCache>
                <c:formatCode>0%</c:formatCode>
                <c:ptCount val="12"/>
                <c:pt idx="0">
                  <c:v>3.8512010418367056E-2</c:v>
                </c:pt>
                <c:pt idx="1">
                  <c:v>4.2984091434594328E-2</c:v>
                </c:pt>
                <c:pt idx="2">
                  <c:v>6.9834464854022546E-2</c:v>
                </c:pt>
                <c:pt idx="3">
                  <c:v>6.5308144092127998E-2</c:v>
                </c:pt>
                <c:pt idx="4">
                  <c:v>8.0358678711016027E-2</c:v>
                </c:pt>
                <c:pt idx="5">
                  <c:v>7.7033157247967249E-2</c:v>
                </c:pt>
                <c:pt idx="6">
                  <c:v>0.12158836941438515</c:v>
                </c:pt>
                <c:pt idx="7">
                  <c:v>0.16585656393233669</c:v>
                </c:pt>
                <c:pt idx="8">
                  <c:v>0.11449581295865424</c:v>
                </c:pt>
                <c:pt idx="9">
                  <c:v>8.779319736702966E-2</c:v>
                </c:pt>
                <c:pt idx="10">
                  <c:v>6.9691973652664274E-2</c:v>
                </c:pt>
                <c:pt idx="11">
                  <c:v>6.6543535916834637E-2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7D-46DF-9861-708B2D2DF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portrait"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según el tipo de alojamiento</a:t>
            </a:r>
          </a:p>
        </c:rich>
      </c:tx>
      <c:layout>
        <c:manualLayout>
          <c:xMode val="edge"/>
          <c:yMode val="edge"/>
          <c:x val="0.22153846153846155"/>
          <c:y val="3.8759689922480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5D7-48C8-8D5B-8168B854770A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5D7-48C8-8D5B-8168B854770A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5D7-48C8-8D5B-8168B854770A}"/>
              </c:ext>
            </c:extLst>
          </c:dPt>
          <c:dLbls>
            <c:dLbl>
              <c:idx val="0"/>
              <c:layout>
                <c:manualLayout>
                  <c:x val="2.5437201907790145E-2"/>
                  <c:y val="0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D7-48C8-8D5B-8168B854770A}"/>
                </c:ext>
              </c:extLst>
            </c:dLbl>
            <c:dLbl>
              <c:idx val="1"/>
              <c:layout>
                <c:manualLayout>
                  <c:x val="0"/>
                  <c:y val="4.017577693269806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D7-48C8-8D5B-8168B854770A}"/>
                </c:ext>
              </c:extLst>
            </c:dLbl>
            <c:dLbl>
              <c:idx val="2"/>
              <c:layout>
                <c:manualLayout>
                  <c:x val="2.5437201907790145E-2"/>
                  <c:y val="-5.52416932824598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D7-48C8-8D5B-8168B854770A}"/>
                </c:ext>
              </c:extLst>
            </c:dLbl>
            <c:dLbl>
              <c:idx val="3"/>
              <c:layout>
                <c:manualLayout>
                  <c:x val="5.7144008147760592E-2"/>
                  <c:y val="-0.125549302914681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D7-48C8-8D5B-8168B854770A}"/>
                </c:ext>
              </c:extLst>
            </c:dLbl>
            <c:dLbl>
              <c:idx val="4"/>
              <c:layout>
                <c:manualLayout>
                  <c:x val="0.10748354613100704"/>
                  <c:y val="-4.519774904928532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D7-48C8-8D5B-8168B854770A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45D7-48C8-8D5B-8168B854770A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45D7-48C8-8D5B-8168B854770A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5D7-48C8-8D5B-8168B854770A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5D7-48C8-8D5B-8168B854770A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45D7-48C8-8D5B-8168B854770A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5D7-48C8-8D5B-8168B854770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T.A.'!$B$10:$F$10</c:f>
              <c:strCache>
                <c:ptCount val="5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</c:v>
                </c:pt>
                <c:pt idx="4">
                  <c:v>VIVIENDAS Y APARTAMENTOS TURÍSTICOS</c:v>
                </c:pt>
              </c:strCache>
            </c:strRef>
          </c:cat>
          <c:val>
            <c:numRef>
              <c:f>'GASTO X T.A.'!$B$19:$F$19</c:f>
              <c:numCache>
                <c:formatCode>0%</c:formatCode>
                <c:ptCount val="5"/>
                <c:pt idx="0">
                  <c:v>0.68319792914215649</c:v>
                </c:pt>
                <c:pt idx="1">
                  <c:v>3.8160498189170687E-2</c:v>
                </c:pt>
                <c:pt idx="2">
                  <c:v>0.12063672227018768</c:v>
                </c:pt>
                <c:pt idx="3">
                  <c:v>3.9982140194091194E-2</c:v>
                </c:pt>
                <c:pt idx="4">
                  <c:v>0.11802271020439395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D7-48C8-8D5B-8168B8547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según el tipo de alojamiento utilizado</a:t>
            </a:r>
          </a:p>
        </c:rich>
      </c:tx>
      <c:layout>
        <c:manualLayout>
          <c:xMode val="edge"/>
          <c:yMode val="edge"/>
          <c:x val="0.32651182323139838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T.A.'!$B$10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T.A.'!$B$11:$B$17</c:f>
              <c:numCache>
                <c:formatCode>#,##0.00</c:formatCode>
                <c:ptCount val="7"/>
                <c:pt idx="0">
                  <c:v>552698497.6965183</c:v>
                </c:pt>
                <c:pt idx="1">
                  <c:v>220935963.872062</c:v>
                </c:pt>
                <c:pt idx="2">
                  <c:v>59050505.745817602</c:v>
                </c:pt>
                <c:pt idx="3">
                  <c:v>143745121.90272209</c:v>
                </c:pt>
                <c:pt idx="4">
                  <c:v>58762176.799395315</c:v>
                </c:pt>
                <c:pt idx="5">
                  <c:v>41732172.194512673</c:v>
                </c:pt>
                <c:pt idx="6">
                  <c:v>2692772.3485316979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C-43FB-8B6F-B5C873CBD15E}"/>
            </c:ext>
          </c:extLst>
        </c:ser>
        <c:ser>
          <c:idx val="1"/>
          <c:order val="1"/>
          <c:tx>
            <c:strRef>
              <c:f>'GASTO X T.A.'!$C$10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T.A.'!$C$11:$C$17</c:f>
              <c:numCache>
                <c:formatCode>#,##0.00</c:formatCode>
                <c:ptCount val="7"/>
                <c:pt idx="0">
                  <c:v>21857241.058766633</c:v>
                </c:pt>
                <c:pt idx="1">
                  <c:v>8902425.5047567245</c:v>
                </c:pt>
                <c:pt idx="2">
                  <c:v>5754877.4645888703</c:v>
                </c:pt>
                <c:pt idx="3">
                  <c:v>14888296.011405468</c:v>
                </c:pt>
                <c:pt idx="4">
                  <c:v>5766405.1608564937</c:v>
                </c:pt>
                <c:pt idx="5">
                  <c:v>3133529.2244340321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C-43FB-8B6F-B5C873CBD15E}"/>
            </c:ext>
          </c:extLst>
        </c:ser>
        <c:ser>
          <c:idx val="2"/>
          <c:order val="2"/>
          <c:tx>
            <c:strRef>
              <c:f>'GASTO X T.A.'!$D$10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T.A.'!$D$11:$D$17</c:f>
              <c:numCache>
                <c:formatCode>#,##0.00</c:formatCode>
                <c:ptCount val="7"/>
                <c:pt idx="0">
                  <c:v>98700574.174788326</c:v>
                </c:pt>
                <c:pt idx="1">
                  <c:v>23856771.569607504</c:v>
                </c:pt>
                <c:pt idx="2">
                  <c:v>16242101.933063727</c:v>
                </c:pt>
                <c:pt idx="3">
                  <c:v>30882800.840008296</c:v>
                </c:pt>
                <c:pt idx="4">
                  <c:v>9778728.28487771</c:v>
                </c:pt>
                <c:pt idx="5">
                  <c:v>11147274.487745868</c:v>
                </c:pt>
                <c:pt idx="6">
                  <c:v>26813.649176425155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4C-43FB-8B6F-B5C873CBD15E}"/>
            </c:ext>
          </c:extLst>
        </c:ser>
        <c:ser>
          <c:idx val="3"/>
          <c:order val="3"/>
          <c:tx>
            <c:strRef>
              <c:f>'GASTO X T.A.'!$E$10</c:f>
              <c:strCache>
                <c:ptCount val="1"/>
                <c:pt idx="0">
                  <c:v>ALBERGUES</c:v>
                </c:pt>
              </c:strCache>
            </c:strRef>
          </c:tx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T.A.'!$E$11:$E$17</c:f>
              <c:numCache>
                <c:formatCode>#,##0.00</c:formatCode>
                <c:ptCount val="7"/>
                <c:pt idx="0">
                  <c:v>40215899.923053727</c:v>
                </c:pt>
                <c:pt idx="1">
                  <c:v>8736729.2745316848</c:v>
                </c:pt>
                <c:pt idx="2">
                  <c:v>4172933.5429522875</c:v>
                </c:pt>
                <c:pt idx="3">
                  <c:v>5971142.0045843003</c:v>
                </c:pt>
                <c:pt idx="4">
                  <c:v>2419762.5284646936</c:v>
                </c:pt>
                <c:pt idx="5">
                  <c:v>1518014.3871159565</c:v>
                </c:pt>
                <c:pt idx="6">
                  <c:v>146925.69916119188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76-47A9-9AB6-4785CEAA76CB}"/>
            </c:ext>
          </c:extLst>
        </c:ser>
        <c:ser>
          <c:idx val="4"/>
          <c:order val="4"/>
          <c:tx>
            <c:strRef>
              <c:f>'GASTO X T.A.'!$F$10</c:f>
              <c:strCache>
                <c:ptCount val="1"/>
                <c:pt idx="0">
                  <c:v>VIVIENDAS Y APARTAMENTOS TURÍSTICOS</c:v>
                </c:pt>
              </c:strCache>
            </c:strRef>
          </c:tx>
          <c:invertIfNegative val="0"/>
          <c:cat>
            <c:strRef>
              <c:f>'GASTO X T.A.'!$A$11:$A$17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T.A.'!$F$11:$F$17</c:f>
              <c:numCache>
                <c:formatCode>#,##0.00</c:formatCode>
                <c:ptCount val="7"/>
                <c:pt idx="0">
                  <c:v>96836660.482716322</c:v>
                </c:pt>
                <c:pt idx="1">
                  <c:v>32630334.66996989</c:v>
                </c:pt>
                <c:pt idx="2">
                  <c:v>13066707.987274017</c:v>
                </c:pt>
                <c:pt idx="3">
                  <c:v>25141738.301520996</c:v>
                </c:pt>
                <c:pt idx="4">
                  <c:v>10958259.186357958</c:v>
                </c:pt>
                <c:pt idx="5">
                  <c:v>7870595.9140700577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6-4228-8E4D-65DB7F20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375200"/>
        <c:axId val="1"/>
      </c:barChart>
      <c:catAx>
        <c:axId val="629375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75200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3270833791638756E-2"/>
          <c:y val="2.3057155074237466E-2"/>
          <c:w val="0.22975538772342574"/>
          <c:h val="0.267127097576574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hoteleros</a:t>
            </a:r>
          </a:p>
        </c:rich>
      </c:tx>
      <c:layout>
        <c:manualLayout>
          <c:xMode val="edge"/>
          <c:yMode val="edge"/>
          <c:x val="0.3287672939187686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637014576957213E-2"/>
          <c:y val="0.29670435805988887"/>
          <c:w val="0.70034275853102534"/>
          <c:h val="0.55677854845806307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T.A.'!$A$86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T.A.'!$B$86:$M$86</c:f>
              <c:numCache>
                <c:formatCode>#,##0.00</c:formatCode>
                <c:ptCount val="12"/>
                <c:pt idx="0">
                  <c:v>28382185.183732655</c:v>
                </c:pt>
                <c:pt idx="1">
                  <c:v>30754403.878827658</c:v>
                </c:pt>
                <c:pt idx="2">
                  <c:v>44262218.016337223</c:v>
                </c:pt>
                <c:pt idx="3">
                  <c:v>44348570.506742008</c:v>
                </c:pt>
                <c:pt idx="4">
                  <c:v>54174190.521677643</c:v>
                </c:pt>
                <c:pt idx="5">
                  <c:v>50719801.60527949</c:v>
                </c:pt>
                <c:pt idx="6">
                  <c:v>42740116.503328688</c:v>
                </c:pt>
                <c:pt idx="7">
                  <c:v>57946839.274803139</c:v>
                </c:pt>
                <c:pt idx="8">
                  <c:v>43735074.072246127</c:v>
                </c:pt>
                <c:pt idx="9">
                  <c:v>61651398.681508638</c:v>
                </c:pt>
                <c:pt idx="10">
                  <c:v>48706253.056279778</c:v>
                </c:pt>
                <c:pt idx="11">
                  <c:v>45277446.395755224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4F-4979-8CED-1B72DE2F5A0E}"/>
            </c:ext>
          </c:extLst>
        </c:ser>
        <c:ser>
          <c:idx val="1"/>
          <c:order val="1"/>
          <c:tx>
            <c:strRef>
              <c:f>'GASTO X T.A.'!$A$87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T.A.'!$B$87:$M$87</c:f>
              <c:numCache>
                <c:formatCode>#,##0.00</c:formatCode>
                <c:ptCount val="12"/>
                <c:pt idx="0">
                  <c:v>11701414.743774937</c:v>
                </c:pt>
                <c:pt idx="1">
                  <c:v>12465541.014903544</c:v>
                </c:pt>
                <c:pt idx="2">
                  <c:v>18454486.059150171</c:v>
                </c:pt>
                <c:pt idx="3">
                  <c:v>15709587.985351846</c:v>
                </c:pt>
                <c:pt idx="4">
                  <c:v>18883388.122556325</c:v>
                </c:pt>
                <c:pt idx="5">
                  <c:v>17457119.275238667</c:v>
                </c:pt>
                <c:pt idx="6">
                  <c:v>22828667.98140363</c:v>
                </c:pt>
                <c:pt idx="7">
                  <c:v>29680266.31613588</c:v>
                </c:pt>
                <c:pt idx="8">
                  <c:v>23084026.455274772</c:v>
                </c:pt>
                <c:pt idx="9">
                  <c:v>19307261.711476892</c:v>
                </c:pt>
                <c:pt idx="10">
                  <c:v>16017852.781698447</c:v>
                </c:pt>
                <c:pt idx="11">
                  <c:v>15346351.425096897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4F-4979-8CED-1B72DE2F5A0E}"/>
            </c:ext>
          </c:extLst>
        </c:ser>
        <c:ser>
          <c:idx val="2"/>
          <c:order val="2"/>
          <c:tx>
            <c:strRef>
              <c:f>'GASTO X T.A.'!$A$88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T.A.'!$B$88:$M$88</c:f>
              <c:numCache>
                <c:formatCode>#,##0.00</c:formatCode>
                <c:ptCount val="12"/>
                <c:pt idx="0">
                  <c:v>4129900.3640559297</c:v>
                </c:pt>
                <c:pt idx="1">
                  <c:v>4573391.3719953904</c:v>
                </c:pt>
                <c:pt idx="2">
                  <c:v>6768950.7298566364</c:v>
                </c:pt>
                <c:pt idx="3">
                  <c:v>2825688.9700124622</c:v>
                </c:pt>
                <c:pt idx="4">
                  <c:v>3398887.80943191</c:v>
                </c:pt>
                <c:pt idx="5">
                  <c:v>3252221.8856917601</c:v>
                </c:pt>
                <c:pt idx="6">
                  <c:v>6230793.5490986621</c:v>
                </c:pt>
                <c:pt idx="7">
                  <c:v>7504679.7154798992</c:v>
                </c:pt>
                <c:pt idx="8">
                  <c:v>6077604.7052065376</c:v>
                </c:pt>
                <c:pt idx="9">
                  <c:v>5998367.4694088856</c:v>
                </c:pt>
                <c:pt idx="10">
                  <c:v>4286548.7859277567</c:v>
                </c:pt>
                <c:pt idx="11">
                  <c:v>4003470.3896517674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F-4979-8CED-1B72DE2F5A0E}"/>
            </c:ext>
          </c:extLst>
        </c:ser>
        <c:ser>
          <c:idx val="3"/>
          <c:order val="3"/>
          <c:tx>
            <c:strRef>
              <c:f>'GASTO X T.A.'!$A$89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T.A.'!$B$89:$M$89</c:f>
              <c:numCache>
                <c:formatCode>#,##0.00</c:formatCode>
                <c:ptCount val="12"/>
                <c:pt idx="0">
                  <c:v>6349789.629952536</c:v>
                </c:pt>
                <c:pt idx="1">
                  <c:v>6670358.6743442565</c:v>
                </c:pt>
                <c:pt idx="2">
                  <c:v>9916406.7167442665</c:v>
                </c:pt>
                <c:pt idx="3">
                  <c:v>9509167.2578185704</c:v>
                </c:pt>
                <c:pt idx="4">
                  <c:v>11043975.705085097</c:v>
                </c:pt>
                <c:pt idx="5">
                  <c:v>10563585.988649983</c:v>
                </c:pt>
                <c:pt idx="6">
                  <c:v>15190441.335324289</c:v>
                </c:pt>
                <c:pt idx="7">
                  <c:v>19640957.804397345</c:v>
                </c:pt>
                <c:pt idx="8">
                  <c:v>15566073.212888613</c:v>
                </c:pt>
                <c:pt idx="9">
                  <c:v>14805240.595229693</c:v>
                </c:pt>
                <c:pt idx="10">
                  <c:v>12725737.747393934</c:v>
                </c:pt>
                <c:pt idx="11">
                  <c:v>11763387.234893514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4F-4979-8CED-1B72DE2F5A0E}"/>
            </c:ext>
          </c:extLst>
        </c:ser>
        <c:ser>
          <c:idx val="4"/>
          <c:order val="4"/>
          <c:tx>
            <c:strRef>
              <c:f>'GASTO X T.A.'!$A$90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T.A.'!$B$90:$M$90</c:f>
              <c:numCache>
                <c:formatCode>#,##0.00</c:formatCode>
                <c:ptCount val="12"/>
                <c:pt idx="0">
                  <c:v>1887991.7149631905</c:v>
                </c:pt>
                <c:pt idx="1">
                  <c:v>2077283.6901002647</c:v>
                </c:pt>
                <c:pt idx="2">
                  <c:v>2981315.8811731827</c:v>
                </c:pt>
                <c:pt idx="3">
                  <c:v>4564843.8277322156</c:v>
                </c:pt>
                <c:pt idx="4">
                  <c:v>5098555.9124877844</c:v>
                </c:pt>
                <c:pt idx="5">
                  <c:v>5196577.8124810178</c:v>
                </c:pt>
                <c:pt idx="6">
                  <c:v>7554064.6624570685</c:v>
                </c:pt>
                <c:pt idx="7">
                  <c:v>9885359.1332914811</c:v>
                </c:pt>
                <c:pt idx="8">
                  <c:v>7748620.0737844594</c:v>
                </c:pt>
                <c:pt idx="9">
                  <c:v>4622568.4642268354</c:v>
                </c:pt>
                <c:pt idx="10">
                  <c:v>3604315.6256783917</c:v>
                </c:pt>
                <c:pt idx="11">
                  <c:v>3540680.0010194294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4F-4979-8CED-1B72DE2F5A0E}"/>
            </c:ext>
          </c:extLst>
        </c:ser>
        <c:ser>
          <c:idx val="5"/>
          <c:order val="5"/>
          <c:tx>
            <c:strRef>
              <c:f>'GASTO X T.A.'!$A$91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T.A.'!$B$91:$M$91</c:f>
              <c:numCache>
                <c:formatCode>#,##0.00</c:formatCode>
                <c:ptCount val="12"/>
                <c:pt idx="0">
                  <c:v>2280354.6970162764</c:v>
                </c:pt>
                <c:pt idx="1">
                  <c:v>2353809.1807710417</c:v>
                </c:pt>
                <c:pt idx="2">
                  <c:v>3461620.1020196234</c:v>
                </c:pt>
                <c:pt idx="3">
                  <c:v>2920532.897827616</c:v>
                </c:pt>
                <c:pt idx="4">
                  <c:v>3148828.2317254394</c:v>
                </c:pt>
                <c:pt idx="5">
                  <c:v>3143017.0469535664</c:v>
                </c:pt>
                <c:pt idx="6">
                  <c:v>2566251.7915952695</c:v>
                </c:pt>
                <c:pt idx="7">
                  <c:v>3509919.9479179056</c:v>
                </c:pt>
                <c:pt idx="8">
                  <c:v>2808111.513060844</c:v>
                </c:pt>
                <c:pt idx="9">
                  <c:v>6516785.2644232381</c:v>
                </c:pt>
                <c:pt idx="10">
                  <c:v>4658135.32899292</c:v>
                </c:pt>
                <c:pt idx="11">
                  <c:v>4364806.1922089309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4F-4979-8CED-1B72DE2F5A0E}"/>
            </c:ext>
          </c:extLst>
        </c:ser>
        <c:ser>
          <c:idx val="6"/>
          <c:order val="6"/>
          <c:tx>
            <c:strRef>
              <c:f>'GASTO X T.A.'!$A$92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T.A.'!$B$85:$M$85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T.A.'!$B$92:$M$92</c:f>
              <c:numCache>
                <c:formatCode>#,##0.00</c:formatCode>
                <c:ptCount val="12"/>
                <c:pt idx="0">
                  <c:v>698043.76775793638</c:v>
                </c:pt>
                <c:pt idx="1">
                  <c:v>652953.18713624333</c:v>
                </c:pt>
                <c:pt idx="2">
                  <c:v>817308.11382275133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89525.64870704661</c:v>
                </c:pt>
                <c:pt idx="7">
                  <c:v>94665.958378440613</c:v>
                </c:pt>
                <c:pt idx="8">
                  <c:v>83207.520616737471</c:v>
                </c:pt>
                <c:pt idx="9">
                  <c:v>86823.063604707073</c:v>
                </c:pt>
                <c:pt idx="10">
                  <c:v>87128.952169032622</c:v>
                </c:pt>
                <c:pt idx="11">
                  <c:v>83116.136338802025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4F-4979-8CED-1B72DE2F5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77496"/>
        <c:axId val="1"/>
      </c:lineChart>
      <c:catAx>
        <c:axId val="629377496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77496"/>
        <c:crosses val="autoZero"/>
        <c:crossBetween val="midCat"/>
        <c:minorUnit val="14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284609729529142"/>
          <c:y val="7.1355582331567982E-2"/>
          <c:w val="0.21355932203389827"/>
          <c:h val="0.7743442405938361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12811</c:v>
              </c:pt>
              <c:pt idx="1">
                <c:v>15590</c:v>
              </c:pt>
              <c:pt idx="2">
                <c:v>20431</c:v>
              </c:pt>
              <c:pt idx="3">
                <c:v>32964</c:v>
              </c:pt>
              <c:pt idx="4">
                <c:v>26771</c:v>
              </c:pt>
              <c:pt idx="5">
                <c:v>26819</c:v>
              </c:pt>
              <c:pt idx="6">
                <c:v>37338</c:v>
              </c:pt>
              <c:pt idx="7">
                <c:v>57232</c:v>
              </c:pt>
              <c:pt idx="8">
                <c:v>31986</c:v>
              </c:pt>
              <c:pt idx="9">
                <c:v>32603</c:v>
              </c:pt>
              <c:pt idx="10">
                <c:v>22846</c:v>
              </c:pt>
              <c:pt idx="11">
                <c:v>19184</c:v>
              </c:pt>
            </c:numLit>
          </c:val>
          <c:extLst>
            <c:ext xmlns:c16="http://schemas.microsoft.com/office/drawing/2014/chart" uri="{C3380CC4-5D6E-409C-BE32-E72D297353CC}">
              <c16:uniqueId val="{00000000-8340-48A4-8821-554A686F3C7E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22979</c:v>
              </c:pt>
              <c:pt idx="1">
                <c:v>25378</c:v>
              </c:pt>
              <c:pt idx="2">
                <c:v>34724</c:v>
              </c:pt>
              <c:pt idx="3">
                <c:v>62505</c:v>
              </c:pt>
              <c:pt idx="4">
                <c:v>47559</c:v>
              </c:pt>
              <c:pt idx="5">
                <c:v>47783</c:v>
              </c:pt>
              <c:pt idx="6">
                <c:v>72980</c:v>
              </c:pt>
              <c:pt idx="7">
                <c:v>144293</c:v>
              </c:pt>
              <c:pt idx="8">
                <c:v>54098</c:v>
              </c:pt>
              <c:pt idx="9">
                <c:v>58291</c:v>
              </c:pt>
              <c:pt idx="10">
                <c:v>39036</c:v>
              </c:pt>
              <c:pt idx="11">
                <c:v>35991</c:v>
              </c:pt>
            </c:numLit>
          </c:val>
          <c:extLst>
            <c:ext xmlns:c16="http://schemas.microsoft.com/office/drawing/2014/chart" uri="{C3380CC4-5D6E-409C-BE32-E72D297353CC}">
              <c16:uniqueId val="{00000001-8340-48A4-8821-554A686F3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575912"/>
        <c:axId val="307576304"/>
      </c:barChart>
      <c:catAx>
        <c:axId val="307575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576304"/>
        <c:scaling>
          <c:orientation val="minMax"/>
          <c:max val="18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5912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campings de turismo</a:t>
            </a:r>
          </a:p>
        </c:rich>
      </c:tx>
      <c:layout>
        <c:manualLayout>
          <c:xMode val="edge"/>
          <c:yMode val="edge"/>
          <c:x val="0.32191787890920415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61673542879095E-2"/>
          <c:y val="0.27106324069668863"/>
          <c:w val="0.70462358223842769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T.A.'!$A$187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T.A.'!$B$187:$M$187</c:f>
              <c:numCache>
                <c:formatCode>#,##0.00</c:formatCode>
                <c:ptCount val="12"/>
                <c:pt idx="0">
                  <c:v>183434.97844873814</c:v>
                </c:pt>
                <c:pt idx="1">
                  <c:v>303063.5378005848</c:v>
                </c:pt>
                <c:pt idx="2">
                  <c:v>1371046.1725303724</c:v>
                </c:pt>
                <c:pt idx="3">
                  <c:v>1616007.8490257584</c:v>
                </c:pt>
                <c:pt idx="4">
                  <c:v>2339540.7141788248</c:v>
                </c:pt>
                <c:pt idx="5">
                  <c:v>3460601.8020655261</c:v>
                </c:pt>
                <c:pt idx="6">
                  <c:v>4558643.791503571</c:v>
                </c:pt>
                <c:pt idx="7">
                  <c:v>5150093.2940525375</c:v>
                </c:pt>
                <c:pt idx="8">
                  <c:v>1538395.3161153044</c:v>
                </c:pt>
                <c:pt idx="9">
                  <c:v>784629.45876792178</c:v>
                </c:pt>
                <c:pt idx="10">
                  <c:v>376302.55547177518</c:v>
                </c:pt>
                <c:pt idx="11">
                  <c:v>175481.58880572056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9-4A23-8FE7-DC5FE51DA1C4}"/>
            </c:ext>
          </c:extLst>
        </c:ser>
        <c:ser>
          <c:idx val="1"/>
          <c:order val="1"/>
          <c:tx>
            <c:strRef>
              <c:f>'GASTO X T.A.'!$A$188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T.A.'!$B$188:$M$188</c:f>
              <c:numCache>
                <c:formatCode>#,##0.00</c:formatCode>
                <c:ptCount val="12"/>
                <c:pt idx="0">
                  <c:v>36116.083253219113</c:v>
                </c:pt>
                <c:pt idx="1">
                  <c:v>55357.185546287721</c:v>
                </c:pt>
                <c:pt idx="2">
                  <c:v>293206.43946335738</c:v>
                </c:pt>
                <c:pt idx="3">
                  <c:v>556820.37309684488</c:v>
                </c:pt>
                <c:pt idx="4">
                  <c:v>795833.70799710834</c:v>
                </c:pt>
                <c:pt idx="5">
                  <c:v>776137.72464755352</c:v>
                </c:pt>
                <c:pt idx="6">
                  <c:v>1395728.3402848565</c:v>
                </c:pt>
                <c:pt idx="7">
                  <c:v>2171188.0022318102</c:v>
                </c:pt>
                <c:pt idx="8">
                  <c:v>901340.94876658113</c:v>
                </c:pt>
                <c:pt idx="9">
                  <c:v>1130006.9881859918</c:v>
                </c:pt>
                <c:pt idx="10">
                  <c:v>542984.45260104374</c:v>
                </c:pt>
                <c:pt idx="11">
                  <c:v>247705.2586820712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9-4A23-8FE7-DC5FE51DA1C4}"/>
            </c:ext>
          </c:extLst>
        </c:ser>
        <c:ser>
          <c:idx val="2"/>
          <c:order val="2"/>
          <c:tx>
            <c:strRef>
              <c:f>'GASTO X T.A.'!$A$189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T.A.'!$B$189:$M$189</c:f>
              <c:numCache>
                <c:formatCode>#,##0.00</c:formatCode>
                <c:ptCount val="12"/>
                <c:pt idx="0">
                  <c:v>100298.35360285816</c:v>
                </c:pt>
                <c:pt idx="1">
                  <c:v>154680.31014001073</c:v>
                </c:pt>
                <c:pt idx="2">
                  <c:v>708632.60625798837</c:v>
                </c:pt>
                <c:pt idx="3">
                  <c:v>562403.67154099781</c:v>
                </c:pt>
                <c:pt idx="4">
                  <c:v>837141.06476011861</c:v>
                </c:pt>
                <c:pt idx="5">
                  <c:v>748153.25309411681</c:v>
                </c:pt>
                <c:pt idx="6">
                  <c:v>660802.35012099624</c:v>
                </c:pt>
                <c:pt idx="7">
                  <c:v>1156965.2565112645</c:v>
                </c:pt>
                <c:pt idx="8">
                  <c:v>372495.80742454529</c:v>
                </c:pt>
                <c:pt idx="9">
                  <c:v>259001.42232149516</c:v>
                </c:pt>
                <c:pt idx="10">
                  <c:v>129255.72064134754</c:v>
                </c:pt>
                <c:pt idx="11">
                  <c:v>65047.648173129979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99-4A23-8FE7-DC5FE51DA1C4}"/>
            </c:ext>
          </c:extLst>
        </c:ser>
        <c:ser>
          <c:idx val="3"/>
          <c:order val="3"/>
          <c:tx>
            <c:strRef>
              <c:f>'GASTO X T.A.'!$A$190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T.A.'!$B$190:$M$190</c:f>
              <c:numCache>
                <c:formatCode>#,##0.00</c:formatCode>
                <c:ptCount val="12"/>
                <c:pt idx="0">
                  <c:v>248797.75601853908</c:v>
                </c:pt>
                <c:pt idx="1">
                  <c:v>395810.62569863419</c:v>
                </c:pt>
                <c:pt idx="2">
                  <c:v>1899700.5678292047</c:v>
                </c:pt>
                <c:pt idx="3">
                  <c:v>808545.93056790845</c:v>
                </c:pt>
                <c:pt idx="4">
                  <c:v>1199092.7805481306</c:v>
                </c:pt>
                <c:pt idx="5">
                  <c:v>1092002.4944965004</c:v>
                </c:pt>
                <c:pt idx="6">
                  <c:v>2359773.2012156043</c:v>
                </c:pt>
                <c:pt idx="7">
                  <c:v>3381734.133767976</c:v>
                </c:pt>
                <c:pt idx="8">
                  <c:v>1730121.9068836467</c:v>
                </c:pt>
                <c:pt idx="9">
                  <c:v>1021586.5666528768</c:v>
                </c:pt>
                <c:pt idx="10">
                  <c:v>500960.06222591118</c:v>
                </c:pt>
                <c:pt idx="11">
                  <c:v>250169.98550053587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99-4A23-8FE7-DC5FE51DA1C4}"/>
            </c:ext>
          </c:extLst>
        </c:ser>
        <c:ser>
          <c:idx val="4"/>
          <c:order val="4"/>
          <c:tx>
            <c:strRef>
              <c:f>'GASTO X T.A.'!$A$191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T.A.'!$B$191:$M$191</c:f>
              <c:numCache>
                <c:formatCode>#,##0.00</c:formatCode>
                <c:ptCount val="12"/>
                <c:pt idx="0">
                  <c:v>22137.561605621533</c:v>
                </c:pt>
                <c:pt idx="1">
                  <c:v>36844.052653320468</c:v>
                </c:pt>
                <c:pt idx="2">
                  <c:v>237531.12762052545</c:v>
                </c:pt>
                <c:pt idx="3">
                  <c:v>421542.07372027653</c:v>
                </c:pt>
                <c:pt idx="4">
                  <c:v>515590.0594073945</c:v>
                </c:pt>
                <c:pt idx="5">
                  <c:v>655533.61813648953</c:v>
                </c:pt>
                <c:pt idx="6">
                  <c:v>1069433.8506785303</c:v>
                </c:pt>
                <c:pt idx="7">
                  <c:v>1662927.2253332823</c:v>
                </c:pt>
                <c:pt idx="8">
                  <c:v>692033.95365462685</c:v>
                </c:pt>
                <c:pt idx="9">
                  <c:v>260869.84604607496</c:v>
                </c:pt>
                <c:pt idx="10">
                  <c:v>128670.31691755229</c:v>
                </c:pt>
                <c:pt idx="11">
                  <c:v>63291.475082797857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99-4A23-8FE7-DC5FE51DA1C4}"/>
            </c:ext>
          </c:extLst>
        </c:ser>
        <c:ser>
          <c:idx val="5"/>
          <c:order val="5"/>
          <c:tx>
            <c:strRef>
              <c:f>'GASTO X T.A.'!$A$192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T.A.'!$B$192:$M$192</c:f>
              <c:numCache>
                <c:formatCode>#,##0.00</c:formatCode>
                <c:ptCount val="12"/>
                <c:pt idx="0">
                  <c:v>14030.983867028655</c:v>
                </c:pt>
                <c:pt idx="1">
                  <c:v>22420.886288504127</c:v>
                </c:pt>
                <c:pt idx="2">
                  <c:v>132066.72996897879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662188.29606018856</c:v>
                </c:pt>
                <c:pt idx="7">
                  <c:v>892272.20051383262</c:v>
                </c:pt>
                <c:pt idx="8">
                  <c:v>656402.96564897988</c:v>
                </c:pt>
                <c:pt idx="9">
                  <c:v>447104.11715028266</c:v>
                </c:pt>
                <c:pt idx="10">
                  <c:v>214483.72171061093</c:v>
                </c:pt>
                <c:pt idx="11">
                  <c:v>92559.323225626023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99-4A23-8FE7-DC5FE51DA1C4}"/>
            </c:ext>
          </c:extLst>
        </c:ser>
        <c:ser>
          <c:idx val="6"/>
          <c:order val="6"/>
          <c:tx>
            <c:strRef>
              <c:f>'GASTO X T.A.'!$A$193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T.A.'!$B$186:$M$186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T.A.'!$B$193:$M$193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99-4A23-8FE7-DC5FE51D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2744"/>
        <c:axId val="1"/>
      </c:lineChart>
      <c:catAx>
        <c:axId val="629382744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2744"/>
        <c:crosses val="autoZero"/>
        <c:crossBetween val="midCat"/>
        <c:minorUnit val="12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13558957020863"/>
          <c:y val="3.3451957295373674E-2"/>
          <c:w val="0.21271186440677969"/>
          <c:h val="0.829289377433051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8058632503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2496411.5834203553</c:v>
                </c:pt>
                <c:pt idx="1">
                  <c:v>2734632.6229580734</c:v>
                </c:pt>
                <c:pt idx="2">
                  <c:v>6709356.4164326563</c:v>
                </c:pt>
                <c:pt idx="3">
                  <c:v>9582562.543423079</c:v>
                </c:pt>
                <c:pt idx="4">
                  <c:v>11402397.715055674</c:v>
                </c:pt>
                <c:pt idx="5">
                  <c:v>12952870.857878948</c:v>
                </c:pt>
                <c:pt idx="6">
                  <c:v>9694838.0604849681</c:v>
                </c:pt>
                <c:pt idx="7">
                  <c:v>16504715.695629161</c:v>
                </c:pt>
                <c:pt idx="8">
                  <c:v>6904411.5241981149</c:v>
                </c:pt>
                <c:pt idx="9">
                  <c:v>6444139.6198443761</c:v>
                </c:pt>
                <c:pt idx="10">
                  <c:v>6016206.6146627935</c:v>
                </c:pt>
                <c:pt idx="11">
                  <c:v>7258030.9208001252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A-4BBD-9623-8CFA339E0EE1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1075931.3441796992</c:v>
                </c:pt>
                <c:pt idx="1">
                  <c:v>1245029.249157086</c:v>
                </c:pt>
                <c:pt idx="2">
                  <c:v>2798001.9904159964</c:v>
                </c:pt>
                <c:pt idx="3">
                  <c:v>404900.30601940874</c:v>
                </c:pt>
                <c:pt idx="4">
                  <c:v>524673.39278392971</c:v>
                </c:pt>
                <c:pt idx="5">
                  <c:v>596090.49831558787</c:v>
                </c:pt>
                <c:pt idx="6">
                  <c:v>2096442.0169709935</c:v>
                </c:pt>
                <c:pt idx="7">
                  <c:v>3426533.8545412146</c:v>
                </c:pt>
                <c:pt idx="8">
                  <c:v>1789930.7024673014</c:v>
                </c:pt>
                <c:pt idx="9">
                  <c:v>3184246.4993707878</c:v>
                </c:pt>
                <c:pt idx="10">
                  <c:v>3019820.5352795497</c:v>
                </c:pt>
                <c:pt idx="11">
                  <c:v>3695171.1801059498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A-4BBD-9623-8CFA339E0EE1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337970.59614532313</c:v>
                </c:pt>
                <c:pt idx="1">
                  <c:v>429094.57263633329</c:v>
                </c:pt>
                <c:pt idx="2">
                  <c:v>1036358.3202548437</c:v>
                </c:pt>
                <c:pt idx="3">
                  <c:v>674675.73856321536</c:v>
                </c:pt>
                <c:pt idx="4">
                  <c:v>776428.67432211863</c:v>
                </c:pt>
                <c:pt idx="5">
                  <c:v>781400.85644165298</c:v>
                </c:pt>
                <c:pt idx="6">
                  <c:v>2074521.5232224013</c:v>
                </c:pt>
                <c:pt idx="7">
                  <c:v>3768732.5079722856</c:v>
                </c:pt>
                <c:pt idx="8">
                  <c:v>1505692.839484547</c:v>
                </c:pt>
                <c:pt idx="9">
                  <c:v>1508233.7974761191</c:v>
                </c:pt>
                <c:pt idx="10">
                  <c:v>1562644.4104516853</c:v>
                </c:pt>
                <c:pt idx="11">
                  <c:v>1786348.096093202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A-4BBD-9623-8CFA339E0EE1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993302.84164029139</c:v>
                </c:pt>
                <c:pt idx="1">
                  <c:v>1184647.8591646636</c:v>
                </c:pt>
                <c:pt idx="2">
                  <c:v>2722219.8548766556</c:v>
                </c:pt>
                <c:pt idx="3">
                  <c:v>718718.56387898524</c:v>
                </c:pt>
                <c:pt idx="4">
                  <c:v>941577.51748367422</c:v>
                </c:pt>
                <c:pt idx="5">
                  <c:v>1065049.5811197981</c:v>
                </c:pt>
                <c:pt idx="6">
                  <c:v>3913499.3296850612</c:v>
                </c:pt>
                <c:pt idx="7">
                  <c:v>6811808.8902523415</c:v>
                </c:pt>
                <c:pt idx="8">
                  <c:v>3253292.4303686228</c:v>
                </c:pt>
                <c:pt idx="9">
                  <c:v>3006596.0709298695</c:v>
                </c:pt>
                <c:pt idx="10">
                  <c:v>2807592.7787249065</c:v>
                </c:pt>
                <c:pt idx="11">
                  <c:v>3464495.121883424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4A-4BBD-9623-8CFA339E0EE1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342377.14722886687</c:v>
                </c:pt>
                <c:pt idx="1">
                  <c:v>412327.48835497937</c:v>
                </c:pt>
                <c:pt idx="2">
                  <c:v>1019524.3026104147</c:v>
                </c:pt>
                <c:pt idx="3">
                  <c:v>35978.85</c:v>
                </c:pt>
                <c:pt idx="4">
                  <c:v>50180.649999999987</c:v>
                </c:pt>
                <c:pt idx="5">
                  <c:v>37872.621428571416</c:v>
                </c:pt>
                <c:pt idx="6">
                  <c:v>1406848.1627695309</c:v>
                </c:pt>
                <c:pt idx="7">
                  <c:v>2390785.7661214629</c:v>
                </c:pt>
                <c:pt idx="8">
                  <c:v>1010988.1634014794</c:v>
                </c:pt>
                <c:pt idx="9">
                  <c:v>1034272.311064614</c:v>
                </c:pt>
                <c:pt idx="10">
                  <c:v>921679.41150578915</c:v>
                </c:pt>
                <c:pt idx="11">
                  <c:v>1115893.4103920003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4A-4BBD-9623-8CFA339E0EE1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208273.27317472789</c:v>
                </c:pt>
                <c:pt idx="1">
                  <c:v>261829.48940074153</c:v>
                </c:pt>
                <c:pt idx="2">
                  <c:v>691505.36883885716</c:v>
                </c:pt>
                <c:pt idx="3">
                  <c:v>395215.2541792409</c:v>
                </c:pt>
                <c:pt idx="4">
                  <c:v>491554.59420144832</c:v>
                </c:pt>
                <c:pt idx="5">
                  <c:v>568064.25668410817</c:v>
                </c:pt>
                <c:pt idx="6">
                  <c:v>1774865.6226006926</c:v>
                </c:pt>
                <c:pt idx="7">
                  <c:v>3455287.3219290543</c:v>
                </c:pt>
                <c:pt idx="8">
                  <c:v>1483723.3151804493</c:v>
                </c:pt>
                <c:pt idx="9">
                  <c:v>652973.1274704542</c:v>
                </c:pt>
                <c:pt idx="10">
                  <c:v>514530.03277690837</c:v>
                </c:pt>
                <c:pt idx="11">
                  <c:v>649452.8313091842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4A-4BBD-9623-8CFA339E0EE1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3650.3204880274293</c:v>
                </c:pt>
                <c:pt idx="1">
                  <c:v>9478.9131885480801</c:v>
                </c:pt>
                <c:pt idx="2">
                  <c:v>13684.415499849643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4A-4BBD-9623-8CFA339E0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712"/>
        <c:axId val="1"/>
      </c:lineChart>
      <c:catAx>
        <c:axId val="6293847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4712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2.082059070118540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alojamientos de turismo rural</a:t>
            </a:r>
          </a:p>
        </c:rich>
      </c:tx>
      <c:layout>
        <c:manualLayout>
          <c:xMode val="edge"/>
          <c:yMode val="edge"/>
          <c:x val="0.3099315967353396"/>
          <c:y val="4.029304029304029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'GASTO X T.A.'!$A$288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T.A.'!$B$288:$M$288</c:f>
              <c:numCache>
                <c:formatCode>#,##0.00</c:formatCode>
                <c:ptCount val="12"/>
                <c:pt idx="0">
                  <c:v>2496411.5834203553</c:v>
                </c:pt>
                <c:pt idx="1">
                  <c:v>2734632.6229580734</c:v>
                </c:pt>
                <c:pt idx="2">
                  <c:v>6709356.4164326563</c:v>
                </c:pt>
                <c:pt idx="3">
                  <c:v>9582562.543423079</c:v>
                </c:pt>
                <c:pt idx="4">
                  <c:v>11402397.715055674</c:v>
                </c:pt>
                <c:pt idx="5">
                  <c:v>12952870.857878948</c:v>
                </c:pt>
                <c:pt idx="6">
                  <c:v>9694838.0604849681</c:v>
                </c:pt>
                <c:pt idx="7">
                  <c:v>16504715.695629161</c:v>
                </c:pt>
                <c:pt idx="8">
                  <c:v>6904411.5241981149</c:v>
                </c:pt>
                <c:pt idx="9">
                  <c:v>6444139.6198443761</c:v>
                </c:pt>
                <c:pt idx="10">
                  <c:v>6016206.6146627935</c:v>
                </c:pt>
                <c:pt idx="11">
                  <c:v>7258030.9208001252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2-41E6-89E8-0B0C9ACB4314}"/>
            </c:ext>
          </c:extLst>
        </c:ser>
        <c:ser>
          <c:idx val="1"/>
          <c:order val="1"/>
          <c:tx>
            <c:strRef>
              <c:f>'GASTO X T.A.'!$A$289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T.A.'!$B$289:$M$289</c:f>
              <c:numCache>
                <c:formatCode>#,##0.00</c:formatCode>
                <c:ptCount val="12"/>
                <c:pt idx="0">
                  <c:v>1075931.3441796992</c:v>
                </c:pt>
                <c:pt idx="1">
                  <c:v>1245029.249157086</c:v>
                </c:pt>
                <c:pt idx="2">
                  <c:v>2798001.9904159964</c:v>
                </c:pt>
                <c:pt idx="3">
                  <c:v>404900.30601940874</c:v>
                </c:pt>
                <c:pt idx="4">
                  <c:v>524673.39278392971</c:v>
                </c:pt>
                <c:pt idx="5">
                  <c:v>596090.49831558787</c:v>
                </c:pt>
                <c:pt idx="6">
                  <c:v>2096442.0169709935</c:v>
                </c:pt>
                <c:pt idx="7">
                  <c:v>3426533.8545412146</c:v>
                </c:pt>
                <c:pt idx="8">
                  <c:v>1789930.7024673014</c:v>
                </c:pt>
                <c:pt idx="9">
                  <c:v>3184246.4993707878</c:v>
                </c:pt>
                <c:pt idx="10">
                  <c:v>3019820.5352795497</c:v>
                </c:pt>
                <c:pt idx="11">
                  <c:v>3695171.1801059498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C2-41E6-89E8-0B0C9ACB4314}"/>
            </c:ext>
          </c:extLst>
        </c:ser>
        <c:ser>
          <c:idx val="2"/>
          <c:order val="2"/>
          <c:tx>
            <c:strRef>
              <c:f>'GASTO X T.A.'!$A$290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T.A.'!$B$290:$M$290</c:f>
              <c:numCache>
                <c:formatCode>#,##0.00</c:formatCode>
                <c:ptCount val="12"/>
                <c:pt idx="0">
                  <c:v>337970.59614532313</c:v>
                </c:pt>
                <c:pt idx="1">
                  <c:v>429094.57263633329</c:v>
                </c:pt>
                <c:pt idx="2">
                  <c:v>1036358.3202548437</c:v>
                </c:pt>
                <c:pt idx="3">
                  <c:v>674675.73856321536</c:v>
                </c:pt>
                <c:pt idx="4">
                  <c:v>776428.67432211863</c:v>
                </c:pt>
                <c:pt idx="5">
                  <c:v>781400.85644165298</c:v>
                </c:pt>
                <c:pt idx="6">
                  <c:v>2074521.5232224013</c:v>
                </c:pt>
                <c:pt idx="7">
                  <c:v>3768732.5079722856</c:v>
                </c:pt>
                <c:pt idx="8">
                  <c:v>1505692.839484547</c:v>
                </c:pt>
                <c:pt idx="9">
                  <c:v>1508233.7974761191</c:v>
                </c:pt>
                <c:pt idx="10">
                  <c:v>1562644.4104516853</c:v>
                </c:pt>
                <c:pt idx="11">
                  <c:v>1786348.096093202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C2-41E6-89E8-0B0C9ACB4314}"/>
            </c:ext>
          </c:extLst>
        </c:ser>
        <c:ser>
          <c:idx val="3"/>
          <c:order val="3"/>
          <c:tx>
            <c:strRef>
              <c:f>'GASTO X T.A.'!$A$291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T.A.'!$B$291:$M$291</c:f>
              <c:numCache>
                <c:formatCode>#,##0.00</c:formatCode>
                <c:ptCount val="12"/>
                <c:pt idx="0">
                  <c:v>993302.84164029139</c:v>
                </c:pt>
                <c:pt idx="1">
                  <c:v>1184647.8591646636</c:v>
                </c:pt>
                <c:pt idx="2">
                  <c:v>2722219.8548766556</c:v>
                </c:pt>
                <c:pt idx="3">
                  <c:v>718718.56387898524</c:v>
                </c:pt>
                <c:pt idx="4">
                  <c:v>941577.51748367422</c:v>
                </c:pt>
                <c:pt idx="5">
                  <c:v>1065049.5811197981</c:v>
                </c:pt>
                <c:pt idx="6">
                  <c:v>3913499.3296850612</c:v>
                </c:pt>
                <c:pt idx="7">
                  <c:v>6811808.8902523415</c:v>
                </c:pt>
                <c:pt idx="8">
                  <c:v>3253292.4303686228</c:v>
                </c:pt>
                <c:pt idx="9">
                  <c:v>3006596.0709298695</c:v>
                </c:pt>
                <c:pt idx="10">
                  <c:v>2807592.7787249065</c:v>
                </c:pt>
                <c:pt idx="11">
                  <c:v>3464495.121883424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C2-41E6-89E8-0B0C9ACB4314}"/>
            </c:ext>
          </c:extLst>
        </c:ser>
        <c:ser>
          <c:idx val="4"/>
          <c:order val="4"/>
          <c:tx>
            <c:strRef>
              <c:f>'GASTO X T.A.'!$A$292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T.A.'!$B$292:$M$292</c:f>
              <c:numCache>
                <c:formatCode>#,##0.00</c:formatCode>
                <c:ptCount val="12"/>
                <c:pt idx="0">
                  <c:v>342377.14722886687</c:v>
                </c:pt>
                <c:pt idx="1">
                  <c:v>412327.48835497937</c:v>
                </c:pt>
                <c:pt idx="2">
                  <c:v>1019524.3026104147</c:v>
                </c:pt>
                <c:pt idx="3">
                  <c:v>35978.85</c:v>
                </c:pt>
                <c:pt idx="4">
                  <c:v>50180.649999999987</c:v>
                </c:pt>
                <c:pt idx="5">
                  <c:v>37872.621428571416</c:v>
                </c:pt>
                <c:pt idx="6">
                  <c:v>1406848.1627695309</c:v>
                </c:pt>
                <c:pt idx="7">
                  <c:v>2390785.7661214629</c:v>
                </c:pt>
                <c:pt idx="8">
                  <c:v>1010988.1634014794</c:v>
                </c:pt>
                <c:pt idx="9">
                  <c:v>1034272.311064614</c:v>
                </c:pt>
                <c:pt idx="10">
                  <c:v>921679.41150578915</c:v>
                </c:pt>
                <c:pt idx="11">
                  <c:v>1115893.4103920003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C2-41E6-89E8-0B0C9ACB4314}"/>
            </c:ext>
          </c:extLst>
        </c:ser>
        <c:ser>
          <c:idx val="5"/>
          <c:order val="5"/>
          <c:tx>
            <c:strRef>
              <c:f>'GASTO X T.A.'!$A$293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T.A.'!$B$293:$M$293</c:f>
              <c:numCache>
                <c:formatCode>#,##0.00</c:formatCode>
                <c:ptCount val="12"/>
                <c:pt idx="0">
                  <c:v>208273.27317472789</c:v>
                </c:pt>
                <c:pt idx="1">
                  <c:v>261829.48940074153</c:v>
                </c:pt>
                <c:pt idx="2">
                  <c:v>691505.36883885716</c:v>
                </c:pt>
                <c:pt idx="3">
                  <c:v>395215.2541792409</c:v>
                </c:pt>
                <c:pt idx="4">
                  <c:v>491554.59420144832</c:v>
                </c:pt>
                <c:pt idx="5">
                  <c:v>568064.25668410817</c:v>
                </c:pt>
                <c:pt idx="6">
                  <c:v>1774865.6226006926</c:v>
                </c:pt>
                <c:pt idx="7">
                  <c:v>3455287.3219290543</c:v>
                </c:pt>
                <c:pt idx="8">
                  <c:v>1483723.3151804493</c:v>
                </c:pt>
                <c:pt idx="9">
                  <c:v>652973.1274704542</c:v>
                </c:pt>
                <c:pt idx="10">
                  <c:v>514530.03277690837</c:v>
                </c:pt>
                <c:pt idx="11">
                  <c:v>649452.8313091842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C2-41E6-89E8-0B0C9ACB4314}"/>
            </c:ext>
          </c:extLst>
        </c:ser>
        <c:ser>
          <c:idx val="6"/>
          <c:order val="6"/>
          <c:tx>
            <c:strRef>
              <c:f>'GASTO X T.A.'!$A$294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T.A.'!$B$287:$M$287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T.A.'!$B$294:$M$294</c:f>
              <c:numCache>
                <c:formatCode>#,##0.00</c:formatCode>
                <c:ptCount val="12"/>
                <c:pt idx="0">
                  <c:v>3650.3204880274293</c:v>
                </c:pt>
                <c:pt idx="1">
                  <c:v>9478.9131885480801</c:v>
                </c:pt>
                <c:pt idx="2">
                  <c:v>13684.415499849643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C2-41E6-89E8-0B0C9ACB4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91272"/>
        <c:axId val="1"/>
      </c:lineChart>
      <c:catAx>
        <c:axId val="62939127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ax val="14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91272"/>
        <c:crosses val="autoZero"/>
        <c:crossBetween val="midCat"/>
        <c:majorUnit val="1000000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016949152542372"/>
          <c:y val="0"/>
          <c:w val="0.18220338983050846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albergues</a:t>
            </a:r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T.A.'!$A$388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T.A.'!$B$388:$M$388</c:f>
              <c:numCache>
                <c:formatCode>#,##0.00</c:formatCode>
                <c:ptCount val="12"/>
                <c:pt idx="0">
                  <c:v>561182.65976356866</c:v>
                </c:pt>
                <c:pt idx="1">
                  <c:v>606369.38303108013</c:v>
                </c:pt>
                <c:pt idx="2">
                  <c:v>1867046.4295040416</c:v>
                </c:pt>
                <c:pt idx="3">
                  <c:v>5185833.4736502888</c:v>
                </c:pt>
                <c:pt idx="4">
                  <c:v>8573717.4341317993</c:v>
                </c:pt>
                <c:pt idx="5">
                  <c:v>6605144.0886796257</c:v>
                </c:pt>
                <c:pt idx="6">
                  <c:v>3711012.3044403731</c:v>
                </c:pt>
                <c:pt idx="7">
                  <c:v>4909729.2401942806</c:v>
                </c:pt>
                <c:pt idx="8">
                  <c:v>3562221.096114303</c:v>
                </c:pt>
                <c:pt idx="9">
                  <c:v>2345769.0350280502</c:v>
                </c:pt>
                <c:pt idx="10">
                  <c:v>1432403.9955023045</c:v>
                </c:pt>
                <c:pt idx="11">
                  <c:v>855470.78301401343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9F-40DD-A6A9-A7571FE1B841}"/>
            </c:ext>
          </c:extLst>
        </c:ser>
        <c:ser>
          <c:idx val="1"/>
          <c:order val="1"/>
          <c:tx>
            <c:strRef>
              <c:f>'GASTO X T.A.'!$A$389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T.A.'!$B$389:$M$389</c:f>
              <c:numCache>
                <c:formatCode>#,##0.00</c:formatCode>
                <c:ptCount val="12"/>
                <c:pt idx="0">
                  <c:v>200175.15960584828</c:v>
                </c:pt>
                <c:pt idx="1">
                  <c:v>218818.61058848019</c:v>
                </c:pt>
                <c:pt idx="2">
                  <c:v>561733.6225151408</c:v>
                </c:pt>
                <c:pt idx="3">
                  <c:v>274201.00319974771</c:v>
                </c:pt>
                <c:pt idx="4">
                  <c:v>1488993.8369194488</c:v>
                </c:pt>
                <c:pt idx="5">
                  <c:v>1182562.9281354405</c:v>
                </c:pt>
                <c:pt idx="6">
                  <c:v>941175.70554781647</c:v>
                </c:pt>
                <c:pt idx="7">
                  <c:v>1424020.6710495476</c:v>
                </c:pt>
                <c:pt idx="8">
                  <c:v>1183270.877286294</c:v>
                </c:pt>
                <c:pt idx="9">
                  <c:v>494945.71785459208</c:v>
                </c:pt>
                <c:pt idx="10">
                  <c:v>445353.16611762735</c:v>
                </c:pt>
                <c:pt idx="11">
                  <c:v>321477.97571170121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9F-40DD-A6A9-A7571FE1B841}"/>
            </c:ext>
          </c:extLst>
        </c:ser>
        <c:ser>
          <c:idx val="2"/>
          <c:order val="2"/>
          <c:tx>
            <c:strRef>
              <c:f>'GASTO X T.A.'!$A$390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T.A.'!$B$390:$M$390</c:f>
              <c:numCache>
                <c:formatCode>#,##0.00</c:formatCode>
                <c:ptCount val="12"/>
                <c:pt idx="0">
                  <c:v>95093.749331121624</c:v>
                </c:pt>
                <c:pt idx="1">
                  <c:v>56420.639832484216</c:v>
                </c:pt>
                <c:pt idx="2">
                  <c:v>210782.00499646019</c:v>
                </c:pt>
                <c:pt idx="3">
                  <c:v>246197.18800827389</c:v>
                </c:pt>
                <c:pt idx="4">
                  <c:v>479991.03532797116</c:v>
                </c:pt>
                <c:pt idx="5">
                  <c:v>469212.67689650448</c:v>
                </c:pt>
                <c:pt idx="6">
                  <c:v>446727.5097703425</c:v>
                </c:pt>
                <c:pt idx="7">
                  <c:v>582992.86862921249</c:v>
                </c:pt>
                <c:pt idx="8">
                  <c:v>554143.9131892327</c:v>
                </c:pt>
                <c:pt idx="9">
                  <c:v>637965.30962148355</c:v>
                </c:pt>
                <c:pt idx="10">
                  <c:v>255710.31739695754</c:v>
                </c:pt>
                <c:pt idx="11">
                  <c:v>137696.32995224267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9F-40DD-A6A9-A7571FE1B841}"/>
            </c:ext>
          </c:extLst>
        </c:ser>
        <c:ser>
          <c:idx val="3"/>
          <c:order val="3"/>
          <c:tx>
            <c:strRef>
              <c:f>'GASTO X T.A.'!$A$391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T.A.'!$B$391:$M$391</c:f>
              <c:numCache>
                <c:formatCode>#,##0.00</c:formatCode>
                <c:ptCount val="12"/>
                <c:pt idx="0">
                  <c:v>127136.01478175554</c:v>
                </c:pt>
                <c:pt idx="1">
                  <c:v>210096.84213091937</c:v>
                </c:pt>
                <c:pt idx="2">
                  <c:v>513197.546515867</c:v>
                </c:pt>
                <c:pt idx="3">
                  <c:v>573168.84656275599</c:v>
                </c:pt>
                <c:pt idx="4">
                  <c:v>683010.41384990816</c:v>
                </c:pt>
                <c:pt idx="5">
                  <c:v>650046.87698106572</c:v>
                </c:pt>
                <c:pt idx="6">
                  <c:v>595287.49256869301</c:v>
                </c:pt>
                <c:pt idx="7">
                  <c:v>873196.17792126944</c:v>
                </c:pt>
                <c:pt idx="8">
                  <c:v>849467.75168868212</c:v>
                </c:pt>
                <c:pt idx="9">
                  <c:v>360483.23628951691</c:v>
                </c:pt>
                <c:pt idx="10">
                  <c:v>327752.40404806618</c:v>
                </c:pt>
                <c:pt idx="11">
                  <c:v>208298.40124579947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9F-40DD-A6A9-A7571FE1B841}"/>
            </c:ext>
          </c:extLst>
        </c:ser>
        <c:ser>
          <c:idx val="4"/>
          <c:order val="4"/>
          <c:tx>
            <c:strRef>
              <c:f>'GASTO X T.A.'!$A$392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T.A.'!$B$392:$M$392</c:f>
              <c:numCache>
                <c:formatCode>#,##0.00</c:formatCode>
                <c:ptCount val="12"/>
                <c:pt idx="0">
                  <c:v>35594.257296309763</c:v>
                </c:pt>
                <c:pt idx="1">
                  <c:v>57404.354324031679</c:v>
                </c:pt>
                <c:pt idx="2">
                  <c:v>171074.39452726691</c:v>
                </c:pt>
                <c:pt idx="3">
                  <c:v>48881.25</c:v>
                </c:pt>
                <c:pt idx="4">
                  <c:v>492222.99137984111</c:v>
                </c:pt>
                <c:pt idx="5">
                  <c:v>415199.07938982593</c:v>
                </c:pt>
                <c:pt idx="6">
                  <c:v>263727.16773714864</c:v>
                </c:pt>
                <c:pt idx="7">
                  <c:v>384705.11194148334</c:v>
                </c:pt>
                <c:pt idx="8">
                  <c:v>282494.29859569995</c:v>
                </c:pt>
                <c:pt idx="9">
                  <c:v>110063.17078456025</c:v>
                </c:pt>
                <c:pt idx="10">
                  <c:v>96777.574299502056</c:v>
                </c:pt>
                <c:pt idx="11">
                  <c:v>61618.878189024181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9F-40DD-A6A9-A7571FE1B841}"/>
            </c:ext>
          </c:extLst>
        </c:ser>
        <c:ser>
          <c:idx val="5"/>
          <c:order val="5"/>
          <c:tx>
            <c:strRef>
              <c:f>'GASTO X T.A.'!$A$393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T.A.'!$B$393:$M$393</c:f>
              <c:numCache>
                <c:formatCode>#,##0.00</c:formatCode>
                <c:ptCount val="12"/>
                <c:pt idx="0">
                  <c:v>31540.762968733954</c:v>
                </c:pt>
                <c:pt idx="1">
                  <c:v>52193.731747969468</c:v>
                </c:pt>
                <c:pt idx="2">
                  <c:v>108875.95523867663</c:v>
                </c:pt>
                <c:pt idx="3">
                  <c:v>117130.41303648704</c:v>
                </c:pt>
                <c:pt idx="4">
                  <c:v>237566.02994359378</c:v>
                </c:pt>
                <c:pt idx="5">
                  <c:v>226031.65189549176</c:v>
                </c:pt>
                <c:pt idx="6">
                  <c:v>127245.47389211759</c:v>
                </c:pt>
                <c:pt idx="7">
                  <c:v>205941.55871602436</c:v>
                </c:pt>
                <c:pt idx="8">
                  <c:v>158807.59140742611</c:v>
                </c:pt>
                <c:pt idx="9">
                  <c:v>121207.72326242024</c:v>
                </c:pt>
                <c:pt idx="10">
                  <c:v>81437.41407588312</c:v>
                </c:pt>
                <c:pt idx="11">
                  <c:v>50036.08093113247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9F-40DD-A6A9-A7571FE1B841}"/>
            </c:ext>
          </c:extLst>
        </c:ser>
        <c:ser>
          <c:idx val="6"/>
          <c:order val="6"/>
          <c:tx>
            <c:strRef>
              <c:f>'GASTO X T.A.'!$A$394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T.A.'!$B$394:$M$394</c:f>
              <c:numCache>
                <c:formatCode>#,##0.00</c:formatCode>
                <c:ptCount val="12"/>
                <c:pt idx="0">
                  <c:v>0</c:v>
                </c:pt>
                <c:pt idx="1">
                  <c:v>1645.9508172362559</c:v>
                </c:pt>
                <c:pt idx="2">
                  <c:v>13398.036009841035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35575.349817818846</c:v>
                </c:pt>
                <c:pt idx="7">
                  <c:v>36755.918274880023</c:v>
                </c:pt>
                <c:pt idx="8">
                  <c:v>59550.444241415709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9F-40DD-A6A9-A7571FE1B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712"/>
        <c:axId val="1"/>
      </c:lineChart>
      <c:catAx>
        <c:axId val="6293847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4712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976672396502127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excursionistas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1"/>
          <c:order val="1"/>
          <c:tx>
            <c:strRef>
              <c:f>'GASTO X T.A.'!$A$627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T.A.'!$B$627:$M$627</c:f>
              <c:numCache>
                <c:formatCode>#,##0.00</c:formatCode>
                <c:ptCount val="12"/>
                <c:pt idx="0">
                  <c:v>3914315.7156071723</c:v>
                </c:pt>
                <c:pt idx="1">
                  <c:v>3982812.0714969686</c:v>
                </c:pt>
                <c:pt idx="2">
                  <c:v>6242130.4674623813</c:v>
                </c:pt>
                <c:pt idx="3">
                  <c:v>7912671.7379797408</c:v>
                </c:pt>
                <c:pt idx="4">
                  <c:v>7217217.942506941</c:v>
                </c:pt>
                <c:pt idx="5">
                  <c:v>6904879.1072574705</c:v>
                </c:pt>
                <c:pt idx="6">
                  <c:v>14006474.706845906</c:v>
                </c:pt>
                <c:pt idx="7">
                  <c:v>17413332.975269485</c:v>
                </c:pt>
                <c:pt idx="8">
                  <c:v>14470810.43208389</c:v>
                </c:pt>
                <c:pt idx="9">
                  <c:v>9229841.0316250622</c:v>
                </c:pt>
                <c:pt idx="10">
                  <c:v>7400989.4035310121</c:v>
                </c:pt>
                <c:pt idx="11">
                  <c:v>6734919.5051179351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9-4563-9447-67D1E7C8E19E}"/>
            </c:ext>
          </c:extLst>
        </c:ser>
        <c:ser>
          <c:idx val="2"/>
          <c:order val="2"/>
          <c:tx>
            <c:strRef>
              <c:f>'GASTO X T.A.'!$A$628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T.A.'!$B$628:$M$628</c:f>
              <c:numCache>
                <c:formatCode>#,##0.00</c:formatCode>
                <c:ptCount val="12"/>
                <c:pt idx="0">
                  <c:v>1118044.341327318</c:v>
                </c:pt>
                <c:pt idx="1">
                  <c:v>1209776.4987027806</c:v>
                </c:pt>
                <c:pt idx="2">
                  <c:v>1917156.1208516345</c:v>
                </c:pt>
                <c:pt idx="3">
                  <c:v>2037438.247763685</c:v>
                </c:pt>
                <c:pt idx="4">
                  <c:v>1847782.6882006435</c:v>
                </c:pt>
                <c:pt idx="5">
                  <c:v>1765282.4527183757</c:v>
                </c:pt>
                <c:pt idx="6">
                  <c:v>5395181.3549542297</c:v>
                </c:pt>
                <c:pt idx="7">
                  <c:v>6798041.4450809518</c:v>
                </c:pt>
                <c:pt idx="8">
                  <c:v>5674334.8081679717</c:v>
                </c:pt>
                <c:pt idx="9">
                  <c:v>3431231.7187477187</c:v>
                </c:pt>
                <c:pt idx="10">
                  <c:v>2752283.6561819618</c:v>
                </c:pt>
                <c:pt idx="11">
                  <c:v>2542158.8679504544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A9-4563-9447-67D1E7C8E19E}"/>
            </c:ext>
          </c:extLst>
        </c:ser>
        <c:ser>
          <c:idx val="3"/>
          <c:order val="3"/>
          <c:tx>
            <c:strRef>
              <c:f>'GASTO X T.A.'!$A$629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T.A.'!$B$629:$M$629</c:f>
              <c:numCache>
                <c:formatCode>#,##0.00</c:formatCode>
                <c:ptCount val="12"/>
                <c:pt idx="0">
                  <c:v>3027667.2491415236</c:v>
                </c:pt>
                <c:pt idx="1">
                  <c:v>3329612.8387474865</c:v>
                </c:pt>
                <c:pt idx="2">
                  <c:v>5264024.2379929107</c:v>
                </c:pt>
                <c:pt idx="3">
                  <c:v>4778832.863768734</c:v>
                </c:pt>
                <c:pt idx="4">
                  <c:v>5227046.2862743288</c:v>
                </c:pt>
                <c:pt idx="5">
                  <c:v>5112255.6345755756</c:v>
                </c:pt>
                <c:pt idx="6">
                  <c:v>8112547.2305121776</c:v>
                </c:pt>
                <c:pt idx="7">
                  <c:v>10651982.09159302</c:v>
                </c:pt>
                <c:pt idx="8">
                  <c:v>8377976.4724752977</c:v>
                </c:pt>
                <c:pt idx="9">
                  <c:v>8708940.3624820448</c:v>
                </c:pt>
                <c:pt idx="10">
                  <c:v>7554015.2148177084</c:v>
                </c:pt>
                <c:pt idx="11">
                  <c:v>7099036.3987362431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A9-4563-9447-67D1E7C8E19E}"/>
            </c:ext>
          </c:extLst>
        </c:ser>
        <c:ser>
          <c:idx val="4"/>
          <c:order val="4"/>
          <c:tx>
            <c:strRef>
              <c:f>'GASTO X T.A.'!$A$630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T.A.'!$B$630:$M$630</c:f>
              <c:numCache>
                <c:formatCode>#,##0.00</c:formatCode>
                <c:ptCount val="12"/>
                <c:pt idx="0">
                  <c:v>746284.01942278352</c:v>
                </c:pt>
                <c:pt idx="1">
                  <c:v>743929.41859063949</c:v>
                </c:pt>
                <c:pt idx="2">
                  <c:v>1159267.6938974464</c:v>
                </c:pt>
                <c:pt idx="3">
                  <c:v>1509732.2320770244</c:v>
                </c:pt>
                <c:pt idx="4">
                  <c:v>1911633.723762532</c:v>
                </c:pt>
                <c:pt idx="5">
                  <c:v>1927324.0613913646</c:v>
                </c:pt>
                <c:pt idx="6">
                  <c:v>2930679.4197966177</c:v>
                </c:pt>
                <c:pt idx="7">
                  <c:v>4031599.8102426366</c:v>
                </c:pt>
                <c:pt idx="8">
                  <c:v>2833585.0251175174</c:v>
                </c:pt>
                <c:pt idx="9">
                  <c:v>3029549.840676453</c:v>
                </c:pt>
                <c:pt idx="10">
                  <c:v>2307581.2567808595</c:v>
                </c:pt>
                <c:pt idx="11">
                  <c:v>2088686.7212319775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A9-4563-9447-67D1E7C8E19E}"/>
            </c:ext>
          </c:extLst>
        </c:ser>
        <c:ser>
          <c:idx val="5"/>
          <c:order val="5"/>
          <c:tx>
            <c:strRef>
              <c:f>'GASTO X T.A.'!$A$631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T.A.'!$B$631:$M$631</c:f>
              <c:numCache>
                <c:formatCode>#,##0.00</c:formatCode>
                <c:ptCount val="12"/>
                <c:pt idx="0">
                  <c:v>273007.02360269497</c:v>
                </c:pt>
                <c:pt idx="1">
                  <c:v>340990.04861521395</c:v>
                </c:pt>
                <c:pt idx="2">
                  <c:v>546103.53674739774</c:v>
                </c:pt>
                <c:pt idx="3">
                  <c:v>1221046.1483084257</c:v>
                </c:pt>
                <c:pt idx="4">
                  <c:v>1318713.5323348162</c:v>
                </c:pt>
                <c:pt idx="5">
                  <c:v>1278696.6644960963</c:v>
                </c:pt>
                <c:pt idx="6">
                  <c:v>3440350.7216859576</c:v>
                </c:pt>
                <c:pt idx="7">
                  <c:v>4662042.8251370201</c:v>
                </c:pt>
                <c:pt idx="8">
                  <c:v>3451800.7872629915</c:v>
                </c:pt>
                <c:pt idx="9">
                  <c:v>3613762.3195826686</c:v>
                </c:pt>
                <c:pt idx="10">
                  <c:v>2575311.1597289075</c:v>
                </c:pt>
                <c:pt idx="11">
                  <c:v>2457433.4421750554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A9-4563-9447-67D1E7C8E19E}"/>
            </c:ext>
          </c:extLst>
        </c:ser>
        <c:ser>
          <c:idx val="6"/>
          <c:order val="6"/>
          <c:tx>
            <c:strRef>
              <c:f>'GASTO X T.A.'!$A$632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T.A.'!$B$626:$M$626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T.A.'!$B$632:$M$632</c:f>
              <c:numCache>
                <c:formatCode>#,##0.00</c:formatCode>
                <c:ptCount val="12"/>
                <c:pt idx="0">
                  <c:v>41061.178098166856</c:v>
                </c:pt>
                <c:pt idx="1">
                  <c:v>53379.079988133555</c:v>
                </c:pt>
                <c:pt idx="2">
                  <c:v>89127.020939141032</c:v>
                </c:pt>
                <c:pt idx="3">
                  <c:v>58685.265058842153</c:v>
                </c:pt>
                <c:pt idx="4">
                  <c:v>64125.521847665572</c:v>
                </c:pt>
                <c:pt idx="5">
                  <c:v>67991.589474062188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24789.199019685035</c:v>
                </c:pt>
                <c:pt idx="10">
                  <c:v>16334.131562992123</c:v>
                </c:pt>
                <c:pt idx="11">
                  <c:v>13116.734258530181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4A9-4563-9447-67D1E7C8E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712"/>
        <c:axId val="1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5400">
                    <a:solidFill>
                      <a:srgbClr val="0066CC"/>
                    </a:solidFill>
                    <a:prstDash val="solid"/>
                  </a:ln>
                </c:spPr>
                <c:marker>
                  <c:symbol val="diamond"/>
                  <c:size val="6"/>
                  <c:spPr>
                    <a:solidFill>
                      <a:srgbClr val="0066CC"/>
                    </a:solidFill>
                    <a:ln>
                      <a:solidFill>
                        <a:srgbClr val="0066CC"/>
                      </a:solidFill>
                      <a:prstDash val="solid"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'GASTO X T.A.'!$B$626:$M$626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'GASTO X T.A.'!#REF!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C4A9-4563-9447-67D1E7C8E19E}"/>
                  </c:ext>
                </c:extLst>
              </c15:ser>
            </c15:filteredLineSeries>
          </c:ext>
        </c:extLst>
      </c:lineChart>
      <c:catAx>
        <c:axId val="6293847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4712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de</a:t>
            </a:r>
            <a:r>
              <a:rPr lang="es-ES" baseline="0"/>
              <a:t> alojamiento privado</a:t>
            </a:r>
            <a:endParaRPr lang="es-ES"/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T.A.'!$A$658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T.A.'!$B$658:$M$658</c:f>
              <c:numCache>
                <c:formatCode>#,##0.00</c:formatCode>
                <c:ptCount val="12"/>
                <c:pt idx="0">
                  <c:v>412694.76098661229</c:v>
                </c:pt>
                <c:pt idx="1">
                  <c:v>464384.22839057044</c:v>
                </c:pt>
                <c:pt idx="2">
                  <c:v>576331.80624272407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4431422.154526596</c:v>
                </c:pt>
                <c:pt idx="7">
                  <c:v>6161816.1780513767</c:v>
                </c:pt>
                <c:pt idx="8">
                  <c:v>4282782.2838871889</c:v>
                </c:pt>
                <c:pt idx="9">
                  <c:v>2234030.0381016461</c:v>
                </c:pt>
                <c:pt idx="10">
                  <c:v>1220537.3106958461</c:v>
                </c:pt>
                <c:pt idx="11">
                  <c:v>1100094.2708386423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7-4BEE-8DB4-B14324D7E941}"/>
            </c:ext>
          </c:extLst>
        </c:ser>
        <c:ser>
          <c:idx val="1"/>
          <c:order val="1"/>
          <c:tx>
            <c:strRef>
              <c:f>'GASTO X T.A.'!$A$659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T.A.'!$B$659:$M$659</c:f>
              <c:numCache>
                <c:formatCode>#,##0.00</c:formatCode>
                <c:ptCount val="12"/>
                <c:pt idx="0">
                  <c:v>4355821.2645613002</c:v>
                </c:pt>
                <c:pt idx="1">
                  <c:v>5135599.5615488952</c:v>
                </c:pt>
                <c:pt idx="2">
                  <c:v>7724920.1414406551</c:v>
                </c:pt>
                <c:pt idx="3">
                  <c:v>6891649.9543358246</c:v>
                </c:pt>
                <c:pt idx="4">
                  <c:v>8882435.8566150609</c:v>
                </c:pt>
                <c:pt idx="5">
                  <c:v>8173813.7723817825</c:v>
                </c:pt>
                <c:pt idx="6">
                  <c:v>26881337.99139747</c:v>
                </c:pt>
                <c:pt idx="7">
                  <c:v>37139912.985332936</c:v>
                </c:pt>
                <c:pt idx="8">
                  <c:v>26021646.997233804</c:v>
                </c:pt>
                <c:pt idx="9">
                  <c:v>8143497.4968053922</c:v>
                </c:pt>
                <c:pt idx="10">
                  <c:v>6997502.4800270088</c:v>
                </c:pt>
                <c:pt idx="11">
                  <c:v>6530091.3767453488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7-4BEE-8DB4-B14324D7E941}"/>
            </c:ext>
          </c:extLst>
        </c:ser>
        <c:ser>
          <c:idx val="2"/>
          <c:order val="2"/>
          <c:tx>
            <c:strRef>
              <c:f>'GASTO X T.A.'!$A$660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T.A.'!$B$660:$M$660</c:f>
              <c:numCache>
                <c:formatCode>#,##0.00</c:formatCode>
                <c:ptCount val="12"/>
                <c:pt idx="0">
                  <c:v>4027919.0321415626</c:v>
                </c:pt>
                <c:pt idx="1">
                  <c:v>4872606.3285305751</c:v>
                </c:pt>
                <c:pt idx="2">
                  <c:v>7945783.4016255969</c:v>
                </c:pt>
                <c:pt idx="3">
                  <c:v>8294149.1907937033</c:v>
                </c:pt>
                <c:pt idx="4">
                  <c:v>10710527.432076655</c:v>
                </c:pt>
                <c:pt idx="5">
                  <c:v>9939522.6357966438</c:v>
                </c:pt>
                <c:pt idx="6">
                  <c:v>22077843.533254355</c:v>
                </c:pt>
                <c:pt idx="7">
                  <c:v>29565036.941417724</c:v>
                </c:pt>
                <c:pt idx="8">
                  <c:v>20094568.649412844</c:v>
                </c:pt>
                <c:pt idx="9">
                  <c:v>4201382.5965075511</c:v>
                </c:pt>
                <c:pt idx="10">
                  <c:v>2938901.5554976417</c:v>
                </c:pt>
                <c:pt idx="11">
                  <c:v>2744002.8373420783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37-4BEE-8DB4-B14324D7E941}"/>
            </c:ext>
          </c:extLst>
        </c:ser>
        <c:ser>
          <c:idx val="3"/>
          <c:order val="3"/>
          <c:tx>
            <c:strRef>
              <c:f>'GASTO X T.A.'!$A$661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T.A.'!$B$661:$M$661</c:f>
              <c:numCache>
                <c:formatCode>#,##0.00</c:formatCode>
                <c:ptCount val="12"/>
                <c:pt idx="0">
                  <c:v>6392414.9150577504</c:v>
                </c:pt>
                <c:pt idx="1">
                  <c:v>6192240.4129500333</c:v>
                </c:pt>
                <c:pt idx="2">
                  <c:v>12366851.55678194</c:v>
                </c:pt>
                <c:pt idx="3">
                  <c:v>13539793.703621207</c:v>
                </c:pt>
                <c:pt idx="4">
                  <c:v>17356296.744378123</c:v>
                </c:pt>
                <c:pt idx="5">
                  <c:v>16062742.431957204</c:v>
                </c:pt>
                <c:pt idx="6">
                  <c:v>33290643.311018091</c:v>
                </c:pt>
                <c:pt idx="7">
                  <c:v>44607493.686390467</c:v>
                </c:pt>
                <c:pt idx="8">
                  <c:v>32234768.316654794</c:v>
                </c:pt>
                <c:pt idx="9">
                  <c:v>19453375.607133124</c:v>
                </c:pt>
                <c:pt idx="10">
                  <c:v>13167162.814301342</c:v>
                </c:pt>
                <c:pt idx="11">
                  <c:v>11877899.752213245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37-4BEE-8DB4-B14324D7E941}"/>
            </c:ext>
          </c:extLst>
        </c:ser>
        <c:ser>
          <c:idx val="4"/>
          <c:order val="4"/>
          <c:tx>
            <c:strRef>
              <c:f>'GASTO X T.A.'!$A$662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T.A.'!$B$662:$M$662</c:f>
              <c:numCache>
                <c:formatCode>#,##0.00</c:formatCode>
                <c:ptCount val="12"/>
                <c:pt idx="0">
                  <c:v>1550626.5128881251</c:v>
                </c:pt>
                <c:pt idx="1">
                  <c:v>1890892.7279840501</c:v>
                </c:pt>
                <c:pt idx="2">
                  <c:v>2787360.9886359181</c:v>
                </c:pt>
                <c:pt idx="3">
                  <c:v>1053653.7938341016</c:v>
                </c:pt>
                <c:pt idx="4">
                  <c:v>1379434.3140154271</c:v>
                </c:pt>
                <c:pt idx="5">
                  <c:v>1270840.5563209273</c:v>
                </c:pt>
                <c:pt idx="6">
                  <c:v>14619894.902423684</c:v>
                </c:pt>
                <c:pt idx="7">
                  <c:v>20889601.068838585</c:v>
                </c:pt>
                <c:pt idx="8">
                  <c:v>13691998.752213418</c:v>
                </c:pt>
                <c:pt idx="9">
                  <c:v>3135518.9815342952</c:v>
                </c:pt>
                <c:pt idx="10">
                  <c:v>2633130.8016667427</c:v>
                </c:pt>
                <c:pt idx="11">
                  <c:v>2350815.412416101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37-4BEE-8DB4-B14324D7E941}"/>
            </c:ext>
          </c:extLst>
        </c:ser>
        <c:ser>
          <c:idx val="5"/>
          <c:order val="5"/>
          <c:tx>
            <c:strRef>
              <c:f>'GASTO X T.A.'!$A$663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T.A.'!$B$663:$M$663</c:f>
              <c:numCache>
                <c:formatCode>#,##0.00</c:formatCode>
                <c:ptCount val="12"/>
                <c:pt idx="0">
                  <c:v>1399081.9542411065</c:v>
                </c:pt>
                <c:pt idx="1">
                  <c:v>1764504.7546910492</c:v>
                </c:pt>
                <c:pt idx="2">
                  <c:v>2616193.0851251814</c:v>
                </c:pt>
                <c:pt idx="3">
                  <c:v>1955042.6638544849</c:v>
                </c:pt>
                <c:pt idx="4">
                  <c:v>2461825.0217820001</c:v>
                </c:pt>
                <c:pt idx="5">
                  <c:v>2327518.3904337995</c:v>
                </c:pt>
                <c:pt idx="6">
                  <c:v>9399596.6711315699</c:v>
                </c:pt>
                <c:pt idx="7">
                  <c:v>12665109.243943553</c:v>
                </c:pt>
                <c:pt idx="8">
                  <c:v>8887507.8827738725</c:v>
                </c:pt>
                <c:pt idx="9">
                  <c:v>4130927.4732678067</c:v>
                </c:pt>
                <c:pt idx="10">
                  <c:v>3507833.2952010436</c:v>
                </c:pt>
                <c:pt idx="11">
                  <c:v>3482521.1783486204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37-4BEE-8DB4-B14324D7E941}"/>
            </c:ext>
          </c:extLst>
        </c:ser>
        <c:ser>
          <c:idx val="6"/>
          <c:order val="6"/>
          <c:tx>
            <c:strRef>
              <c:f>'GASTO X T.A.'!$A$664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T.A.'!$B$657:$M$657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T.A.'!$B$664:$M$664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5446.8774074838357</c:v>
                </c:pt>
                <c:pt idx="10">
                  <c:v>4304.368227465241</c:v>
                </c:pt>
                <c:pt idx="11">
                  <c:v>4576.385062041144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37-4BEE-8DB4-B14324D7E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712"/>
        <c:axId val="1"/>
      </c:lineChart>
      <c:catAx>
        <c:axId val="6293847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4712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0293661215677396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del gasto total</a:t>
            </a:r>
          </a:p>
        </c:rich>
      </c:tx>
      <c:layout>
        <c:manualLayout>
          <c:xMode val="edge"/>
          <c:yMode val="edge"/>
          <c:x val="0.36126709390388873"/>
          <c:y val="4.378171108475784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846153846153848"/>
          <c:y val="0.36821844801677572"/>
          <c:w val="0.43384615384615383"/>
          <c:h val="0.4341101702934619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A5A-4C4A-B452-A6F3D473D467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5A-4C4A-B452-A6F3D473D467}"/>
              </c:ext>
            </c:extLst>
          </c:dPt>
          <c:dPt>
            <c:idx val="2"/>
            <c:bubble3D val="0"/>
            <c:spPr>
              <a:solidFill>
                <a:srgbClr val="99CC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5A-4C4A-B452-A6F3D473D467}"/>
              </c:ext>
            </c:extLst>
          </c:dPt>
          <c:dLbls>
            <c:dLbl>
              <c:idx val="0"/>
              <c:layout>
                <c:manualLayout>
                  <c:x val="-4.679836658387361E-2"/>
                  <c:y val="-0.1305662338858649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5A-4C4A-B452-A6F3D473D467}"/>
                </c:ext>
              </c:extLst>
            </c:dLbl>
            <c:dLbl>
              <c:idx val="1"/>
              <c:layout>
                <c:manualLayout>
                  <c:x val="3.9213557717871696E-2"/>
                  <c:y val="-1.6054506365053456E-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5A-4C4A-B452-A6F3D473D467}"/>
                </c:ext>
              </c:extLst>
            </c:dLbl>
            <c:dLbl>
              <c:idx val="2"/>
              <c:layout>
                <c:manualLayout>
                  <c:x val="-1.6874505564652479E-2"/>
                  <c:y val="5.16244495656565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5A-4C4A-B452-A6F3D473D467}"/>
                </c:ext>
              </c:extLst>
            </c:dLbl>
            <c:dLbl>
              <c:idx val="3"/>
              <c:layout>
                <c:manualLayout>
                  <c:x val="-1.5944803221324196E-2"/>
                  <c:y val="7.030760963222160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5A-4C4A-B452-A6F3D473D467}"/>
                </c:ext>
              </c:extLst>
            </c:dLbl>
            <c:dLbl>
              <c:idx val="4"/>
              <c:layout>
                <c:manualLayout>
                  <c:x val="-9.0810344188755512E-2"/>
                  <c:y val="-1.5667948066303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5A-4C4A-B452-A6F3D473D467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7A5A-4C4A-B452-A6F3D473D467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7A5A-4C4A-B452-A6F3D473D467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7A5A-4C4A-B452-A6F3D473D467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7A5A-4C4A-B452-A6F3D473D467}"/>
                </c:ext>
              </c:extLst>
            </c:dLbl>
            <c:dLbl>
              <c:idx val="1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7A5A-4C4A-B452-A6F3D473D467}"/>
                </c:ext>
              </c:extLst>
            </c:dLbl>
            <c:dLbl>
              <c:idx val="1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7A5A-4C4A-B452-A6F3D473D467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'GASTO X T.A.'!$B$567:$H$567</c:f>
              <c:strCache>
                <c:ptCount val="7"/>
                <c:pt idx="0">
                  <c:v>ALOJ. HOTELEROS</c:v>
                </c:pt>
                <c:pt idx="1">
                  <c:v>CAMPINGS</c:v>
                </c:pt>
                <c:pt idx="2">
                  <c:v>ALOJ. TURISMO RURAL</c:v>
                </c:pt>
                <c:pt idx="3">
                  <c:v>ALBERGUES</c:v>
                </c:pt>
                <c:pt idx="4">
                  <c:v>VIVIENDAS Y APARTAMENTOS TURÍSTICOS</c:v>
                </c:pt>
                <c:pt idx="5">
                  <c:v>ALOJAMIENTO PRIVADO</c:v>
                </c:pt>
                <c:pt idx="6">
                  <c:v>EXCURSIONISTAS</c:v>
                </c:pt>
              </c:strCache>
            </c:strRef>
          </c:cat>
          <c:val>
            <c:numRef>
              <c:f>'GASTO X T.A.'!$B$576:$H$576</c:f>
              <c:numCache>
                <c:formatCode>0%</c:formatCode>
                <c:ptCount val="7"/>
                <c:pt idx="0">
                  <c:v>0.43187909765174254</c:v>
                </c:pt>
                <c:pt idx="1">
                  <c:v>2.4122909073471099E-2</c:v>
                </c:pt>
                <c:pt idx="2">
                  <c:v>7.6259714111152871E-2</c:v>
                </c:pt>
                <c:pt idx="3">
                  <c:v>2.5274448139635159E-2</c:v>
                </c:pt>
                <c:pt idx="4">
                  <c:v>7.4607283499070517E-2</c:v>
                </c:pt>
                <c:pt idx="5">
                  <c:v>0.2598521854555052</c:v>
                </c:pt>
                <c:pt idx="6">
                  <c:v>0.10800436206942265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A5A-4C4A-B452-A6F3D473D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Gasto turístico total</a:t>
            </a:r>
          </a:p>
        </c:rich>
      </c:tx>
      <c:layout>
        <c:manualLayout>
          <c:xMode val="edge"/>
          <c:yMode val="edge"/>
          <c:x val="0.47936590435547838"/>
          <c:y val="3.3333399451914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418616650897825"/>
          <c:y val="0.23333396629222627"/>
          <c:w val="0.69953520146039305"/>
          <c:h val="0.655557333868635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'GASTO X T.A.'!$B$567</c:f>
              <c:strCache>
                <c:ptCount val="1"/>
                <c:pt idx="0">
                  <c:v>ALOJ. HOTELEROS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T.A.'!$B$568:$B$574</c:f>
              <c:numCache>
                <c:formatCode>#,##0.00</c:formatCode>
                <c:ptCount val="7"/>
                <c:pt idx="0">
                  <c:v>552698497.6965183</c:v>
                </c:pt>
                <c:pt idx="1">
                  <c:v>220935963.872062</c:v>
                </c:pt>
                <c:pt idx="2">
                  <c:v>59050505.745817602</c:v>
                </c:pt>
                <c:pt idx="3">
                  <c:v>143745121.90272209</c:v>
                </c:pt>
                <c:pt idx="4">
                  <c:v>58762176.799395315</c:v>
                </c:pt>
                <c:pt idx="5">
                  <c:v>41732172.194512673</c:v>
                </c:pt>
                <c:pt idx="6">
                  <c:v>2692772.3485316979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2E4-9E26-B6C9F441672C}"/>
            </c:ext>
          </c:extLst>
        </c:ser>
        <c:ser>
          <c:idx val="1"/>
          <c:order val="1"/>
          <c:tx>
            <c:strRef>
              <c:f>'GASTO X T.A.'!$C$567</c:f>
              <c:strCache>
                <c:ptCount val="1"/>
                <c:pt idx="0">
                  <c:v>CAMPINGS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T.A.'!$C$568:$C$574</c:f>
              <c:numCache>
                <c:formatCode>#,##0.00</c:formatCode>
                <c:ptCount val="7"/>
                <c:pt idx="0">
                  <c:v>21857241.058766633</c:v>
                </c:pt>
                <c:pt idx="1">
                  <c:v>8902425.5047567245</c:v>
                </c:pt>
                <c:pt idx="2">
                  <c:v>5754877.4645888703</c:v>
                </c:pt>
                <c:pt idx="3">
                  <c:v>14888296.011405468</c:v>
                </c:pt>
                <c:pt idx="4">
                  <c:v>5766405.1608564937</c:v>
                </c:pt>
                <c:pt idx="5">
                  <c:v>3133529.2244340321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2E4-9E26-B6C9F441672C}"/>
            </c:ext>
          </c:extLst>
        </c:ser>
        <c:ser>
          <c:idx val="2"/>
          <c:order val="2"/>
          <c:tx>
            <c:strRef>
              <c:f>'GASTO X T.A.'!$D$567</c:f>
              <c:strCache>
                <c:ptCount val="1"/>
                <c:pt idx="0">
                  <c:v>ALOJ. TURISMO RURAL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T.A.'!$D$568:$D$574</c:f>
              <c:numCache>
                <c:formatCode>#,##0.00</c:formatCode>
                <c:ptCount val="7"/>
                <c:pt idx="0">
                  <c:v>98700574.174788326</c:v>
                </c:pt>
                <c:pt idx="1">
                  <c:v>23856771.569607504</c:v>
                </c:pt>
                <c:pt idx="2">
                  <c:v>16242101.933063727</c:v>
                </c:pt>
                <c:pt idx="3">
                  <c:v>30882800.840008296</c:v>
                </c:pt>
                <c:pt idx="4">
                  <c:v>9778728.28487771</c:v>
                </c:pt>
                <c:pt idx="5">
                  <c:v>11147274.487745868</c:v>
                </c:pt>
                <c:pt idx="6">
                  <c:v>26813.649176425155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62-42E4-9E26-B6C9F441672C}"/>
            </c:ext>
          </c:extLst>
        </c:ser>
        <c:ser>
          <c:idx val="3"/>
          <c:order val="3"/>
          <c:tx>
            <c:strRef>
              <c:f>'GASTO X T.A.'!$E$567</c:f>
              <c:strCache>
                <c:ptCount val="1"/>
                <c:pt idx="0">
                  <c:v>ALBERGUES</c:v>
                </c:pt>
              </c:strCache>
            </c:strRef>
          </c:tx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T.A.'!$E$568:$E$574</c:f>
              <c:numCache>
                <c:formatCode>#,##0.00</c:formatCode>
                <c:ptCount val="7"/>
                <c:pt idx="0">
                  <c:v>40215899.923053727</c:v>
                </c:pt>
                <c:pt idx="1">
                  <c:v>8736729.2745316848</c:v>
                </c:pt>
                <c:pt idx="2">
                  <c:v>4172933.5429522875</c:v>
                </c:pt>
                <c:pt idx="3">
                  <c:v>5971142.0045843003</c:v>
                </c:pt>
                <c:pt idx="4">
                  <c:v>2419762.5284646936</c:v>
                </c:pt>
                <c:pt idx="5">
                  <c:v>1518014.3871159565</c:v>
                </c:pt>
                <c:pt idx="6">
                  <c:v>146925.69916119188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62-42E4-9E26-B6C9F441672C}"/>
            </c:ext>
          </c:extLst>
        </c:ser>
        <c:ser>
          <c:idx val="4"/>
          <c:order val="4"/>
          <c:tx>
            <c:strRef>
              <c:f>'GASTO X T.A.'!$G$567</c:f>
              <c:strCache>
                <c:ptCount val="1"/>
                <c:pt idx="0">
                  <c:v>ALOJAMIENTO PRIVADO</c:v>
                </c:pt>
              </c:strCache>
            </c:strRef>
          </c:tx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T.A.'!$G$568:$G$574</c:f>
              <c:numCache>
                <c:formatCode>#,##0.00</c:formatCode>
                <c:ptCount val="7"/>
                <c:pt idx="0">
                  <c:v>20884093.031721205</c:v>
                </c:pt>
                <c:pt idx="1">
                  <c:v>152878229.87842551</c:v>
                </c:pt>
                <c:pt idx="2">
                  <c:v>127412244.13439693</c:v>
                </c:pt>
                <c:pt idx="3">
                  <c:v>226541683.25245732</c:v>
                </c:pt>
                <c:pt idx="4">
                  <c:v>67253768.81277138</c:v>
                </c:pt>
                <c:pt idx="5">
                  <c:v>54597661.61479409</c:v>
                </c:pt>
                <c:pt idx="6">
                  <c:v>14327.630696990222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2-42E4-9E26-B6C9F441672C}"/>
            </c:ext>
          </c:extLst>
        </c:ser>
        <c:ser>
          <c:idx val="5"/>
          <c:order val="5"/>
          <c:tx>
            <c:strRef>
              <c:f>'GASTO X T.A.'!$H$567</c:f>
              <c:strCache>
                <c:ptCount val="1"/>
                <c:pt idx="0">
                  <c:v>EXCURSIONISTAS</c:v>
                </c:pt>
              </c:strCache>
            </c:strRef>
          </c:tx>
          <c:invertIfNegative val="0"/>
          <c:cat>
            <c:strRef>
              <c:f>'GASTO X T.A.'!$A$568:$A$574</c:f>
              <c:strCache>
                <c:ptCount val="7"/>
                <c:pt idx="0">
                  <c:v>GASTO EN ALOJAMIENTO</c:v>
                </c:pt>
                <c:pt idx="1">
                  <c:v>GASTO EN RESTAURANTES</c:v>
                </c:pt>
                <c:pt idx="2">
                  <c:v>GASTO EN ALIMENTACIÓN FUERA DE RESTAURANTES</c:v>
                </c:pt>
                <c:pt idx="3">
                  <c:v>GASTO EN DESPLAZAMIENTOS / TRANSPORTE</c:v>
                </c:pt>
                <c:pt idx="4">
                  <c:v>GASTO EN CULTURA Y OCIO</c:v>
                </c:pt>
                <c:pt idx="5">
                  <c:v>GASTO EN COMPRAS</c:v>
                </c:pt>
                <c:pt idx="6">
                  <c:v>OTROS GASTOS</c:v>
                </c:pt>
              </c:strCache>
            </c:strRef>
          </c:cat>
          <c:val>
            <c:numRef>
              <c:f>'GASTO X T.A.'!$H$568:$H$574</c:f>
              <c:numCache>
                <c:formatCode>#,##0.00</c:formatCode>
                <c:ptCount val="7"/>
                <c:pt idx="1">
                  <c:v>105430395.09678397</c:v>
                </c:pt>
                <c:pt idx="2">
                  <c:v>36488712.200647727</c:v>
                </c:pt>
                <c:pt idx="3">
                  <c:v>77243936.881117046</c:v>
                </c:pt>
                <c:pt idx="4">
                  <c:v>25219853.222987853</c:v>
                </c:pt>
                <c:pt idx="5">
                  <c:v>25179258.209677245</c:v>
                </c:pt>
                <c:pt idx="6">
                  <c:v>428609.72024721873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62-42E4-9E26-B6C9F44167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29375200"/>
        <c:axId val="1"/>
      </c:barChart>
      <c:catAx>
        <c:axId val="6293752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t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75200"/>
        <c:crosses val="autoZero"/>
        <c:crossBetween val="between"/>
        <c:minorUnit val="10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9534968196289722E-2"/>
          <c:y val="0.11338269368800852"/>
          <c:w val="0.97046506351768569"/>
          <c:h val="6.504198199326552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anual del gasto en viviendas y apartamentos turísticos</a:t>
            </a:r>
          </a:p>
        </c:rich>
      </c:tx>
      <c:layout>
        <c:manualLayout>
          <c:xMode val="edge"/>
          <c:yMode val="edge"/>
          <c:x val="0.25499694265705741"/>
          <c:y val="4.0292963789404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6198661991761923E-2"/>
          <c:y val="0.25641117363200272"/>
          <c:w val="0.68578795792585734"/>
          <c:h val="0.61538681671680662"/>
        </c:manualLayout>
      </c:layout>
      <c:lineChart>
        <c:grouping val="standard"/>
        <c:varyColors val="0"/>
        <c:ser>
          <c:idx val="0"/>
          <c:order val="0"/>
          <c:tx>
            <c:strRef>
              <c:f>'GASTO X T.A.'!$A$388</c:f>
              <c:strCache>
                <c:ptCount val="1"/>
                <c:pt idx="0">
                  <c:v>GASTO EN ALOJAMIENTO</c:v>
                </c:pt>
              </c:strCache>
            </c:strRef>
          </c:tx>
          <c:spPr>
            <a:ln w="25400">
              <a:solidFill>
                <a:srgbClr val="0066C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66CC"/>
              </a:solidFill>
              <a:ln>
                <a:solidFill>
                  <a:srgbClr val="0066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T.A.'!$B$485:$M$485</c:f>
              <c:numCache>
                <c:formatCode>#,##0.00</c:formatCode>
                <c:ptCount val="12"/>
                <c:pt idx="0">
                  <c:v>3720710.0397235155</c:v>
                </c:pt>
                <c:pt idx="1">
                  <c:v>4940745.2024818808</c:v>
                </c:pt>
                <c:pt idx="2">
                  <c:v>7671350.427307846</c:v>
                </c:pt>
                <c:pt idx="3">
                  <c:v>7051357.8455242999</c:v>
                </c:pt>
                <c:pt idx="4">
                  <c:v>10470821.008165749</c:v>
                </c:pt>
                <c:pt idx="5">
                  <c:v>10571506.995405138</c:v>
                </c:pt>
                <c:pt idx="6">
                  <c:v>10716967.463734571</c:v>
                </c:pt>
                <c:pt idx="7">
                  <c:v>14403697.750368359</c:v>
                </c:pt>
                <c:pt idx="8">
                  <c:v>7840247.6684878338</c:v>
                </c:pt>
                <c:pt idx="9">
                  <c:v>6834379.7876822371</c:v>
                </c:pt>
                <c:pt idx="10">
                  <c:v>6175887.2843294581</c:v>
                </c:pt>
                <c:pt idx="11">
                  <c:v>6438989.009505433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F-451A-9EEB-697B609924D0}"/>
            </c:ext>
          </c:extLst>
        </c:ser>
        <c:ser>
          <c:idx val="1"/>
          <c:order val="1"/>
          <c:tx>
            <c:strRef>
              <c:f>'GASTO X T.A.'!$A$389</c:f>
              <c:strCache>
                <c:ptCount val="1"/>
                <c:pt idx="0">
                  <c:v>GASTO EN RESTAURANTES</c:v>
                </c:pt>
              </c:strCache>
            </c:strRef>
          </c:tx>
          <c:spPr>
            <a:ln w="25400">
              <a:solidFill>
                <a:srgbClr val="FF808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808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T.A.'!$B$486:$M$486</c:f>
              <c:numCache>
                <c:formatCode>#,##0.00</c:formatCode>
                <c:ptCount val="12"/>
                <c:pt idx="0">
                  <c:v>888712.43736259639</c:v>
                </c:pt>
                <c:pt idx="1">
                  <c:v>1822283.7685258181</c:v>
                </c:pt>
                <c:pt idx="2">
                  <c:v>3546266.0809361027</c:v>
                </c:pt>
                <c:pt idx="3">
                  <c:v>916634.5625666948</c:v>
                </c:pt>
                <c:pt idx="4">
                  <c:v>2069946.5144040086</c:v>
                </c:pt>
                <c:pt idx="5">
                  <c:v>2106391.1073502796</c:v>
                </c:pt>
                <c:pt idx="6">
                  <c:v>5202489.0681605199</c:v>
                </c:pt>
                <c:pt idx="7">
                  <c:v>6758563.2371874982</c:v>
                </c:pt>
                <c:pt idx="8">
                  <c:v>3918938.259235281</c:v>
                </c:pt>
                <c:pt idx="9">
                  <c:v>1777766.6387268291</c:v>
                </c:pt>
                <c:pt idx="10">
                  <c:v>1719089.1290505016</c:v>
                </c:pt>
                <c:pt idx="11">
                  <c:v>1903253.8664637622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F-451A-9EEB-697B609924D0}"/>
            </c:ext>
          </c:extLst>
        </c:ser>
        <c:ser>
          <c:idx val="2"/>
          <c:order val="2"/>
          <c:tx>
            <c:strRef>
              <c:f>'GASTO X T.A.'!$A$390</c:f>
              <c:strCache>
                <c:ptCount val="1"/>
                <c:pt idx="0">
                  <c:v>GASTO EN ALIMENTACIÓN FUERA DE RESTAURANTES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660066"/>
              </a:solidFill>
              <a:ln>
                <a:solidFill>
                  <a:srgbClr val="660066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T.A.'!$B$487:$M$487</c:f>
              <c:numCache>
                <c:formatCode>#,##0.00</c:formatCode>
                <c:ptCount val="12"/>
                <c:pt idx="0">
                  <c:v>841531.31313576119</c:v>
                </c:pt>
                <c:pt idx="1">
                  <c:v>839591.35455593735</c:v>
                </c:pt>
                <c:pt idx="2">
                  <c:v>1219449.4340426028</c:v>
                </c:pt>
                <c:pt idx="3">
                  <c:v>984580.24065922503</c:v>
                </c:pt>
                <c:pt idx="4">
                  <c:v>992204.69016466138</c:v>
                </c:pt>
                <c:pt idx="5">
                  <c:v>1024599.1659060984</c:v>
                </c:pt>
                <c:pt idx="6">
                  <c:v>1594581.1436239611</c:v>
                </c:pt>
                <c:pt idx="7">
                  <c:v>2194299.4089569524</c:v>
                </c:pt>
                <c:pt idx="8">
                  <c:v>1304706.656705593</c:v>
                </c:pt>
                <c:pt idx="9">
                  <c:v>872368.18738412077</c:v>
                </c:pt>
                <c:pt idx="10">
                  <c:v>602516.57102817285</c:v>
                </c:pt>
                <c:pt idx="11">
                  <c:v>596279.82111093064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F-451A-9EEB-697B609924D0}"/>
            </c:ext>
          </c:extLst>
        </c:ser>
        <c:ser>
          <c:idx val="3"/>
          <c:order val="3"/>
          <c:tx>
            <c:strRef>
              <c:f>'GASTO X T.A.'!$A$391</c:f>
              <c:strCache>
                <c:ptCount val="1"/>
                <c:pt idx="0">
                  <c:v>GASTO EN DESPLAZAMIENTOS / TRANSPORTE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33CCCC"/>
              </a:solidFill>
              <a:ln>
                <a:solidFill>
                  <a:srgbClr val="33CCCC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T.A.'!$B$488:$M$488</c:f>
              <c:numCache>
                <c:formatCode>#,##0.00</c:formatCode>
                <c:ptCount val="12"/>
                <c:pt idx="0">
                  <c:v>734158.81887230999</c:v>
                </c:pt>
                <c:pt idx="1">
                  <c:v>1085349.6642641411</c:v>
                </c:pt>
                <c:pt idx="2">
                  <c:v>1808247.4673660395</c:v>
                </c:pt>
                <c:pt idx="3">
                  <c:v>1328104.5071141068</c:v>
                </c:pt>
                <c:pt idx="4">
                  <c:v>761808.85084322351</c:v>
                </c:pt>
                <c:pt idx="5">
                  <c:v>785952.72496018885</c:v>
                </c:pt>
                <c:pt idx="6">
                  <c:v>4512827.6275514355</c:v>
                </c:pt>
                <c:pt idx="7">
                  <c:v>6062886.7397066914</c:v>
                </c:pt>
                <c:pt idx="8">
                  <c:v>3643905.173874977</c:v>
                </c:pt>
                <c:pt idx="9">
                  <c:v>1647065.3669240181</c:v>
                </c:pt>
                <c:pt idx="10">
                  <c:v>1349829.5846501396</c:v>
                </c:pt>
                <c:pt idx="11">
                  <c:v>1421601.7753937249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0F-451A-9EEB-697B609924D0}"/>
            </c:ext>
          </c:extLst>
        </c:ser>
        <c:ser>
          <c:idx val="4"/>
          <c:order val="4"/>
          <c:tx>
            <c:strRef>
              <c:f>'GASTO X T.A.'!$A$392</c:f>
              <c:strCache>
                <c:ptCount val="1"/>
                <c:pt idx="0">
                  <c:v>GASTO EN CULTURA Y OCIO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T.A.'!$B$489:$M$489</c:f>
              <c:numCache>
                <c:formatCode>#,##0.00</c:formatCode>
                <c:ptCount val="12"/>
                <c:pt idx="0">
                  <c:v>190357.71480247102</c:v>
                </c:pt>
                <c:pt idx="1">
                  <c:v>370016.70655527047</c:v>
                </c:pt>
                <c:pt idx="2">
                  <c:v>710064.24513563234</c:v>
                </c:pt>
                <c:pt idx="3">
                  <c:v>1078545.1429128058</c:v>
                </c:pt>
                <c:pt idx="4">
                  <c:v>383754.59115180525</c:v>
                </c:pt>
                <c:pt idx="5">
                  <c:v>381290.37122292869</c:v>
                </c:pt>
                <c:pt idx="6">
                  <c:v>1576301.3299258952</c:v>
                </c:pt>
                <c:pt idx="7">
                  <c:v>2185955.8851985382</c:v>
                </c:pt>
                <c:pt idx="8">
                  <c:v>1308888.765852537</c:v>
                </c:pt>
                <c:pt idx="9">
                  <c:v>1188005.7626899921</c:v>
                </c:pt>
                <c:pt idx="10">
                  <c:v>765186.81276712148</c:v>
                </c:pt>
                <c:pt idx="11">
                  <c:v>819891.85814296023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0F-451A-9EEB-697B609924D0}"/>
            </c:ext>
          </c:extLst>
        </c:ser>
        <c:ser>
          <c:idx val="5"/>
          <c:order val="5"/>
          <c:tx>
            <c:strRef>
              <c:f>'GASTO X T.A.'!$A$393</c:f>
              <c:strCache>
                <c:ptCount val="1"/>
                <c:pt idx="0">
                  <c:v>GASTO EN COMPRAS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T.A.'!$B$490:$M$490</c:f>
              <c:numCache>
                <c:formatCode>#,##0.00</c:formatCode>
                <c:ptCount val="12"/>
                <c:pt idx="0">
                  <c:v>88009.419957746635</c:v>
                </c:pt>
                <c:pt idx="1">
                  <c:v>409453.20213573507</c:v>
                </c:pt>
                <c:pt idx="2">
                  <c:v>817370.06229562499</c:v>
                </c:pt>
                <c:pt idx="3">
                  <c:v>532724.56683515874</c:v>
                </c:pt>
                <c:pt idx="4">
                  <c:v>233584.36607770831</c:v>
                </c:pt>
                <c:pt idx="5">
                  <c:v>239037.9304010763</c:v>
                </c:pt>
                <c:pt idx="6">
                  <c:v>747894.99575173692</c:v>
                </c:pt>
                <c:pt idx="7">
                  <c:v>934634.84384631074</c:v>
                </c:pt>
                <c:pt idx="8">
                  <c:v>566534.55911879137</c:v>
                </c:pt>
                <c:pt idx="9">
                  <c:v>995582.19475568866</c:v>
                </c:pt>
                <c:pt idx="10">
                  <c:v>1054809.307313086</c:v>
                </c:pt>
                <c:pt idx="11">
                  <c:v>1250960.4655813938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0F-451A-9EEB-697B609924D0}"/>
            </c:ext>
          </c:extLst>
        </c:ser>
        <c:ser>
          <c:idx val="6"/>
          <c:order val="6"/>
          <c:tx>
            <c:strRef>
              <c:f>'GASTO X T.A.'!$A$394</c:f>
              <c:strCache>
                <c:ptCount val="1"/>
                <c:pt idx="0">
                  <c:v>OTROS GASTOS</c:v>
                </c:pt>
              </c:strCache>
            </c:strRef>
          </c:tx>
          <c:spPr>
            <a:ln w="12700">
              <a:solidFill>
                <a:srgbClr val="9999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9999FF"/>
              </a:solidFill>
              <a:ln>
                <a:solidFill>
                  <a:srgbClr val="9999FF"/>
                </a:solidFill>
                <a:prstDash val="solid"/>
              </a:ln>
            </c:spPr>
          </c:marker>
          <c:cat>
            <c:strRef>
              <c:f>'GASTO X T.A.'!$B$387:$M$387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'GASTO X T.A.'!$B$491:$M$491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80F-451A-9EEB-697B60992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9384712"/>
        <c:axId val="1"/>
      </c:lineChart>
      <c:catAx>
        <c:axId val="629384712"/>
        <c:scaling>
          <c:orientation val="minMax"/>
        </c:scaling>
        <c:delete val="0"/>
        <c:axPos val="b"/>
        <c:numFmt formatCode="General" sourceLinked="1"/>
        <c:majorTickMark val="none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0"/>
        <c:lblAlgn val="ctr"/>
        <c:lblOffset val="100"/>
        <c:tickLblSkip val="1"/>
        <c:tickMarkSkip val="2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9384712"/>
        <c:crosses val="autoZero"/>
        <c:crossBetween val="midCat"/>
        <c:minorUnit val="1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77966441749795"/>
          <c:y val="3.9766723965021275E-2"/>
          <c:w val="0.22627118644067801"/>
          <c:h val="0.8522194513715710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Hostelería</a:t>
            </a:r>
          </a:p>
        </c:rich>
      </c:tx>
      <c:layout>
        <c:manualLayout>
          <c:xMode val="edge"/>
          <c:yMode val="edge"/>
          <c:x val="0.16377197267215046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0696292329371"/>
          <c:y val="0.38188976377952755"/>
          <c:w val="0.74689916798228129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EMPLEO!$C$17</c:f>
              <c:strCache>
                <c:ptCount val="1"/>
                <c:pt idx="0">
                  <c:v>HOSTELERÍA 2023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EMPLEO!$B$16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EMPLEO!$B$17</c:f>
              <c:numCache>
                <c:formatCode>#,##0</c:formatCode>
                <c:ptCount val="1"/>
                <c:pt idx="0">
                  <c:v>73748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454-8287-F7AC7CF2029A}"/>
            </c:ext>
          </c:extLst>
        </c:ser>
        <c:ser>
          <c:idx val="1"/>
          <c:order val="1"/>
          <c:tx>
            <c:strRef>
              <c:f>EMPLEO!$C$18</c:f>
              <c:strCache>
                <c:ptCount val="1"/>
                <c:pt idx="0">
                  <c:v>HOSTELERÍA 2024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EMPLEO!$B$18</c:f>
              <c:numCache>
                <c:formatCode>#,##0</c:formatCode>
                <c:ptCount val="1"/>
                <c:pt idx="0">
                  <c:v>75433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454-8287-F7AC7CF2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626954936"/>
        <c:axId val="1"/>
      </c:barChart>
      <c:catAx>
        <c:axId val="62695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54936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377197267215046"/>
          <c:y val="0.2125984251968504"/>
          <c:w val="0.66253179890975167"/>
          <c:h val="7.874015748031498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37683</c:v>
              </c:pt>
              <c:pt idx="1">
                <c:v>43072</c:v>
              </c:pt>
              <c:pt idx="2">
                <c:v>51600</c:v>
              </c:pt>
              <c:pt idx="3">
                <c:v>65060</c:v>
              </c:pt>
              <c:pt idx="4">
                <c:v>69416</c:v>
              </c:pt>
              <c:pt idx="5">
                <c:v>65579</c:v>
              </c:pt>
              <c:pt idx="6">
                <c:v>63660</c:v>
              </c:pt>
              <c:pt idx="7">
                <c:v>79907</c:v>
              </c:pt>
              <c:pt idx="8">
                <c:v>75985</c:v>
              </c:pt>
              <c:pt idx="9">
                <c:v>72993</c:v>
              </c:pt>
              <c:pt idx="10">
                <c:v>54296</c:v>
              </c:pt>
              <c:pt idx="11">
                <c:v>46395</c:v>
              </c:pt>
            </c:numLit>
          </c:val>
          <c:extLst>
            <c:ext xmlns:c16="http://schemas.microsoft.com/office/drawing/2014/chart" uri="{C3380CC4-5D6E-409C-BE32-E72D297353CC}">
              <c16:uniqueId val="{00000000-8A57-4255-9BE5-918D8361795B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65016</c:v>
              </c:pt>
              <c:pt idx="1">
                <c:v>71907</c:v>
              </c:pt>
              <c:pt idx="2">
                <c:v>91713</c:v>
              </c:pt>
              <c:pt idx="3">
                <c:v>114733</c:v>
              </c:pt>
              <c:pt idx="4">
                <c:v>116413</c:v>
              </c:pt>
              <c:pt idx="5">
                <c:v>109354</c:v>
              </c:pt>
              <c:pt idx="6">
                <c:v>108338</c:v>
              </c:pt>
              <c:pt idx="7">
                <c:v>133136</c:v>
              </c:pt>
              <c:pt idx="8">
                <c:v>123310</c:v>
              </c:pt>
              <c:pt idx="9">
                <c:v>125567</c:v>
              </c:pt>
              <c:pt idx="10">
                <c:v>96790</c:v>
              </c:pt>
              <c:pt idx="11">
                <c:v>79407</c:v>
              </c:pt>
            </c:numLit>
          </c:val>
          <c:extLst>
            <c:ext xmlns:c16="http://schemas.microsoft.com/office/drawing/2014/chart" uri="{C3380CC4-5D6E-409C-BE32-E72D297353CC}">
              <c16:uniqueId val="{00000001-8A57-4255-9BE5-918D83617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577088"/>
        <c:axId val="307577480"/>
      </c:barChart>
      <c:catAx>
        <c:axId val="3075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7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577480"/>
        <c:scaling>
          <c:orientation val="minMax"/>
          <c:max val="15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7088"/>
        <c:crosses val="autoZero"/>
        <c:crossBetween val="between"/>
        <c:majorUnit val="3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Evolución regional del empleo turístico en Agencias de Viajes</a:t>
            </a:r>
          </a:p>
        </c:rich>
      </c:tx>
      <c:layout>
        <c:manualLayout>
          <c:xMode val="edge"/>
          <c:yMode val="edge"/>
          <c:x val="0.15128232047917087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82079532450752"/>
          <c:y val="0.37007874015748032"/>
          <c:w val="0.75641215047112997"/>
          <c:h val="0.496062992125984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EMPLEO!$H$17</c:f>
              <c:strCache>
                <c:ptCount val="1"/>
                <c:pt idx="0">
                  <c:v>AGENCIAS DE VIAJES 2023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EMPLEO!$G$16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EMPLEO!$G$17</c:f>
              <c:numCache>
                <c:formatCode>#,##0</c:formatCode>
                <c:ptCount val="1"/>
                <c:pt idx="0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6-4DEE-8FB2-53D0B4E63561}"/>
            </c:ext>
          </c:extLst>
        </c:ser>
        <c:ser>
          <c:idx val="1"/>
          <c:order val="1"/>
          <c:tx>
            <c:strRef>
              <c:f>EMPLEO!$H$18</c:f>
              <c:strCache>
                <c:ptCount val="1"/>
                <c:pt idx="0">
                  <c:v>AGENCIAS DE VIAJES 2024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EMPLEO!$G$18</c:f>
              <c:numCache>
                <c:formatCode>#,##0</c:formatCode>
                <c:ptCount val="1"/>
                <c:pt idx="0">
                  <c:v>1528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6-4DEE-8FB2-53D0B4E6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overlap val="-20"/>
        <c:axId val="626951000"/>
        <c:axId val="1"/>
      </c:barChart>
      <c:catAx>
        <c:axId val="626951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8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51000"/>
        <c:crosses val="autoZero"/>
        <c:crossBetween val="between"/>
        <c:majorUnit val="300"/>
        <c:min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795140991991385E-2"/>
          <c:y val="0.2283464566929134"/>
          <c:w val="0.88461753819234124"/>
          <c:h val="7.8740157480314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layout>
        <c:manualLayout>
          <c:xMode val="edge"/>
          <c:yMode val="edge"/>
          <c:x val="0.32702702702702702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91891891891893"/>
          <c:y val="0.23743049143256187"/>
          <c:w val="0.83783783783783783"/>
          <c:h val="0.6620120761119665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5411</c:v>
                </c:pt>
                <c:pt idx="1">
                  <c:v>11415</c:v>
                </c:pt>
                <c:pt idx="2">
                  <c:v>13440</c:v>
                </c:pt>
                <c:pt idx="3">
                  <c:v>4198</c:v>
                </c:pt>
                <c:pt idx="4">
                  <c:v>10443</c:v>
                </c:pt>
                <c:pt idx="5">
                  <c:v>5956</c:v>
                </c:pt>
                <c:pt idx="6">
                  <c:v>2966</c:v>
                </c:pt>
                <c:pt idx="7">
                  <c:v>15243</c:v>
                </c:pt>
                <c:pt idx="8">
                  <c:v>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4-48E5-A6D0-F62020813734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44-48E5-A6D0-F620208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57232"/>
        <c:axId val="1"/>
      </c:barChart>
      <c:catAx>
        <c:axId val="62695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57232"/>
        <c:crosses val="autoZero"/>
        <c:crossBetween val="between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86486486486487"/>
          <c:y val="0.11173192781796584"/>
          <c:w val="0.45810810810810809"/>
          <c:h val="6.98324904508887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Hostelería</a:t>
            </a:r>
          </a:p>
        </c:rich>
      </c:tx>
      <c:layout>
        <c:manualLayout>
          <c:xMode val="edge"/>
          <c:yMode val="edge"/>
          <c:x val="0.111111354558941"/>
          <c:y val="1.93051003759665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391304347826088"/>
          <c:y val="0.45125348189415043"/>
          <c:w val="0.54086956521739127"/>
          <c:h val="0.3426183844011142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4FC1-40ED-B360-77FB34748EE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FC1-40ED-B360-77FB34748EE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FC1-40ED-B360-77FB34748EE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4FC1-40ED-B360-77FB34748EE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4FC1-40ED-B360-77FB34748EE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4FC1-40ED-B360-77FB34748EE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4FC1-40ED-B360-77FB34748EE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4FC1-40ED-B360-77FB34748EE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4FC1-40ED-B360-77FB34748EE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4FC1-40ED-B360-77FB34748EE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FC1-40ED-B360-77FB34748EE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FC1-40ED-B360-77FB34748EE1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FC1-40ED-B360-77FB34748EE1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FC1-40ED-B360-77FB34748EE1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FC1-40ED-B360-77FB34748EE1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FC1-40ED-B360-77FB34748EE1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FC1-40ED-B360-77FB34748EE1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FC1-40ED-B360-77FB34748EE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FC1-40ED-B360-77FB34748EE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FC1-40ED-B360-77FB34748EE1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4FC1-40ED-B360-77FB34748EE1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4FC1-40ED-B360-77FB34748EE1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4FC1-40ED-B360-77FB34748EE1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4FC1-40ED-B360-77FB34748EE1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C-4FC1-40ED-B360-77FB34748EE1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E-4FC1-40ED-B360-77FB34748EE1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0-4FC1-40ED-B360-77FB34748E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C1-40ED-B360-77FB34748E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C1-40ED-B360-77FB34748EE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C1-40ED-B360-77FB34748E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FC1-40ED-B360-77FB34748EE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FC1-40ED-B360-77FB34748EE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FC1-40ED-B360-77FB34748EE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FC1-40ED-B360-77FB34748EE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FC1-40ED-B360-77FB34748EE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FC1-40ED-B360-77FB34748EE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FC1-40ED-B360-77FB34748EE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FC1-40ED-B360-77FB34748EE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FC1-40ED-B360-77FB34748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1200" verticalDpi="1200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hostelería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X PROV.'!$B$30</c:f>
              <c:strCache>
                <c:ptCount val="1"/>
                <c:pt idx="0">
                  <c:v>HOSTELERÍA 2023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PROV.'!$B$31:$B$39</c:f>
              <c:numCache>
                <c:formatCode>#,##0</c:formatCode>
                <c:ptCount val="9"/>
                <c:pt idx="0">
                  <c:v>5411</c:v>
                </c:pt>
                <c:pt idx="1">
                  <c:v>11415</c:v>
                </c:pt>
                <c:pt idx="2">
                  <c:v>13440</c:v>
                </c:pt>
                <c:pt idx="3">
                  <c:v>4198</c:v>
                </c:pt>
                <c:pt idx="4">
                  <c:v>10443</c:v>
                </c:pt>
                <c:pt idx="5">
                  <c:v>5956</c:v>
                </c:pt>
                <c:pt idx="6">
                  <c:v>2966</c:v>
                </c:pt>
                <c:pt idx="7">
                  <c:v>15243</c:v>
                </c:pt>
                <c:pt idx="8">
                  <c:v>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213-A0B5-817ACA29FA56}"/>
            </c:ext>
          </c:extLst>
        </c:ser>
        <c:ser>
          <c:idx val="1"/>
          <c:order val="1"/>
          <c:tx>
            <c:strRef>
              <c:f>'EMPLEO X PROV.'!$C$30</c:f>
              <c:strCache>
                <c:ptCount val="1"/>
                <c:pt idx="0">
                  <c:v>HOSTELERÍA 2024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PROV.'!$C$31:$C$39</c:f>
              <c:numCache>
                <c:formatCode>#,##0</c:formatCode>
                <c:ptCount val="9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213-A0B5-817ACA29F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61496"/>
        <c:axId val="1"/>
      </c:barChart>
      <c:catAx>
        <c:axId val="626961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0"/>
        <c:lblAlgn val="ctr"/>
        <c:lblOffset val="100"/>
        <c:tickLblSkip val="27"/>
        <c:tickMarkSkip val="1"/>
        <c:noMultiLvlLbl val="0"/>
      </c:catAx>
      <c:valAx>
        <c:axId val="1"/>
        <c:scaling>
          <c:orientation val="minMax"/>
          <c:max val="1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61496"/>
        <c:crosses val="autoZero"/>
        <c:crossBetween val="between"/>
        <c:majorUnit val="2000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1081081081079"/>
          <c:y val="0"/>
          <c:w val="0.31216216216216214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C05E-46C7-A39E-5202D3DCB6D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C05E-46C7-A39E-5202D3DCB6D2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C05E-46C7-A39E-5202D3DCB6D2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C05E-46C7-A39E-5202D3DCB6D2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C05E-46C7-A39E-5202D3DCB6D2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05E-46C7-A39E-5202D3DCB6D2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05E-46C7-A39E-5202D3DCB6D2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C05E-46C7-A39E-5202D3DCB6D2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C05E-46C7-A39E-5202D3DCB6D2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C05E-46C7-A39E-5202D3DCB6D2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05E-46C7-A39E-5202D3DCB6D2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05E-46C7-A39E-5202D3DCB6D2}"/>
              </c:ext>
            </c:extLst>
          </c:dPt>
          <c:dPt>
            <c:idx val="12"/>
            <c:bubble3D val="0"/>
            <c:spPr>
              <a:solidFill>
                <a:srgbClr val="8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05E-46C7-A39E-5202D3DCB6D2}"/>
              </c:ext>
            </c:extLst>
          </c:dPt>
          <c:dPt>
            <c:idx val="13"/>
            <c:bubble3D val="0"/>
            <c:spPr>
              <a:solidFill>
                <a:srgbClr val="80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05E-46C7-A39E-5202D3DCB6D2}"/>
              </c:ext>
            </c:extLst>
          </c:dPt>
          <c:dPt>
            <c:idx val="14"/>
            <c:bubble3D val="0"/>
            <c:spPr>
              <a:solidFill>
                <a:srgbClr val="00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05E-46C7-A39E-5202D3DCB6D2}"/>
              </c:ext>
            </c:extLst>
          </c:dPt>
          <c:dPt>
            <c:idx val="15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05E-46C7-A39E-5202D3DCB6D2}"/>
              </c:ext>
            </c:extLst>
          </c:dPt>
          <c:dPt>
            <c:idx val="16"/>
            <c:bubble3D val="0"/>
            <c:spPr>
              <a:solidFill>
                <a:srgbClr val="00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05E-46C7-A39E-5202D3DCB6D2}"/>
              </c:ext>
            </c:extLst>
          </c:dPt>
          <c:dPt>
            <c:idx val="17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05E-46C7-A39E-5202D3DCB6D2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E-46C7-A39E-5202D3DCB6D2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E-46C7-A39E-5202D3DCB6D2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E-46C7-A39E-5202D3DCB6D2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E-46C7-A39E-5202D3DCB6D2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E-46C7-A39E-5202D3DCB6D2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E-46C7-A39E-5202D3DCB6D2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5E-46C7-A39E-5202D3DCB6D2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5E-46C7-A39E-5202D3DCB6D2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5E-46C7-A39E-5202D3DCB6D2}"/>
                </c:ext>
              </c:extLst>
            </c:dLbl>
            <c:dLbl>
              <c:idx val="9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5E-46C7-A39E-5202D3DCB6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5E-46C7-A39E-5202D3DCB6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5E-46C7-A39E-5202D3DCB6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5E-46C7-A39E-5202D3DCB6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5E-46C7-A39E-5202D3DCB6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5E-46C7-A39E-5202D3DCB6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5E-46C7-A39E-5202D3DCB6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5E-46C7-A39E-5202D3DCB6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5E-46C7-A39E-5202D3DCB6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5E-46C7-A39E-5202D3DCB6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5E-46C7-A39E-5202D3DCB6D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'EMPLEO X PROV.'!$A$31:$A$39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('EMPLEO X PROV.'!$C$31:$C$39,'EMPLEO X PROV.'!$A$31:$A$39)</c:f>
              <c:numCache>
                <c:formatCode>#,##0</c:formatCode>
                <c:ptCount val="18"/>
                <c:pt idx="0">
                  <c:v>5657</c:v>
                </c:pt>
                <c:pt idx="1">
                  <c:v>11723</c:v>
                </c:pt>
                <c:pt idx="2">
                  <c:v>13741</c:v>
                </c:pt>
                <c:pt idx="3">
                  <c:v>4273</c:v>
                </c:pt>
                <c:pt idx="4">
                  <c:v>10740</c:v>
                </c:pt>
                <c:pt idx="5">
                  <c:v>6055</c:v>
                </c:pt>
                <c:pt idx="6">
                  <c:v>3081</c:v>
                </c:pt>
                <c:pt idx="7">
                  <c:v>15436</c:v>
                </c:pt>
                <c:pt idx="8">
                  <c:v>4685</c:v>
                </c:pt>
                <c:pt idx="9" formatCode="General">
                  <c:v>0</c:v>
                </c:pt>
                <c:pt idx="10" formatCode="General">
                  <c:v>0</c:v>
                </c:pt>
                <c:pt idx="11" formatCode="General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C05E-46C7-A39E-5202D3DC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El empleo turístico en agencias de viaje</a:t>
            </a:r>
          </a:p>
        </c:rich>
      </c:tx>
      <c:layout>
        <c:manualLayout>
          <c:xMode val="edge"/>
          <c:yMode val="edge"/>
          <c:x val="0.29189189189189191"/>
          <c:y val="1.39663842832654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37837837837837"/>
          <c:y val="0.29329648941669406"/>
          <c:w val="0.82837837837837835"/>
          <c:h val="0.589386278732594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X PROV.'!$B$73</c:f>
              <c:strCache>
                <c:ptCount val="1"/>
                <c:pt idx="0">
                  <c:v>AGENCIAS DE VIAJES 2023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PROV.'!$B$74:$B$82</c:f>
              <c:numCache>
                <c:formatCode>#,##0</c:formatCode>
                <c:ptCount val="9"/>
                <c:pt idx="0">
                  <c:v>77</c:v>
                </c:pt>
                <c:pt idx="1">
                  <c:v>228</c:v>
                </c:pt>
                <c:pt idx="2">
                  <c:v>242</c:v>
                </c:pt>
                <c:pt idx="3">
                  <c:v>95</c:v>
                </c:pt>
                <c:pt idx="4">
                  <c:v>216</c:v>
                </c:pt>
                <c:pt idx="5">
                  <c:v>166</c:v>
                </c:pt>
                <c:pt idx="6">
                  <c:v>37</c:v>
                </c:pt>
                <c:pt idx="7">
                  <c:v>375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C-4B08-AC59-8A35BFF91717}"/>
            </c:ext>
          </c:extLst>
        </c:ser>
        <c:ser>
          <c:idx val="1"/>
          <c:order val="1"/>
          <c:tx>
            <c:strRef>
              <c:f>'EMPLEO X PROV.'!$C$73</c:f>
              <c:strCache>
                <c:ptCount val="1"/>
                <c:pt idx="0">
                  <c:v>AGENCIAS DE VIAJES 2024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80</c:v>
                </c:pt>
                <c:pt idx="1">
                  <c:v>227</c:v>
                </c:pt>
                <c:pt idx="2">
                  <c:v>275</c:v>
                </c:pt>
                <c:pt idx="3">
                  <c:v>92</c:v>
                </c:pt>
                <c:pt idx="4">
                  <c:v>218</c:v>
                </c:pt>
                <c:pt idx="5">
                  <c:v>155</c:v>
                </c:pt>
                <c:pt idx="6">
                  <c:v>33</c:v>
                </c:pt>
                <c:pt idx="7">
                  <c:v>370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3C-4B08-AC59-8A35BFF91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6969696"/>
        <c:axId val="1"/>
      </c:barChart>
      <c:catAx>
        <c:axId val="626969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69696"/>
        <c:crosses val="autoZero"/>
        <c:crossBetween val="between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756756756756758"/>
          <c:y val="0.11452531848153126"/>
          <c:w val="0.5418918918918918"/>
          <c:h val="6.983249045088875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Distribución provincial del empleo turístico en Agencias de Viajes</a:t>
            </a:r>
          </a:p>
        </c:rich>
      </c:tx>
      <c:layout>
        <c:manualLayout>
          <c:xMode val="edge"/>
          <c:yMode val="edge"/>
          <c:x val="0.12068991376077989"/>
          <c:y val="1.93050537117873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7619090431377774"/>
          <c:y val="0.45355312274035908"/>
          <c:w val="0.44444513337849295"/>
          <c:h val="0.3032794977360232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EBDA-427B-BC7B-52F80AF809EB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EBDA-427B-BC7B-52F80AF809EB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EBDA-427B-BC7B-52F80AF809EB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EBDA-427B-BC7B-52F80AF809EB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EBDA-427B-BC7B-52F80AF809EB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BDA-427B-BC7B-52F80AF809EB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BDA-427B-BC7B-52F80AF809EB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EBDA-427B-BC7B-52F80AF809EB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EBDA-427B-BC7B-52F80AF809EB}"/>
              </c:ext>
            </c:extLst>
          </c:dPt>
          <c:dLbls>
            <c:dLbl>
              <c:idx val="0"/>
              <c:layout>
                <c:manualLayout>
                  <c:x val="-1.5932694381185497E-2"/>
                  <c:y val="-5.050270792296113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DA-427B-BC7B-52F80AF809EB}"/>
                </c:ext>
              </c:extLst>
            </c:dLbl>
            <c:dLbl>
              <c:idx val="1"/>
              <c:layout>
                <c:manualLayout>
                  <c:x val="-3.912191542068022E-2"/>
                  <c:y val="-9.522261413635346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A-427B-BC7B-52F80AF809EB}"/>
                </c:ext>
              </c:extLst>
            </c:dLbl>
            <c:dLbl>
              <c:idx val="2"/>
              <c:layout>
                <c:manualLayout>
                  <c:x val="2.5253708255000062E-2"/>
                  <c:y val="-7.402651552873351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DA-427B-BC7B-52F80AF809EB}"/>
                </c:ext>
              </c:extLst>
            </c:dLbl>
            <c:dLbl>
              <c:idx val="3"/>
              <c:layout>
                <c:manualLayout>
                  <c:x val="-1.4934583074736052E-2"/>
                  <c:y val="6.7871752022440335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DA-427B-BC7B-52F80AF809EB}"/>
                </c:ext>
              </c:extLst>
            </c:dLbl>
            <c:dLbl>
              <c:idx val="4"/>
              <c:layout>
                <c:manualLayout>
                  <c:x val="5.1823836537140899E-2"/>
                  <c:y val="5.232065221968995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DA-427B-BC7B-52F80AF809EB}"/>
                </c:ext>
              </c:extLst>
            </c:dLbl>
            <c:dLbl>
              <c:idx val="5"/>
              <c:layout>
                <c:manualLayout>
                  <c:x val="3.9537816822261262E-2"/>
                  <c:y val="6.174968130899238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DA-427B-BC7B-52F80AF809EB}"/>
                </c:ext>
              </c:extLst>
            </c:dLbl>
            <c:dLbl>
              <c:idx val="6"/>
              <c:layout>
                <c:manualLayout>
                  <c:x val="-1.5522381648473083E-2"/>
                  <c:y val="5.05721639884534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DA-427B-BC7B-52F80AF809EB}"/>
                </c:ext>
              </c:extLst>
            </c:dLbl>
            <c:dLbl>
              <c:idx val="7"/>
              <c:layout>
                <c:manualLayout>
                  <c:x val="4.1592466481174289E-2"/>
                  <c:y val="-5.520544412317018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DA-427B-BC7B-52F80AF809EB}"/>
                </c:ext>
              </c:extLst>
            </c:dLbl>
            <c:dLbl>
              <c:idx val="8"/>
              <c:layout>
                <c:manualLayout>
                  <c:x val="4.184409318496185E-2"/>
                  <c:y val="-3.194063726082069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DA-427B-BC7B-52F80AF809EB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52107377176456937"/>
                  <c:y val="0.208494601559863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DA-427B-BC7B-52F80AF809E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DA-427B-BC7B-52F80AF809E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DA-427B-BC7B-52F80AF809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DA-427B-BC7B-52F80AF809E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DA-427B-BC7B-52F80AF809E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DA-427B-BC7B-52F80AF809E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DA-427B-BC7B-52F80AF809E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DA-427B-BC7B-52F80AF809E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DA-427B-BC7B-52F80AF809E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DA-427B-BC7B-52F80AF809E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DA-427B-BC7B-52F80AF809EB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'EMPLEO X PROV.'!$A$74:$A$82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'EMPLEO X PROV.'!$C$74:$C$82</c:f>
              <c:numCache>
                <c:formatCode>#,##0</c:formatCode>
                <c:ptCount val="9"/>
                <c:pt idx="0">
                  <c:v>80</c:v>
                </c:pt>
                <c:pt idx="1">
                  <c:v>227</c:v>
                </c:pt>
                <c:pt idx="2">
                  <c:v>275</c:v>
                </c:pt>
                <c:pt idx="3">
                  <c:v>92</c:v>
                </c:pt>
                <c:pt idx="4">
                  <c:v>218</c:v>
                </c:pt>
                <c:pt idx="5">
                  <c:v>155</c:v>
                </c:pt>
                <c:pt idx="6">
                  <c:v>33</c:v>
                </c:pt>
                <c:pt idx="7">
                  <c:v>370</c:v>
                </c:pt>
                <c:pt idx="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EBDA-427B-BC7B-52F80AF80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Sexo de los visitantes </a:t>
            </a:r>
          </a:p>
        </c:rich>
      </c:tx>
      <c:layout>
        <c:manualLayout>
          <c:xMode val="edge"/>
          <c:yMode val="edge"/>
          <c:x val="0.34857197001999296"/>
          <c:y val="1.865685708205393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48736462093862"/>
          <c:y val="0.39925445876293353"/>
          <c:w val="0.55234657039711188"/>
          <c:h val="0.45149335990948564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A7A-4BE6-821F-DDA073878CCE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A7A-4BE6-821F-DDA073878CCE}"/>
              </c:ext>
            </c:extLst>
          </c:dPt>
          <c:dLbls>
            <c:dLbl>
              <c:idx val="0"/>
              <c:layout>
                <c:manualLayout>
                  <c:x val="-1.6894181495123877E-2"/>
                  <c:y val="-0.111461971555223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7A-4BE6-821F-DDA073878CCE}"/>
                </c:ext>
              </c:extLst>
            </c:dLbl>
            <c:dLbl>
              <c:idx val="1"/>
              <c:layout>
                <c:manualLayout>
                  <c:x val="9.5883437025326597E-3"/>
                  <c:y val="-0.1059336946575632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7A-4BE6-821F-DDA073878CCE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47047706561954172"/>
                  <c:y val="0.86940456908190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7A-4BE6-821F-DDA073878CCE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8.9523976049062592E-2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7A-4BE6-821F-DDA073878CCE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8571481717785935"/>
                  <c:y val="0.24253775532327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7A-4BE6-821F-DDA073878CC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1714288903067156"/>
                  <c:y val="0.7798521671163842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7A-4BE6-821F-DDA073878CCE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5238123582819166"/>
                  <c:y val="0.6082100633491417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7A-4BE6-821F-DDA073878CCE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8666701388953477"/>
                  <c:y val="0.3544782577801746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7A-4BE6-821F-DDA073878CCE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6381020053980756"/>
                  <c:y val="0.2873139563060362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7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7A-4BE6-821F-DDA073878CC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7A-4BE6-821F-DDA073878CC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7A-4BE6-821F-DDA073878CC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7A-4BE6-821F-DDA073878CC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7A-4BE6-821F-DDA073878CC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7A-4BE6-821F-DDA073878CC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7A-4BE6-821F-DDA073878CC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7A-4BE6-821F-DDA073878CC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7A-4BE6-821F-DDA073878CC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7A-4BE6-821F-DDA073878CC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7A-4BE6-821F-DDA073878CC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7A-4BE6-821F-DDA073878C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ANUAL'!$A$45:$A$46</c:f>
              <c:strCache>
                <c:ptCount val="2"/>
                <c:pt idx="0">
                  <c:v>Hombre</c:v>
                </c:pt>
                <c:pt idx="1">
                  <c:v>Mujer</c:v>
                </c:pt>
              </c:strCache>
            </c:strRef>
          </c:cat>
          <c:val>
            <c:numRef>
              <c:f>'DEMANDA ANUAL'!$B$45:$B$46</c:f>
              <c:numCache>
                <c:formatCode>0.0%</c:formatCode>
                <c:ptCount val="2"/>
                <c:pt idx="0">
                  <c:v>0.503</c:v>
                </c:pt>
                <c:pt idx="1">
                  <c:v>0.497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A7A-4BE6-821F-DDA073878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Situación laboral de los visitantes </a:t>
            </a:r>
          </a:p>
        </c:rich>
      </c:tx>
      <c:layout>
        <c:manualLayout>
          <c:xMode val="edge"/>
          <c:yMode val="edge"/>
          <c:x val="0.29471895558509731"/>
          <c:y val="1.85187196428032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cat>
            <c:strRef>
              <c:f>'DEMANDA ANUAL'!$A$106:$A$111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ANUAL'!$B$106:$B$111</c:f>
              <c:numCache>
                <c:formatCode>0.0%</c:formatCode>
                <c:ptCount val="6"/>
                <c:pt idx="0">
                  <c:v>0.60399999999999998</c:v>
                </c:pt>
                <c:pt idx="1">
                  <c:v>0.126</c:v>
                </c:pt>
                <c:pt idx="2">
                  <c:v>9.9000000000000005E-2</c:v>
                </c:pt>
                <c:pt idx="3">
                  <c:v>9.5000000000000001E-2</c:v>
                </c:pt>
                <c:pt idx="4">
                  <c:v>3.4000000000000002E-2</c:v>
                </c:pt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0-402B-BD05-B18C4B678DAF}"/>
            </c:ext>
          </c:extLst>
        </c:ser>
        <c:ser>
          <c:idx val="1"/>
          <c:order val="1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1.5252922930088286E-2"/>
                  <c:y val="-1.665402935744131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0-402B-BD05-B18C4B678DAF}"/>
                </c:ext>
              </c:extLst>
            </c:dLbl>
            <c:dLbl>
              <c:idx val="1"/>
              <c:layout>
                <c:manualLayout>
                  <c:x val="-2.2645294338207722E-2"/>
                  <c:y val="-9.1066394478467316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0-402B-BD05-B18C4B678DAF}"/>
                </c:ext>
              </c:extLst>
            </c:dLbl>
            <c:dLbl>
              <c:idx val="2"/>
              <c:layout>
                <c:manualLayout>
                  <c:x val="-2.0297235572826089E-2"/>
                  <c:y val="-7.8351317196467818E-4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0-402B-BD05-B18C4B678DAF}"/>
                </c:ext>
              </c:extLst>
            </c:dLbl>
            <c:dLbl>
              <c:idx val="3"/>
              <c:layout>
                <c:manualLayout>
                  <c:x val="-2.0719910011248621E-2"/>
                  <c:y val="-1.360552153203076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0-402B-BD05-B18C4B678DAF}"/>
                </c:ext>
              </c:extLst>
            </c:dLbl>
            <c:dLbl>
              <c:idx val="4"/>
              <c:layout>
                <c:manualLayout>
                  <c:x val="-1.350172137573713E-2"/>
                  <c:y val="1.6393506367259336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0-402B-BD05-B18C4B678DAF}"/>
                </c:ext>
              </c:extLst>
            </c:dLbl>
            <c:dLbl>
              <c:idx val="5"/>
              <c:layout>
                <c:manualLayout>
                  <c:x val="-1.9270716160479928E-2"/>
                  <c:y val="-2.852532322348611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0-402B-BD05-B18C4B678DA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ANUAL'!$A$106:$A$111</c:f>
              <c:strCache>
                <c:ptCount val="6"/>
                <c:pt idx="0">
                  <c:v>Trabajador/a por cuenta ajena</c:v>
                </c:pt>
                <c:pt idx="1">
                  <c:v>Jubilado/a</c:v>
                </c:pt>
                <c:pt idx="2">
                  <c:v>Trabajador/a por cuenta propia</c:v>
                </c:pt>
                <c:pt idx="3">
                  <c:v>Estudiante</c:v>
                </c:pt>
                <c:pt idx="4">
                  <c:v>Desempleado/a</c:v>
                </c:pt>
                <c:pt idx="5">
                  <c:v>Amo/a de casa</c:v>
                </c:pt>
              </c:strCache>
            </c:strRef>
          </c:cat>
          <c:val>
            <c:numRef>
              <c:f>'DEMANDA ANUAL'!$B$106:$B$111</c:f>
              <c:numCache>
                <c:formatCode>0.0%</c:formatCode>
                <c:ptCount val="6"/>
                <c:pt idx="0">
                  <c:v>0.60399999999999998</c:v>
                </c:pt>
                <c:pt idx="1">
                  <c:v>0.126</c:v>
                </c:pt>
                <c:pt idx="2">
                  <c:v>9.9000000000000005E-2</c:v>
                </c:pt>
                <c:pt idx="3">
                  <c:v>9.5000000000000001E-2</c:v>
                </c:pt>
                <c:pt idx="4">
                  <c:v>3.4000000000000002E-2</c:v>
                </c:pt>
                <c:pt idx="5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90-402B-BD05-B18C4B6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73152032"/>
        <c:axId val="1"/>
      </c:barChart>
      <c:catAx>
        <c:axId val="4731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31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Composición del Grupo de Viaje </a:t>
            </a:r>
          </a:p>
        </c:rich>
      </c:tx>
      <c:layout>
        <c:manualLayout>
          <c:xMode val="edge"/>
          <c:yMode val="edge"/>
          <c:x val="0.28301888918625778"/>
          <c:y val="1.831504016543386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08071497015715"/>
          <c:y val="0.39926882751268999"/>
          <c:w val="0.55814002241378857"/>
          <c:h val="0.45421407900526201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9C81-4951-81F2-998468034A4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C81-4951-81F2-998468034A46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C81-4951-81F2-998468034A46}"/>
              </c:ext>
            </c:extLst>
          </c:dPt>
          <c:dPt>
            <c:idx val="3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C81-4951-81F2-998468034A46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1-4951-81F2-998468034A4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1-4951-81F2-998468034A46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1-4951-81F2-998468034A4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1-4951-81F2-998468034A4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ANUAL'!$A$214:$A$217</c:f>
              <c:strCache>
                <c:ptCount val="4"/>
                <c:pt idx="0">
                  <c:v>En pareja </c:v>
                </c:pt>
                <c:pt idx="1">
                  <c:v>Con familiares y / o amigos</c:v>
                </c:pt>
                <c:pt idx="2">
                  <c:v>Solo </c:v>
                </c:pt>
                <c:pt idx="3">
                  <c:v>Ns/Nc</c:v>
                </c:pt>
              </c:strCache>
            </c:strRef>
          </c:cat>
          <c:val>
            <c:numRef>
              <c:f>'DEMANDA ANUAL'!$B$214:$B$217</c:f>
              <c:numCache>
                <c:formatCode>0.0%</c:formatCode>
                <c:ptCount val="4"/>
                <c:pt idx="0">
                  <c:v>0.42799999999999999</c:v>
                </c:pt>
                <c:pt idx="1">
                  <c:v>0.36699999999999999</c:v>
                </c:pt>
                <c:pt idx="2">
                  <c:v>0.19800000000000001</c:v>
                </c:pt>
                <c:pt idx="3">
                  <c:v>7.0000000000000001E-3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C81-4951-81F2-998468034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ESPAÑOLES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Comunidad Valenciana</c:v>
              </c:pt>
              <c:pt idx="11">
                <c:v>Asturias (Principado de)</c:v>
              </c:pt>
              <c:pt idx="12">
                <c:v>Castilla - La Mancha</c:v>
              </c:pt>
              <c:pt idx="13">
                <c:v>Andalucía</c:v>
              </c:pt>
              <c:pt idx="14">
                <c:v>País Vasco</c:v>
              </c:pt>
              <c:pt idx="15">
                <c:v>Cataluña</c:v>
              </c:pt>
              <c:pt idx="16">
                <c:v>Galicia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8.7839821278331285E-4</c:v>
              </c:pt>
              <c:pt idx="1">
                <c:v>9.0014134275506784E-4</c:v>
              </c:pt>
              <c:pt idx="2">
                <c:v>8.6631259441059469E-3</c:v>
              </c:pt>
              <c:pt idx="3">
                <c:v>9.5846991841299651E-3</c:v>
              </c:pt>
              <c:pt idx="4">
                <c:v>1.1303765517829795E-2</c:v>
              </c:pt>
              <c:pt idx="5">
                <c:v>1.2160730353846025E-2</c:v>
              </c:pt>
              <c:pt idx="6">
                <c:v>1.6234167570789135E-2</c:v>
              </c:pt>
              <c:pt idx="7">
                <c:v>2.1373223422586015E-2</c:v>
              </c:pt>
              <c:pt idx="8">
                <c:v>2.1956199173234971E-2</c:v>
              </c:pt>
              <c:pt idx="9">
                <c:v>2.854247552332425E-2</c:v>
              </c:pt>
              <c:pt idx="10">
                <c:v>3.894428153454467E-2</c:v>
              </c:pt>
              <c:pt idx="11">
                <c:v>4.1259110850697139E-2</c:v>
              </c:pt>
              <c:pt idx="12">
                <c:v>4.1311589350758571E-2</c:v>
              </c:pt>
              <c:pt idx="13">
                <c:v>5.1963641152434438E-2</c:v>
              </c:pt>
              <c:pt idx="14">
                <c:v>5.6291946763994967E-2</c:v>
              </c:pt>
              <c:pt idx="15">
                <c:v>6.103321868414293E-2</c:v>
              </c:pt>
              <c:pt idx="16">
                <c:v>7.1063145979747236E-2</c:v>
              </c:pt>
              <c:pt idx="17">
                <c:v>0.17643667488755541</c:v>
              </c:pt>
              <c:pt idx="18">
                <c:v>0.33009946455074013</c:v>
              </c:pt>
            </c:numLit>
          </c:val>
          <c:extLst>
            <c:ext xmlns:c16="http://schemas.microsoft.com/office/drawing/2014/chart" uri="{C3380CC4-5D6E-409C-BE32-E72D297353CC}">
              <c16:uniqueId val="{00000000-BF4F-4496-91D3-42E62AC31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7578264"/>
        <c:axId val="307578656"/>
      </c:barChart>
      <c:catAx>
        <c:axId val="307578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578656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578264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Grado de conocimiento de Castilla y León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51B-47E6-9374-BE790A957E7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51B-47E6-9374-BE790A957E79}"/>
              </c:ext>
            </c:extLst>
          </c:dPt>
          <c:dLbls>
            <c:dLbl>
              <c:idx val="0"/>
              <c:layout>
                <c:manualLayout>
                  <c:x val="-9.5048390482737298E-3"/>
                  <c:y val="-0.3751932097316255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1B-47E6-9374-BE790A957E79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1B-47E6-9374-BE790A957E7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ANUAL'!$A$272:$A$273</c:f>
              <c:strCache>
                <c:ptCount val="2"/>
                <c:pt idx="0">
                  <c:v>Repite visita </c:v>
                </c:pt>
                <c:pt idx="1">
                  <c:v>Es la primera vez </c:v>
                </c:pt>
              </c:strCache>
            </c:strRef>
          </c:cat>
          <c:val>
            <c:numRef>
              <c:f>'DEMANDA ANUAL'!$B$272:$B$273</c:f>
              <c:numCache>
                <c:formatCode>0.0%</c:formatCode>
                <c:ptCount val="2"/>
                <c:pt idx="0">
                  <c:v>0.71199999999999997</c:v>
                </c:pt>
                <c:pt idx="1">
                  <c:v>0.28799999999999998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1B-47E6-9374-BE790A9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Actividades realizadas durante la visita a Castilla y León</a:t>
            </a:r>
          </a:p>
        </c:rich>
      </c:tx>
      <c:layout>
        <c:manualLayout>
          <c:xMode val="edge"/>
          <c:yMode val="edge"/>
          <c:x val="0.24968484778818706"/>
          <c:y val="1.1627801332525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56970728038901"/>
          <c:y val="8.3721025300946245E-2"/>
          <c:w val="0.65328544765701946"/>
          <c:h val="0.837210253009462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DD8-4413-882D-0402D2336FDE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DD8-4413-882D-0402D2336FDE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DD8-4413-882D-0402D2336FDE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DD8-4413-882D-0402D2336FDE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DD8-4413-882D-0402D2336FDE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DD8-4413-882D-0402D2336FDE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DD8-4413-882D-0402D2336FDE}"/>
              </c:ext>
            </c:extLst>
          </c:dPt>
          <c:dPt>
            <c:idx val="7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DD8-4413-882D-0402D2336FDE}"/>
              </c:ext>
            </c:extLst>
          </c:dPt>
          <c:dPt>
            <c:idx val="8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DD8-4413-882D-0402D2336FDE}"/>
              </c:ext>
            </c:extLst>
          </c:dPt>
          <c:dPt>
            <c:idx val="9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DD8-4413-882D-0402D2336FDE}"/>
              </c:ext>
            </c:extLst>
          </c:dPt>
          <c:dPt>
            <c:idx val="1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DD8-4413-882D-0402D2336FDE}"/>
              </c:ext>
            </c:extLst>
          </c:dPt>
          <c:dPt>
            <c:idx val="1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DD8-4413-882D-0402D2336FDE}"/>
              </c:ext>
            </c:extLst>
          </c:dPt>
          <c:dPt>
            <c:idx val="1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DD8-4413-882D-0402D2336FDE}"/>
              </c:ext>
            </c:extLst>
          </c:dPt>
          <c:dPt>
            <c:idx val="13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DD8-4413-882D-0402D2336FDE}"/>
              </c:ext>
            </c:extLst>
          </c:dPt>
          <c:dPt>
            <c:idx val="14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DD8-4413-882D-0402D2336FDE}"/>
              </c:ext>
            </c:extLst>
          </c:dPt>
          <c:dPt>
            <c:idx val="15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DD8-4413-882D-0402D2336FDE}"/>
              </c:ext>
            </c:extLst>
          </c:dPt>
          <c:dPt>
            <c:idx val="1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DD8-4413-882D-0402D2336FDE}"/>
              </c:ext>
            </c:extLst>
          </c:dPt>
          <c:dPt>
            <c:idx val="1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DD8-4413-882D-0402D2336FDE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ANUAL'!$A$330:$A$347</c:f>
              <c:strCache>
                <c:ptCount val="18"/>
                <c:pt idx="0">
                  <c:v>Ns/Nc</c:v>
                </c:pt>
                <c:pt idx="1">
                  <c:v>Disfrutar de balnearios</c:v>
                </c:pt>
                <c:pt idx="2">
                  <c:v>Aprender o practicar el idioma </c:v>
                </c:pt>
                <c:pt idx="3">
                  <c:v>Estudios, cursos, etc</c:v>
                </c:pt>
                <c:pt idx="4">
                  <c:v>Camino de Santiago</c:v>
                </c:pt>
                <c:pt idx="5">
                  <c:v>Actividades deportivas</c:v>
                </c:pt>
                <c:pt idx="6">
                  <c:v>Turismo enológico (visitar bodegas, degustación de</c:v>
                </c:pt>
                <c:pt idx="7">
                  <c:v>Turismo Activo (realizar actividades recreativas o</c:v>
                </c:pt>
                <c:pt idx="8">
                  <c:v>Otras actividades</c:v>
                </c:pt>
                <c:pt idx="9">
                  <c:v>Acudir a sus Fiestas </c:v>
                </c:pt>
                <c:pt idx="10">
                  <c:v>Realizar compras</c:v>
                </c:pt>
                <c:pt idx="11">
                  <c:v>Descansar</c:v>
                </c:pt>
                <c:pt idx="12">
                  <c:v>Visitar a familiares o amigos</c:v>
                </c:pt>
                <c:pt idx="13">
                  <c:v>Visitar su paisaje y naturaleza</c:v>
                </c:pt>
                <c:pt idx="14">
                  <c:v>Conocer su arte/historia</c:v>
                </c:pt>
                <c:pt idx="15">
                  <c:v>Disfrutar de su gastronomía</c:v>
                </c:pt>
                <c:pt idx="16">
                  <c:v>Visitar sus monumentos</c:v>
                </c:pt>
                <c:pt idx="17">
                  <c:v>Visitar la ciudad o localidad</c:v>
                </c:pt>
              </c:strCache>
            </c:strRef>
          </c:cat>
          <c:val>
            <c:numRef>
              <c:f>'DEMANDA ANUAL'!$B$330:$B$347</c:f>
              <c:numCache>
                <c:formatCode>0.0%</c:formatCode>
                <c:ptCount val="18"/>
                <c:pt idx="0">
                  <c:v>1.6E-2</c:v>
                </c:pt>
                <c:pt idx="1">
                  <c:v>8.9999999999999993E-3</c:v>
                </c:pt>
                <c:pt idx="2">
                  <c:v>1.2999999999999999E-2</c:v>
                </c:pt>
                <c:pt idx="3">
                  <c:v>3.1E-2</c:v>
                </c:pt>
                <c:pt idx="4">
                  <c:v>4.4999999999999998E-2</c:v>
                </c:pt>
                <c:pt idx="5">
                  <c:v>5.7000000000000002E-2</c:v>
                </c:pt>
                <c:pt idx="6">
                  <c:v>6.4000000000000001E-2</c:v>
                </c:pt>
                <c:pt idx="7">
                  <c:v>7.0000000000000007E-2</c:v>
                </c:pt>
                <c:pt idx="8">
                  <c:v>7.0999999999999994E-2</c:v>
                </c:pt>
                <c:pt idx="9">
                  <c:v>7.8E-2</c:v>
                </c:pt>
                <c:pt idx="10">
                  <c:v>0.14799999999999999</c:v>
                </c:pt>
                <c:pt idx="11">
                  <c:v>0.192</c:v>
                </c:pt>
                <c:pt idx="12">
                  <c:v>0.219</c:v>
                </c:pt>
                <c:pt idx="13">
                  <c:v>0.219</c:v>
                </c:pt>
                <c:pt idx="14">
                  <c:v>0.29099999999999998</c:v>
                </c:pt>
                <c:pt idx="15">
                  <c:v>0.40200000000000002</c:v>
                </c:pt>
                <c:pt idx="16">
                  <c:v>0.48499999999999999</c:v>
                </c:pt>
                <c:pt idx="17">
                  <c:v>0.52200000000000002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CDD8-4413-882D-0402D2336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0662840"/>
        <c:axId val="1"/>
      </c:barChart>
      <c:catAx>
        <c:axId val="470662840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1"/>
        <c:scaling>
          <c:orientation val="minMax"/>
          <c:min val="0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70662840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Motivo principal del viaje a Castilla y León</a:t>
            </a:r>
          </a:p>
        </c:rich>
      </c:tx>
      <c:layout>
        <c:manualLayout>
          <c:xMode val="edge"/>
          <c:yMode val="edge"/>
          <c:x val="0.34577156846990764"/>
          <c:y val="2.77009373828271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5018007202881155"/>
          <c:y val="0.16620521095536886"/>
          <c:w val="0.45138055222088835"/>
          <c:h val="0.70914223340957383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CC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B04-46E4-8AB9-7F15BC506D1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B04-46E4-8AB9-7F15BC506D1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04-46E4-8AB9-7F15BC506D1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04-46E4-8AB9-7F15BC506D1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04-46E4-8AB9-7F15BC506D1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04-46E4-8AB9-7F15BC506D19}"/>
              </c:ext>
            </c:extLst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5B04-46E4-8AB9-7F15BC506D19}"/>
              </c:ext>
            </c:extLst>
          </c:dPt>
          <c:dPt>
            <c:idx val="7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B04-46E4-8AB9-7F15BC506D19}"/>
              </c:ext>
            </c:extLst>
          </c:dPt>
          <c:dPt>
            <c:idx val="8"/>
            <c:invertIfNegative val="0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5B04-46E4-8AB9-7F15BC506D19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5B04-46E4-8AB9-7F15BC506D19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ANUAL'!$A$385:$A$393</c:f>
              <c:strCache>
                <c:ptCount val="9"/>
                <c:pt idx="0">
                  <c:v>Realizar un curso de español</c:v>
                </c:pt>
                <c:pt idx="1">
                  <c:v>Realizar compras</c:v>
                </c:pt>
                <c:pt idx="2">
                  <c:v>Estudios</c:v>
                </c:pt>
                <c:pt idx="3">
                  <c:v>Negocios (Trabajo, motivos profesionales)</c:v>
                </c:pt>
                <c:pt idx="4">
                  <c:v>Otros motivos</c:v>
                </c:pt>
                <c:pt idx="5">
                  <c:v>Salida de fin de semana</c:v>
                </c:pt>
                <c:pt idx="6">
                  <c:v>Vacaciones: pasa las vacaciones/ocio/recreo, pero no hace un recorrido turístico</c:v>
                </c:pt>
                <c:pt idx="7">
                  <c:v>Visita a familiares o amigos</c:v>
                </c:pt>
                <c:pt idx="8">
                  <c:v>Turismo: Realiza un recorrido turístico</c:v>
                </c:pt>
              </c:strCache>
            </c:strRef>
          </c:cat>
          <c:val>
            <c:numRef>
              <c:f>'DEMANDA ANUAL'!$B$385:$B$393</c:f>
              <c:numCache>
                <c:formatCode>0.0%</c:formatCode>
                <c:ptCount val="9"/>
                <c:pt idx="0">
                  <c:v>1E-3</c:v>
                </c:pt>
                <c:pt idx="1">
                  <c:v>7.0000000000000001E-3</c:v>
                </c:pt>
                <c:pt idx="2">
                  <c:v>2.1000000000000001E-2</c:v>
                </c:pt>
                <c:pt idx="3">
                  <c:v>0.04</c:v>
                </c:pt>
                <c:pt idx="4">
                  <c:v>5.0999999999999997E-2</c:v>
                </c:pt>
                <c:pt idx="5">
                  <c:v>0.13100000000000001</c:v>
                </c:pt>
                <c:pt idx="6">
                  <c:v>0.13600000000000001</c:v>
                </c:pt>
                <c:pt idx="7">
                  <c:v>0.152</c:v>
                </c:pt>
                <c:pt idx="8">
                  <c:v>0.45800000000000002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04-46E4-8AB9-7F15BC506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090552"/>
        <c:axId val="1"/>
      </c:barChart>
      <c:catAx>
        <c:axId val="30209055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1"/>
        <c:scaling>
          <c:orientation val="minMax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2090552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Puntuación de distintos aspectos de  Castilla y León</a:t>
            </a:r>
          </a:p>
        </c:rich>
      </c:tx>
      <c:layout>
        <c:manualLayout>
          <c:xMode val="edge"/>
          <c:yMode val="edge"/>
          <c:x val="0.27183309330989208"/>
          <c:y val="1.4285647922328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42927480838091026"/>
          <c:y val="0.16857142857142857"/>
          <c:w val="0.47355530437435661"/>
          <c:h val="0.6657142857142857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0DC-43AC-873F-B6A9EB6A1FCB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0DC-43AC-873F-B6A9EB6A1FCB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0DC-43AC-873F-B6A9EB6A1FCB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0DC-43AC-873F-B6A9EB6A1FCB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0DC-43AC-873F-B6A9EB6A1FCB}"/>
              </c:ext>
            </c:extLst>
          </c:dPt>
          <c:dPt>
            <c:idx val="5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0DC-43AC-873F-B6A9EB6A1FCB}"/>
              </c:ext>
            </c:extLst>
          </c:dPt>
          <c:dPt>
            <c:idx val="6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0DC-43AC-873F-B6A9EB6A1FCB}"/>
              </c:ext>
            </c:extLst>
          </c:dPt>
          <c:dPt>
            <c:idx val="7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0DC-43AC-873F-B6A9EB6A1FCB}"/>
              </c:ext>
            </c:extLst>
          </c:dPt>
          <c:dPt>
            <c:idx val="8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0DC-43AC-873F-B6A9EB6A1FCB}"/>
              </c:ext>
            </c:extLst>
          </c:dPt>
          <c:dPt>
            <c:idx val="9"/>
            <c:invertIfNegative val="0"/>
            <c:bubble3D val="0"/>
            <c:spPr>
              <a:solidFill>
                <a:srgbClr val="00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0DC-43AC-873F-B6A9EB6A1FC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ANUAL'!$A$433:$A$443</c:f>
              <c:strCache>
                <c:ptCount val="11"/>
                <c:pt idx="0">
                  <c:v>Estado de las carreteras</c:v>
                </c:pt>
                <c:pt idx="1">
                  <c:v>Oferta comercial</c:v>
                </c:pt>
                <c:pt idx="2">
                  <c:v>Oferta de ocio complementario</c:v>
                </c:pt>
                <c:pt idx="3">
                  <c:v>Señalización turística</c:v>
                </c:pt>
                <c:pt idx="4">
                  <c:v>Oferta cultural</c:v>
                </c:pt>
                <c:pt idx="5">
                  <c:v>Seguridad durante la visita: higiene, limpieza, ventilación</c:v>
                </c:pt>
                <c:pt idx="6">
                  <c:v>Cuidado del entorno urbano</c:v>
                </c:pt>
                <c:pt idx="7">
                  <c:v>Cuidado medio ambiente y naturaleza</c:v>
                </c:pt>
                <c:pt idx="8">
                  <c:v>Seguridad ciudadana</c:v>
                </c:pt>
                <c:pt idx="9">
                  <c:v>Conservación de los monumentos</c:v>
                </c:pt>
                <c:pt idx="10">
                  <c:v>Atención/amabilidad de la gente</c:v>
                </c:pt>
              </c:strCache>
            </c:strRef>
          </c:cat>
          <c:val>
            <c:numRef>
              <c:f>'DEMANDA ANUAL'!$B$433:$B$443</c:f>
              <c:numCache>
                <c:formatCode>0.00</c:formatCode>
                <c:ptCount val="11"/>
                <c:pt idx="0" formatCode="General">
                  <c:v>7.93</c:v>
                </c:pt>
                <c:pt idx="1">
                  <c:v>8.1</c:v>
                </c:pt>
                <c:pt idx="2" formatCode="General">
                  <c:v>8.18</c:v>
                </c:pt>
                <c:pt idx="3" formatCode="General">
                  <c:v>8.39</c:v>
                </c:pt>
                <c:pt idx="4" formatCode="General">
                  <c:v>8.48</c:v>
                </c:pt>
                <c:pt idx="5" formatCode="General">
                  <c:v>8.56</c:v>
                </c:pt>
                <c:pt idx="6" formatCode="General">
                  <c:v>8.57</c:v>
                </c:pt>
                <c:pt idx="7" formatCode="General">
                  <c:v>8.58</c:v>
                </c:pt>
                <c:pt idx="8" formatCode="General">
                  <c:v>8.7200000000000006</c:v>
                </c:pt>
                <c:pt idx="9" formatCode="General">
                  <c:v>8.75</c:v>
                </c:pt>
                <c:pt idx="10" formatCode="General">
                  <c:v>8.7899999999999991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0DC-43AC-873F-B6A9EB6A1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0222384"/>
        <c:axId val="1"/>
      </c:barChart>
      <c:catAx>
        <c:axId val="350222384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1"/>
        <c:scaling>
          <c:orientation val="minMax"/>
          <c:max val="1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50222384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Medio de transporte utilzado por 
los visitantes 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4338166751917"/>
          <c:y val="0.13650835971093661"/>
          <c:w val="0.60000040974678337"/>
          <c:h val="0.78730402810028555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4E4-467D-9BD4-E78F978397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4E4-467D-9BD4-E78F978397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4E4-467D-9BD4-E78F978397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4E4-467D-9BD4-E78F978397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4E4-467D-9BD4-E78F978397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4E4-467D-9BD4-E78F978397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4E4-467D-9BD4-E78F9783970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ANUAL'!$A$179:$A$187</c:f>
              <c:strCache>
                <c:ptCount val="9"/>
                <c:pt idx="0">
                  <c:v>Ns/Nc</c:v>
                </c:pt>
                <c:pt idx="1">
                  <c:v>Otro</c:v>
                </c:pt>
                <c:pt idx="2">
                  <c:v>Moto</c:v>
                </c:pt>
                <c:pt idx="3">
                  <c:v>Coche con caravana / autocaravana</c:v>
                </c:pt>
                <c:pt idx="4">
                  <c:v>Coche de alquiler</c:v>
                </c:pt>
                <c:pt idx="5">
                  <c:v>Avión</c:v>
                </c:pt>
                <c:pt idx="6">
                  <c:v>Tren</c:v>
                </c:pt>
                <c:pt idx="7">
                  <c:v>Autobús</c:v>
                </c:pt>
                <c:pt idx="8">
                  <c:v>Coche propio</c:v>
                </c:pt>
              </c:strCache>
            </c:strRef>
          </c:cat>
          <c:val>
            <c:numRef>
              <c:f>'DEMANDA ANUAL'!$B$179:$B$187</c:f>
              <c:numCache>
                <c:formatCode>0.0%</c:formatCode>
                <c:ptCount val="9"/>
                <c:pt idx="0">
                  <c:v>5.0000000000000001E-3</c:v>
                </c:pt>
                <c:pt idx="1">
                  <c:v>4.4999999999999998E-2</c:v>
                </c:pt>
                <c:pt idx="2">
                  <c:v>6.0000000000000001E-3</c:v>
                </c:pt>
                <c:pt idx="3">
                  <c:v>1.9E-2</c:v>
                </c:pt>
                <c:pt idx="4">
                  <c:v>0.02</c:v>
                </c:pt>
                <c:pt idx="5">
                  <c:v>2.4E-2</c:v>
                </c:pt>
                <c:pt idx="6">
                  <c:v>7.8E-2</c:v>
                </c:pt>
                <c:pt idx="7">
                  <c:v>0.1</c:v>
                </c:pt>
                <c:pt idx="8">
                  <c:v>0.70799999999999996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4E4-467D-9BD4-E78F9783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43456"/>
        <c:axId val="1"/>
      </c:barChart>
      <c:catAx>
        <c:axId val="626943456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1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43456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¿A través de qué medio ha organizado el viaje?</a:t>
            </a:r>
          </a:p>
        </c:rich>
      </c:tx>
      <c:layout>
        <c:manualLayout>
          <c:xMode val="edge"/>
          <c:yMode val="edge"/>
          <c:x val="0.4096210561092451"/>
          <c:y val="1.58729830902284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12589743081938"/>
          <c:y val="0.16190526384320389"/>
          <c:w val="0.6195808426988928"/>
          <c:h val="0.73016099380268418"/>
        </c:manualLayout>
      </c:layout>
      <c:barChart>
        <c:barDir val="bar"/>
        <c:grouping val="clustered"/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5A1-43E7-9DAF-1FB49B10BA45}"/>
              </c:ext>
            </c:extLst>
          </c:dPt>
          <c:dPt>
            <c:idx val="1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5A1-43E7-9DAF-1FB49B10BA45}"/>
              </c:ext>
            </c:extLst>
          </c:dPt>
          <c:dPt>
            <c:idx val="2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5A1-43E7-9DAF-1FB49B10BA45}"/>
              </c:ext>
            </c:extLst>
          </c:dPt>
          <c:dPt>
            <c:idx val="3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5A1-43E7-9DAF-1FB49B10BA45}"/>
              </c:ext>
            </c:extLst>
          </c:dPt>
          <c:dPt>
            <c:idx val="4"/>
            <c:invertIfNegative val="0"/>
            <c:bubble3D val="0"/>
            <c:spPr>
              <a:solidFill>
                <a:srgbClr val="99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5A1-43E7-9DAF-1FB49B10BA45}"/>
              </c:ext>
            </c:extLst>
          </c:dPt>
          <c:dLbls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ANUAL'!$A$243:$A$247</c:f>
              <c:strCache>
                <c:ptCount val="5"/>
                <c:pt idx="0">
                  <c:v>Ns/Nc</c:v>
                </c:pt>
                <c:pt idx="1">
                  <c:v>A través de una agencia de viajes Online</c:v>
                </c:pt>
                <c:pt idx="2">
                  <c:v>A través de una agencia de viajes Física</c:v>
                </c:pt>
                <c:pt idx="3">
                  <c:v>Organización propia: a través de Internet</c:v>
                </c:pt>
                <c:pt idx="4">
                  <c:v>Organización propia: otros medios  </c:v>
                </c:pt>
              </c:strCache>
            </c:strRef>
          </c:cat>
          <c:val>
            <c:numRef>
              <c:f>'DEMANDA ANUAL'!$B$243:$B$247</c:f>
              <c:numCache>
                <c:formatCode>0.0%</c:formatCode>
                <c:ptCount val="5"/>
                <c:pt idx="0">
                  <c:v>4.2000000000000003E-2</c:v>
                </c:pt>
                <c:pt idx="1">
                  <c:v>0.01</c:v>
                </c:pt>
                <c:pt idx="2">
                  <c:v>2.7E-2</c:v>
                </c:pt>
                <c:pt idx="3">
                  <c:v>0.42199999999999999</c:v>
                </c:pt>
                <c:pt idx="4">
                  <c:v>0.60099999999999998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5A1-43E7-9DAF-1FB49B10B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44112"/>
        <c:axId val="1"/>
      </c:barChart>
      <c:catAx>
        <c:axId val="626944112"/>
        <c:scaling>
          <c:orientation val="minMax"/>
        </c:scaling>
        <c:delete val="0"/>
        <c:axPos val="l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5"/>
        <c:noMultiLvlLbl val="0"/>
      </c:catAx>
      <c:valAx>
        <c:axId val="1"/>
        <c:scaling>
          <c:orientation val="minMax"/>
          <c:max val="0.8"/>
        </c:scaling>
        <c:delete val="0"/>
        <c:axPos val="b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44112"/>
        <c:crosses val="autoZero"/>
        <c:crossBetween val="between"/>
        <c:majorUnit val="0.1"/>
        <c:minorUnit val="0.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En su anterior visita ¿se quedó a dormir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 en alguna de sus provincias?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9CB-4E52-A314-3EF6B0BBBE1A}"/>
              </c:ext>
            </c:extLst>
          </c:dPt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CB-4E52-A314-3EF6B0BBBE1A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B-4E52-A314-3EF6B0BBBE1A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B-4E52-A314-3EF6B0BBBE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B9CB-4E52-A314-3EF6B0BB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 en su anterior visita</a:t>
            </a:r>
          </a:p>
        </c:rich>
      </c:tx>
      <c:layout>
        <c:manualLayout>
          <c:xMode val="edge"/>
          <c:yMode val="edge"/>
          <c:x val="0.21992504947576741"/>
          <c:y val="1.818181818181818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761-4C61-A9B3-844775454168}"/>
              </c:ext>
            </c:extLst>
          </c:dPt>
          <c:dLbls>
            <c:dLbl>
              <c:idx val="0"/>
              <c:layout>
                <c:manualLayout>
                  <c:x val="2.5675934893165109E-2"/>
                  <c:y val="-0.1245213075638272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1-4C61-A9B3-844775454168}"/>
                </c:ext>
              </c:extLst>
            </c:dLbl>
            <c:dLbl>
              <c:idx val="1"/>
              <c:layout>
                <c:manualLayout>
                  <c:x val="4.5644214259313864E-2"/>
                  <c:y val="-9.362347888332145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1-4C61-A9B3-844775454168}"/>
                </c:ext>
              </c:extLst>
            </c:dLbl>
            <c:dLbl>
              <c:idx val="2"/>
              <c:layout>
                <c:manualLayout>
                  <c:x val="2.9522833709957341E-2"/>
                  <c:y val="-4.78182772607969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1-4C61-A9B3-84477545416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'\\filesrvva04\Share\1.- SECCION ESTUDIOS TURISTICOS\4.- BOLETÍN DE COYUNTURA TURISTICA\AÑO 2011\13.- ANUAL\[BOLETIN ANUAL 2011.xls]11.- EMPLEO X PROV.'!#REF!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'\\filesrvva04\Share\1.- SECCION ESTUDIOS TURISTICOS\4.- BOLETÍN DE COYUNTURA TURISTICA\AÑO 2011\13.- ANUAL\[BOLETIN ANUAL 2011.xls]11.- EMPLEO X PROV.'!#REF!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E761-4C61-A9B3-844775454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estudios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ANUAL'!$A$74:$A$77</c:f>
              <c:strCache>
                <c:ptCount val="4"/>
                <c:pt idx="0">
                  <c:v>Sin estudios / estudios primarios incompletos</c:v>
                </c:pt>
                <c:pt idx="1">
                  <c:v>Estudios primarios</c:v>
                </c:pt>
                <c:pt idx="2">
                  <c:v>Bachillerato / Módulo (FP)</c:v>
                </c:pt>
                <c:pt idx="3">
                  <c:v>Estudios universitarios</c:v>
                </c:pt>
              </c:strCache>
            </c:strRef>
          </c:cat>
          <c:val>
            <c:numRef>
              <c:f>'DEMANDA ANUAL'!$B$74:$B$77</c:f>
              <c:numCache>
                <c:formatCode>0.0%</c:formatCode>
                <c:ptCount val="4"/>
                <c:pt idx="0">
                  <c:v>1.0999999999999999E-2</c:v>
                </c:pt>
                <c:pt idx="1">
                  <c:v>6.7000000000000004E-2</c:v>
                </c:pt>
                <c:pt idx="2">
                  <c:v>0.28000000000000003</c:v>
                </c:pt>
                <c:pt idx="3">
                  <c:v>0.60499999999999998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0-49CB-B38B-095BAF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26949360"/>
        <c:axId val="1"/>
      </c:barChart>
      <c:catAx>
        <c:axId val="62694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4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Edad de los visitantes </a:t>
            </a:r>
          </a:p>
        </c:rich>
      </c:tx>
      <c:layout>
        <c:manualLayout>
          <c:xMode val="edge"/>
          <c:yMode val="edge"/>
          <c:x val="0.40510856597470768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ANUAL'!$A$14:$A$18</c:f>
              <c:strCache>
                <c:ptCount val="5"/>
                <c:pt idx="0">
                  <c:v>Entre 16 y 24 años</c:v>
                </c:pt>
                <c:pt idx="1">
                  <c:v>Entre 25 y 34 años</c:v>
                </c:pt>
                <c:pt idx="2">
                  <c:v>Entre 35 y 44 años</c:v>
                </c:pt>
                <c:pt idx="3">
                  <c:v>Entre 45 y 54 años</c:v>
                </c:pt>
                <c:pt idx="4">
                  <c:v>Más de 55 años</c:v>
                </c:pt>
              </c:strCache>
            </c:strRef>
          </c:cat>
          <c:val>
            <c:numRef>
              <c:f>'DEMANDA ANUAL'!$B$14:$B$18</c:f>
              <c:numCache>
                <c:formatCode>0.0%</c:formatCode>
                <c:ptCount val="5"/>
                <c:pt idx="0">
                  <c:v>0.125</c:v>
                </c:pt>
                <c:pt idx="1">
                  <c:v>0.21</c:v>
                </c:pt>
                <c:pt idx="2">
                  <c:v>0.187</c:v>
                </c:pt>
                <c:pt idx="3">
                  <c:v>0.17899999999999999</c:v>
                </c:pt>
                <c:pt idx="4">
                  <c:v>0.29899999999999999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B5-4019-8EA0-ED1F19509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26946736"/>
        <c:axId val="1"/>
      </c:barChart>
      <c:catAx>
        <c:axId val="62694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4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PROCEDENCIA DE LOS VIAJEROS EXTRANJEROS</a:t>
            </a:r>
          </a:p>
        </c:rich>
      </c:tx>
      <c:overlay val="0"/>
      <c:spPr>
        <a:solidFill>
          <a:srgbClr val="FF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5"/>
              <c:pt idx="0">
                <c:v>Resto de América</c:v>
              </c:pt>
              <c:pt idx="1">
                <c:v>Resto del mundo</c:v>
              </c:pt>
              <c:pt idx="2">
                <c:v>Resto de Europa</c:v>
              </c:pt>
              <c:pt idx="3">
                <c:v>Canadá</c:v>
              </c:pt>
              <c:pt idx="4">
                <c:v>Méjico</c:v>
              </c:pt>
              <c:pt idx="5">
                <c:v>China</c:v>
              </c:pt>
              <c:pt idx="6">
                <c:v>Brasil</c:v>
              </c:pt>
              <c:pt idx="7">
                <c:v>Japón</c:v>
              </c:pt>
              <c:pt idx="8">
                <c:v>EEUU</c:v>
              </c:pt>
              <c:pt idx="9">
                <c:v>Italia</c:v>
              </c:pt>
              <c:pt idx="10">
                <c:v>Alemania</c:v>
              </c:pt>
              <c:pt idx="11">
                <c:v>Benelux (Bélgica, Holanda y Luxemburgo)</c:v>
              </c:pt>
              <c:pt idx="12">
                <c:v>Reino Unido</c:v>
              </c:pt>
              <c:pt idx="13">
                <c:v>Portugal</c:v>
              </c:pt>
              <c:pt idx="14">
                <c:v>Francia</c:v>
              </c:pt>
            </c:strLit>
          </c:cat>
          <c:val>
            <c:numLit>
              <c:formatCode>General</c:formatCode>
              <c:ptCount val="15"/>
              <c:pt idx="0">
                <c:v>5.0844738830172785E-2</c:v>
              </c:pt>
              <c:pt idx="1">
                <c:v>4.84529081048325E-2</c:v>
              </c:pt>
              <c:pt idx="2">
                <c:v>0.10505681169044685</c:v>
              </c:pt>
              <c:pt idx="3">
                <c:v>8.1416416683812217E-3</c:v>
              </c:pt>
              <c:pt idx="4">
                <c:v>9.1413083466514323E-3</c:v>
              </c:pt>
              <c:pt idx="5">
                <c:v>1.1558855136845176E-2</c:v>
              </c:pt>
              <c:pt idx="6">
                <c:v>1.717291884003385E-2</c:v>
              </c:pt>
              <c:pt idx="7">
                <c:v>3.0362893874226509E-2</c:v>
              </c:pt>
              <c:pt idx="8">
                <c:v>5.5756920210720609E-2</c:v>
              </c:pt>
              <c:pt idx="9">
                <c:v>6.1980060597804143E-2</c:v>
              </c:pt>
              <c:pt idx="10">
                <c:v>6.9456946470248151E-2</c:v>
              </c:pt>
              <c:pt idx="11">
                <c:v>6.9799710791300554E-2</c:v>
              </c:pt>
              <c:pt idx="12">
                <c:v>0.13083755485148268</c:v>
              </c:pt>
              <c:pt idx="13">
                <c:v>0.13530035876795066</c:v>
              </c:pt>
              <c:pt idx="14">
                <c:v>0.19613637181890289</c:v>
              </c:pt>
            </c:numLit>
          </c:val>
          <c:extLst>
            <c:ext xmlns:c16="http://schemas.microsoft.com/office/drawing/2014/chart" uri="{C3380CC4-5D6E-409C-BE32-E72D297353CC}">
              <c16:uniqueId val="{00000000-37A6-42D8-A69F-955BF38B9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7310296"/>
        <c:axId val="307310688"/>
      </c:barChart>
      <c:catAx>
        <c:axId val="307310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310688"/>
        <c:scaling>
          <c:orientation val="minMax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029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Nivel de ingresos de los visitantes </a:t>
            </a:r>
          </a:p>
        </c:rich>
      </c:tx>
      <c:layout>
        <c:manualLayout>
          <c:xMode val="edge"/>
          <c:yMode val="edge"/>
          <c:x val="0.29471895558509731"/>
          <c:y val="1.85185630422151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439522998296419E-2"/>
          <c:y val="0.13333381558816401"/>
          <c:w val="0.92674616695059631"/>
          <c:h val="0.64074305824312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'DEMANDA ANUAL'!$A$143:$A$147</c:f>
              <c:strCache>
                <c:ptCount val="5"/>
                <c:pt idx="0">
                  <c:v>Menos de 12.000 euros</c:v>
                </c:pt>
                <c:pt idx="1">
                  <c:v>Entre 12.000  y 30.000 euros</c:v>
                </c:pt>
                <c:pt idx="2">
                  <c:v>Entre 30.000 y 54.000 euros</c:v>
                </c:pt>
                <c:pt idx="3">
                  <c:v>Más de 54.000 euros</c:v>
                </c:pt>
                <c:pt idx="4">
                  <c:v>Ns/Nc</c:v>
                </c:pt>
              </c:strCache>
            </c:strRef>
          </c:cat>
          <c:val>
            <c:numRef>
              <c:f>'DEMANDA ANUAL'!$B$143:$B$147</c:f>
              <c:numCache>
                <c:formatCode>0.0%</c:formatCode>
                <c:ptCount val="5"/>
                <c:pt idx="0">
                  <c:v>4.4999999999999998E-2</c:v>
                </c:pt>
                <c:pt idx="1">
                  <c:v>0.24399999999999999</c:v>
                </c:pt>
                <c:pt idx="2">
                  <c:v>0.18</c:v>
                </c:pt>
                <c:pt idx="3">
                  <c:v>4.3999999999999997E-2</c:v>
                </c:pt>
                <c:pt idx="4">
                  <c:v>0.48699999999999999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2-4CF8-89A9-1894EFDF7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26958544"/>
        <c:axId val="1"/>
      </c:barChart>
      <c:catAx>
        <c:axId val="62695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62695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Tipo de alojamiento utilizado</a:t>
            </a:r>
          </a:p>
        </c:rich>
      </c:tx>
      <c:layout>
        <c:manualLayout>
          <c:xMode val="edge"/>
          <c:yMode val="edge"/>
          <c:x val="0.21992504947576741"/>
          <c:y val="1.81819969133071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42071987229813"/>
          <c:y val="0.39636363636363636"/>
          <c:w val="0.55793323503863612"/>
          <c:h val="0.45090909090909093"/>
        </c:manualLayout>
      </c:layout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405-4368-96C3-92F8913C86A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405-4368-96C3-92F8913C86A0}"/>
              </c:ext>
            </c:extLst>
          </c:dPt>
          <c:dLbls>
            <c:dLbl>
              <c:idx val="0"/>
              <c:layout>
                <c:manualLayout>
                  <c:x val="1.900967809654746E-2"/>
                  <c:y val="3.00154449553372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05-4368-96C3-92F8913C86A0}"/>
                </c:ext>
              </c:extLst>
            </c:dLbl>
            <c:dLbl>
              <c:idx val="1"/>
              <c:layout>
                <c:manualLayout>
                  <c:x val="-1.1881048810342206E-2"/>
                  <c:y val="-2.50128707961143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05-4368-96C3-92F8913C86A0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'DEMANDA ANUAL'!$A$297:$A$298</c:f>
              <c:strCache>
                <c:ptCount val="2"/>
                <c:pt idx="0">
                  <c:v>Alojamientos reglados</c:v>
                </c:pt>
                <c:pt idx="1">
                  <c:v>Alojamientos no reglados</c:v>
                </c:pt>
              </c:strCache>
            </c:strRef>
          </c:cat>
          <c:val>
            <c:numRef>
              <c:f>'DEMANDA ANUAL'!$B$297:$B$298</c:f>
              <c:numCache>
                <c:formatCode>0.0%</c:formatCode>
                <c:ptCount val="2"/>
                <c:pt idx="0">
                  <c:v>0.75800000000000001</c:v>
                </c:pt>
                <c:pt idx="1">
                  <c:v>0.24199999999999999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05-4368-96C3-92F8913C8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 POR TIPO DE ALOJAMIENTO</a:t>
            </a:r>
          </a:p>
        </c:rich>
      </c:tx>
      <c:layout>
        <c:manualLayout>
          <c:xMode val="edge"/>
          <c:yMode val="edge"/>
          <c:x val="0.219966514337992"/>
          <c:y val="3.606557377049180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7130-4A73-866D-3F83E2E8B64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130-4A73-866D-3F83E2E8B64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130-4A73-866D-3F83E2E8B64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81726023368138234"/>
                  <c:y val="0.688524590163934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30-4A73-866D-3F83E2E8B64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6.4297906583628425E-2"/>
                  <c:y val="0.3770491803278688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30-4A73-866D-3F83E2E8B64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4534727512174004"/>
                  <c:y val="0.216393442622950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30-4A73-866D-3F83E2E8B64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53807195509457473"/>
                  <c:y val="0.698360655737704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30-4A73-866D-3F83E2E8B64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6226777685427383"/>
                  <c:y val="0.6721311475409835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30-4A73-866D-3F83E2E8B64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8.6294558835922353E-2"/>
                  <c:y val="0.518032786885245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30-4A73-866D-3F83E2E8B64A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11336736160797643"/>
                  <c:y val="0.314754098360655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30-4A73-866D-3F83E2E8B64A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17766526819160486"/>
                  <c:y val="0.177049180327868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30-4A73-866D-3F83E2E8B64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34856233569019618"/>
                  <c:y val="0.1409836065573770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30-4A73-866D-3F83E2E8B64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3"/>
              <c:pt idx="0">
                <c:v>ALOJ. HOTELEROS</c:v>
              </c:pt>
              <c:pt idx="1">
                <c:v>CAMPAMENTOS</c:v>
              </c:pt>
              <c:pt idx="2">
                <c:v>TURISMO RURAL</c:v>
              </c:pt>
            </c:strLit>
          </c:cat>
          <c:val>
            <c:numLit>
              <c:formatCode>General</c:formatCode>
              <c:ptCount val="3"/>
              <c:pt idx="0">
                <c:v>0.76927495091690801</c:v>
              </c:pt>
              <c:pt idx="1">
                <c:v>3.8971008529826781E-2</c:v>
              </c:pt>
              <c:pt idx="2">
                <c:v>0.19175404055326517</c:v>
              </c:pt>
            </c:numLit>
          </c:val>
          <c:extLst>
            <c:ext xmlns:c16="http://schemas.microsoft.com/office/drawing/2014/chart" uri="{C3380CC4-5D6E-409C-BE32-E72D297353CC}">
              <c16:uniqueId val="{0000000C-7130-4A73-866D-3F83E2E8B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Total pernoct.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BC6-4E19-9A02-80E32A1751BC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BC6-4E19-9A02-80E32A1751BC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BC6-4E19-9A02-80E32A1751BC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BC6-4E19-9A02-80E32A1751BC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BC6-4E19-9A02-80E32A1751BC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BC6-4E19-9A02-80E32A1751BC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BC6-4E19-9A02-80E32A1751BC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BC6-4E19-9A02-80E32A1751BC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BC6-4E19-9A02-80E32A1751BC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6-4E19-9A02-80E32A1751BC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6-4E19-9A02-80E32A1751BC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6-4E19-9A02-80E32A1751BC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6-4E19-9A02-80E32A1751BC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6-4E19-9A02-80E32A1751BC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6-4E19-9A02-80E32A1751BC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C6-4E19-9A02-80E32A1751BC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C6-4E19-9A02-80E32A1751BC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6-4E19-9A02-80E32A1751BC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35300</c:v>
              </c:pt>
              <c:pt idx="1">
                <c:v>79368</c:v>
              </c:pt>
              <c:pt idx="2">
                <c:v>88075</c:v>
              </c:pt>
              <c:pt idx="3">
                <c:v>29050</c:v>
              </c:pt>
              <c:pt idx="4">
                <c:v>113824</c:v>
              </c:pt>
              <c:pt idx="5">
                <c:v>42710</c:v>
              </c:pt>
              <c:pt idx="6">
                <c:v>24440</c:v>
              </c:pt>
              <c:pt idx="7">
                <c:v>77527</c:v>
              </c:pt>
              <c:pt idx="8">
                <c:v>26138</c:v>
              </c:pt>
            </c:numLit>
          </c:val>
          <c:extLst>
            <c:ext xmlns:c16="http://schemas.microsoft.com/office/drawing/2014/chart" uri="{C3380CC4-5D6E-409C-BE32-E72D297353CC}">
              <c16:uniqueId val="{00000012-BBC6-4E19-9A02-80E32A17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耀</c:firstFooter>
    </c:headerFooter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15574</c:v>
              </c:pt>
              <c:pt idx="1">
                <c:v>18113</c:v>
              </c:pt>
              <c:pt idx="2">
                <c:v>21564</c:v>
              </c:pt>
              <c:pt idx="3">
                <c:v>36453</c:v>
              </c:pt>
              <c:pt idx="4">
                <c:v>30360</c:v>
              </c:pt>
              <c:pt idx="5">
                <c:v>30777</c:v>
              </c:pt>
              <c:pt idx="6">
                <c:v>37522</c:v>
              </c:pt>
              <c:pt idx="7">
                <c:v>59783</c:v>
              </c:pt>
              <c:pt idx="8">
                <c:v>34568</c:v>
              </c:pt>
              <c:pt idx="9">
                <c:v>33455</c:v>
              </c:pt>
              <c:pt idx="10">
                <c:v>21962</c:v>
              </c:pt>
              <c:pt idx="11">
                <c:v>22010</c:v>
              </c:pt>
            </c:numLit>
          </c:val>
          <c:extLst>
            <c:ext xmlns:c16="http://schemas.microsoft.com/office/drawing/2014/chart" uri="{C3380CC4-5D6E-409C-BE32-E72D297353CC}">
              <c16:uniqueId val="{00000000-A288-4B2D-843D-CF53C3482FF1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23477</c:v>
              </c:pt>
              <c:pt idx="1">
                <c:v>26684</c:v>
              </c:pt>
              <c:pt idx="2">
                <c:v>34571</c:v>
              </c:pt>
              <c:pt idx="3">
                <c:v>61219</c:v>
              </c:pt>
              <c:pt idx="4">
                <c:v>45618</c:v>
              </c:pt>
              <c:pt idx="5">
                <c:v>49233</c:v>
              </c:pt>
              <c:pt idx="6">
                <c:v>64602</c:v>
              </c:pt>
              <c:pt idx="7">
                <c:v>110158</c:v>
              </c:pt>
              <c:pt idx="8">
                <c:v>56563</c:v>
              </c:pt>
              <c:pt idx="9">
                <c:v>54005</c:v>
              </c:pt>
              <c:pt idx="10">
                <c:v>35307</c:v>
              </c:pt>
              <c:pt idx="11">
                <c:v>33495</c:v>
              </c:pt>
            </c:numLit>
          </c:val>
          <c:extLst>
            <c:ext xmlns:c16="http://schemas.microsoft.com/office/drawing/2014/chart" uri="{C3380CC4-5D6E-409C-BE32-E72D297353CC}">
              <c16:uniqueId val="{00000001-A288-4B2D-843D-CF53C3482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311864"/>
        <c:axId val="307312256"/>
      </c:barChart>
      <c:catAx>
        <c:axId val="307311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2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7312256"/>
        <c:scaling>
          <c:orientation val="minMax"/>
          <c:max val="15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1864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0E9-4ACC-A771-6F0B2E862384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B0E9-4ACC-A771-6F0B2E862384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B0E9-4ACC-A771-6F0B2E862384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0E9-4ACC-A771-6F0B2E862384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0E9-4ACC-A771-6F0B2E862384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0E9-4ACC-A771-6F0B2E862384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0E9-4ACC-A771-6F0B2E862384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0E9-4ACC-A771-6F0B2E862384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0E9-4ACC-A771-6F0B2E862384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0E9-4ACC-A771-6F0B2E862384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0E9-4ACC-A771-6F0B2E862384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0E9-4ACC-A771-6F0B2E862384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B0E9-4ACC-A771-6F0B2E862384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B0E9-4ACC-A771-6F0B2E86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313040"/>
        <c:axId val="307313432"/>
      </c:barChart>
      <c:catAx>
        <c:axId val="30731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3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313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31304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3090-4E4E-85D0-67173BBD8FDF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01-3090-4E4E-85D0-67173BBD8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43824"/>
        <c:axId val="308144216"/>
      </c:barChart>
      <c:catAx>
        <c:axId val="30814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4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144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38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9985-4363-83AA-3C48B5867347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452021</c:v>
              </c:pt>
              <c:pt idx="1">
                <c:v>394144</c:v>
              </c:pt>
              <c:pt idx="2">
                <c:v>57877</c:v>
              </c:pt>
            </c:numLit>
          </c:val>
          <c:extLst>
            <c:ext xmlns:c16="http://schemas.microsoft.com/office/drawing/2014/chart" uri="{C3380CC4-5D6E-409C-BE32-E72D297353CC}">
              <c16:uniqueId val="{00000001-9985-4363-83AA-3C48B5867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45000"/>
        <c:axId val="308145392"/>
      </c:barChart>
      <c:catAx>
        <c:axId val="308145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5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14539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5000"/>
        <c:crosses val="autoZero"/>
        <c:crossBetween val="between"/>
        <c:majorUnit val="10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EA9A-47ED-8E24-2A4549C4A18C}"/>
            </c:ext>
          </c:extLst>
        </c:ser>
        <c:ser>
          <c:idx val="1"/>
          <c:order val="1"/>
          <c:tx>
            <c:v>FEBRERO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524212</c:v>
              </c:pt>
              <c:pt idx="1">
                <c:v>464898</c:v>
              </c:pt>
              <c:pt idx="2">
                <c:v>59314</c:v>
              </c:pt>
            </c:numLit>
          </c:val>
          <c:extLst>
            <c:ext xmlns:c16="http://schemas.microsoft.com/office/drawing/2014/chart" uri="{C3380CC4-5D6E-409C-BE32-E72D297353CC}">
              <c16:uniqueId val="{00000001-EA9A-47ED-8E24-2A4549C4A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46176"/>
        <c:axId val="308146568"/>
      </c:barChart>
      <c:catAx>
        <c:axId val="30814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6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146568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61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16A6-4C77-8561-EC50E36487BA}"/>
            </c:ext>
          </c:extLst>
        </c:ser>
        <c:ser>
          <c:idx val="1"/>
          <c:order val="1"/>
          <c:tx>
            <c:v>FEBRERO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325379</c:v>
              </c:pt>
              <c:pt idx="1">
                <c:v>289393</c:v>
              </c:pt>
              <c:pt idx="2">
                <c:v>35986</c:v>
              </c:pt>
            </c:numLit>
          </c:val>
          <c:extLst>
            <c:ext xmlns:c16="http://schemas.microsoft.com/office/drawing/2014/chart" uri="{C3380CC4-5D6E-409C-BE32-E72D297353CC}">
              <c16:uniqueId val="{00000001-16A6-4C77-8561-EC50E3648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147352"/>
        <c:axId val="308351672"/>
      </c:barChart>
      <c:catAx>
        <c:axId val="308147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1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351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1473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994-40C3-B45A-B8652A53B4C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3994-40C3-B45A-B8652A53B4C0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3994-40C3-B45A-B8652A53B4C0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3994-40C3-B45A-B8652A53B4C0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3994-40C3-B45A-B8652A53B4C0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3994-40C3-B45A-B8652A53B4C0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3994-40C3-B45A-B8652A53B4C0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3994-40C3-B45A-B8652A53B4C0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3994-40C3-B45A-B8652A53B4C0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3994-40C3-B45A-B8652A53B4C0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3994-40C3-B45A-B8652A53B4C0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3994-40C3-B45A-B8652A53B4C0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3994-40C3-B45A-B8652A53B4C0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3994-40C3-B45A-B8652A53B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352456"/>
        <c:axId val="308352848"/>
      </c:barChart>
      <c:catAx>
        <c:axId val="308352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352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24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7B2B-465A-B392-EE994509B173}"/>
            </c:ext>
          </c:extLst>
        </c:ser>
        <c:ser>
          <c:idx val="1"/>
          <c:order val="1"/>
          <c:tx>
            <c:v>MARZO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407436</c:v>
              </c:pt>
              <c:pt idx="1">
                <c:v>353895</c:v>
              </c:pt>
              <c:pt idx="2">
                <c:v>53541</c:v>
              </c:pt>
            </c:numLit>
          </c:val>
          <c:extLst>
            <c:ext xmlns:c16="http://schemas.microsoft.com/office/drawing/2014/chart" uri="{C3380CC4-5D6E-409C-BE32-E72D297353CC}">
              <c16:uniqueId val="{00000001-7B2B-465A-B392-EE994509B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353632"/>
        <c:axId val="308354024"/>
      </c:barChart>
      <c:catAx>
        <c:axId val="3083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4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354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36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861D-4748-B59D-0F2D3A8DB8D6}"/>
            </c:ext>
          </c:extLst>
        </c:ser>
        <c:ser>
          <c:idx val="1"/>
          <c:order val="1"/>
          <c:tx>
            <c:v>MARZO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676323</c:v>
              </c:pt>
              <c:pt idx="1">
                <c:v>594001</c:v>
              </c:pt>
              <c:pt idx="2">
                <c:v>82322</c:v>
              </c:pt>
            </c:numLit>
          </c:val>
          <c:extLst>
            <c:ext xmlns:c16="http://schemas.microsoft.com/office/drawing/2014/chart" uri="{C3380CC4-5D6E-409C-BE32-E72D297353CC}">
              <c16:uniqueId val="{00000001-861D-4748-B59D-0F2D3A8DB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354808"/>
        <c:axId val="308355200"/>
      </c:barChart>
      <c:catAx>
        <c:axId val="308354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355200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3548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0EB-42F8-9644-4F72C6C556D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10EB-42F8-9644-4F72C6C556D5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10EB-42F8-9644-4F72C6C556D5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0EB-42F8-9644-4F72C6C556D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0EB-42F8-9644-4F72C6C556D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0EB-42F8-9644-4F72C6C556D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0EB-42F8-9644-4F72C6C556D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0EB-42F8-9644-4F72C6C556D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0EB-42F8-9644-4F72C6C556D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0EB-42F8-9644-4F72C6C556D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0EB-42F8-9644-4F72C6C556D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0EB-42F8-9644-4F72C6C556D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10EB-42F8-9644-4F72C6C556D5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10EB-42F8-9644-4F72C6C55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76624"/>
        <c:axId val="307777016"/>
      </c:barChart>
      <c:catAx>
        <c:axId val="30777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777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777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7766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Total viajeros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8DD-4022-9512-BB10947E29D3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8DD-4022-9512-BB10947E29D3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8DD-4022-9512-BB10947E29D3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8DD-4022-9512-BB10947E29D3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8DD-4022-9512-BB10947E29D3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8DD-4022-9512-BB10947E29D3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8DD-4022-9512-BB10947E29D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8DD-4022-9512-BB10947E29D3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8DD-4022-9512-BB10947E29D3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DD-4022-9512-BB10947E29D3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D-4022-9512-BB10947E29D3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DD-4022-9512-BB10947E29D3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DD-4022-9512-BB10947E29D3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DD-4022-9512-BB10947E29D3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DD-4022-9512-BB10947E29D3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DD-4022-9512-BB10947E29D3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DD-4022-9512-BB10947E29D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13071</c:v>
              </c:pt>
              <c:pt idx="1">
                <c:v>7614</c:v>
              </c:pt>
              <c:pt idx="2">
                <c:v>7938</c:v>
              </c:pt>
              <c:pt idx="3">
                <c:v>3753</c:v>
              </c:pt>
              <c:pt idx="4">
                <c:v>7646</c:v>
              </c:pt>
              <c:pt idx="5">
                <c:v>10102</c:v>
              </c:pt>
              <c:pt idx="6">
                <c:v>5449</c:v>
              </c:pt>
              <c:pt idx="7">
                <c:v>4091</c:v>
              </c:pt>
              <c:pt idx="8">
                <c:v>4040</c:v>
              </c:pt>
            </c:numLit>
          </c:val>
          <c:extLst>
            <c:ext xmlns:c16="http://schemas.microsoft.com/office/drawing/2014/chart" uri="{C3380CC4-5D6E-409C-BE32-E72D297353CC}">
              <c16:uniqueId val="{00000012-48DD-4022-9512-BB10947E2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䐀</c:firstFooter>
    </c:headerFooter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5587-486B-A80B-6B304EB31497}"/>
            </c:ext>
          </c:extLst>
        </c:ser>
        <c:ser>
          <c:idx val="1"/>
          <c:order val="1"/>
          <c:tx>
            <c:v>ABRIL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568837</c:v>
              </c:pt>
              <c:pt idx="1">
                <c:v>472272</c:v>
              </c:pt>
              <c:pt idx="2">
                <c:v>96565</c:v>
              </c:pt>
            </c:numLit>
          </c:val>
          <c:extLst>
            <c:ext xmlns:c16="http://schemas.microsoft.com/office/drawing/2014/chart" uri="{C3380CC4-5D6E-409C-BE32-E72D297353CC}">
              <c16:uniqueId val="{00000001-5587-486B-A80B-6B304EB31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77800"/>
        <c:axId val="307778192"/>
      </c:barChart>
      <c:catAx>
        <c:axId val="307777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77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77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7778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3395-489A-9029-62AC4891D0D5}"/>
            </c:ext>
          </c:extLst>
        </c:ser>
        <c:ser>
          <c:idx val="1"/>
          <c:order val="1"/>
          <c:tx>
            <c:v>ABRIL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969416</c:v>
              </c:pt>
              <c:pt idx="1">
                <c:v>831203</c:v>
              </c:pt>
              <c:pt idx="2">
                <c:v>138213</c:v>
              </c:pt>
            </c:numLit>
          </c:val>
          <c:extLst>
            <c:ext xmlns:c16="http://schemas.microsoft.com/office/drawing/2014/chart" uri="{C3380CC4-5D6E-409C-BE32-E72D297353CC}">
              <c16:uniqueId val="{00000001-3395-489A-9029-62AC4891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778976"/>
        <c:axId val="307779368"/>
      </c:barChart>
      <c:catAx>
        <c:axId val="30777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779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779368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7789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404-4B6D-8637-5295EA0B969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1404-4B6D-8637-5295EA0B9699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1404-4B6D-8637-5295EA0B9699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404-4B6D-8637-5295EA0B969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404-4B6D-8637-5295EA0B969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404-4B6D-8637-5295EA0B969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404-4B6D-8637-5295EA0B969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404-4B6D-8637-5295EA0B969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404-4B6D-8637-5295EA0B969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404-4B6D-8637-5295EA0B969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404-4B6D-8637-5295EA0B969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404-4B6D-8637-5295EA0B969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1404-4B6D-8637-5295EA0B9699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1404-4B6D-8637-5295EA0B9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68760"/>
        <c:axId val="307969152"/>
      </c:barChart>
      <c:catAx>
        <c:axId val="307968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96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96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9687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17D9-420D-8A37-F22EC90F4B9D}"/>
            </c:ext>
          </c:extLst>
        </c:ser>
        <c:ser>
          <c:idx val="1"/>
          <c:order val="1"/>
          <c:tx>
            <c:v>MAYO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553088</c:v>
              </c:pt>
              <c:pt idx="1">
                <c:v>420974</c:v>
              </c:pt>
              <c:pt idx="2">
                <c:v>132114</c:v>
              </c:pt>
            </c:numLit>
          </c:val>
          <c:extLst>
            <c:ext xmlns:c16="http://schemas.microsoft.com/office/drawing/2014/chart" uri="{C3380CC4-5D6E-409C-BE32-E72D297353CC}">
              <c16:uniqueId val="{00000001-17D9-420D-8A37-F22EC90F4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69936"/>
        <c:axId val="307970328"/>
      </c:barChart>
      <c:catAx>
        <c:axId val="30796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970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970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9699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423D-4D65-81F6-4AF5A2EC3627}"/>
            </c:ext>
          </c:extLst>
        </c:ser>
        <c:ser>
          <c:idx val="1"/>
          <c:order val="1"/>
          <c:tx>
            <c:v>MAYO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916206</c:v>
              </c:pt>
              <c:pt idx="1">
                <c:v>725449</c:v>
              </c:pt>
              <c:pt idx="2">
                <c:v>190757</c:v>
              </c:pt>
            </c:numLit>
          </c:val>
          <c:extLst>
            <c:ext xmlns:c16="http://schemas.microsoft.com/office/drawing/2014/chart" uri="{C3380CC4-5D6E-409C-BE32-E72D297353CC}">
              <c16:uniqueId val="{00000001-423D-4D65-81F6-4AF5A2EC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71112"/>
        <c:axId val="307971504"/>
      </c:barChart>
      <c:catAx>
        <c:axId val="307971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97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797150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797111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C7F-4B88-B5C7-101CF04B0D1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1C7F-4B88-B5C7-101CF04B0D11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1C7F-4B88-B5C7-101CF04B0D11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C7F-4B88-B5C7-101CF04B0D1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C7F-4B88-B5C7-101CF04B0D1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C7F-4B88-B5C7-101CF04B0D1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C7F-4B88-B5C7-101CF04B0D1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C7F-4B88-B5C7-101CF04B0D1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C7F-4B88-B5C7-101CF04B0D1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C7F-4B88-B5C7-101CF04B0D1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C7F-4B88-B5C7-101CF04B0D1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C7F-4B88-B5C7-101CF04B0D1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1C7F-4B88-B5C7-101CF04B0D11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1C7F-4B88-B5C7-101CF04B0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72288"/>
        <c:axId val="308633240"/>
      </c:barChart>
      <c:catAx>
        <c:axId val="3079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3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3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797228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DE7C-442E-9C85-B8A41172F2C8}"/>
            </c:ext>
          </c:extLst>
        </c:ser>
        <c:ser>
          <c:idx val="1"/>
          <c:order val="1"/>
          <c:tx>
            <c:v>JUNIO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557255</c:v>
              </c:pt>
              <c:pt idx="1">
                <c:v>431324</c:v>
              </c:pt>
              <c:pt idx="2">
                <c:v>125931</c:v>
              </c:pt>
            </c:numLit>
          </c:val>
          <c:extLst>
            <c:ext xmlns:c16="http://schemas.microsoft.com/office/drawing/2014/chart" uri="{C3380CC4-5D6E-409C-BE32-E72D297353CC}">
              <c16:uniqueId val="{00000001-DE7C-442E-9C85-B8A41172F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4024"/>
        <c:axId val="308634416"/>
      </c:barChart>
      <c:catAx>
        <c:axId val="308634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863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863402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F726-401C-8185-7BC1BD8BB146}"/>
            </c:ext>
          </c:extLst>
        </c:ser>
        <c:ser>
          <c:idx val="1"/>
          <c:order val="1"/>
          <c:tx>
            <c:v>JUNIO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902900</c:v>
              </c:pt>
              <c:pt idx="1">
                <c:v>717766</c:v>
              </c:pt>
              <c:pt idx="2">
                <c:v>185134</c:v>
              </c:pt>
            </c:numLit>
          </c:val>
          <c:extLst>
            <c:ext xmlns:c16="http://schemas.microsoft.com/office/drawing/2014/chart" uri="{C3380CC4-5D6E-409C-BE32-E72D297353CC}">
              <c16:uniqueId val="{00000001-F726-401C-8185-7BC1BD8BB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5200"/>
        <c:axId val="308635592"/>
      </c:barChart>
      <c:catAx>
        <c:axId val="3086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8635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559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863520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A79-4BF7-AA74-E55D6E6C13BD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FA79-4BF7-AA74-E55D6E6C13BD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FA79-4BF7-AA74-E55D6E6C13BD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A79-4BF7-AA74-E55D6E6C13BD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A79-4BF7-AA74-E55D6E6C13BD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A79-4BF7-AA74-E55D6E6C13BD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A79-4BF7-AA74-E55D6E6C13BD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A79-4BF7-AA74-E55D6E6C13BD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A79-4BF7-AA74-E55D6E6C13BD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A79-4BF7-AA74-E55D6E6C13BD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A79-4BF7-AA74-E55D6E6C13BD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A79-4BF7-AA74-E55D6E6C13BD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FA79-4BF7-AA74-E55D6E6C13BD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FA79-4BF7-AA74-E55D6E6C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6376"/>
        <c:axId val="308636768"/>
      </c:barChart>
      <c:catAx>
        <c:axId val="308636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637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D88-4CB1-BC17-AA7101E2D26A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AD88-4CB1-BC17-AA7101E2D26A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AD88-4CB1-BC17-AA7101E2D26A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AD88-4CB1-BC17-AA7101E2D26A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AD88-4CB1-BC17-AA7101E2D26A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AD88-4CB1-BC17-AA7101E2D26A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AD88-4CB1-BC17-AA7101E2D26A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AD88-4CB1-BC17-AA7101E2D26A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AD88-4CB1-BC17-AA7101E2D26A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AD88-4CB1-BC17-AA7101E2D26A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AD88-4CB1-BC17-AA7101E2D26A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AD88-4CB1-BC17-AA7101E2D26A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AD88-4CB1-BC17-AA7101E2D26A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AD88-4CB1-BC17-AA7101E2D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7552"/>
        <c:axId val="308637944"/>
      </c:barChart>
      <c:catAx>
        <c:axId val="30863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7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7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755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DISTRIBUCIÓN PROVINCIAL DEL Nº DE 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>Total pernoct.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65F-49E3-A062-9781998F281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65F-49E3-A062-9781998F281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65F-49E3-A062-9781998F281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65F-49E3-A062-9781998F281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65F-49E3-A062-9781998F281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65F-49E3-A062-9781998F281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65F-49E3-A062-9781998F281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65F-49E3-A062-9781998F281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65F-49E3-A062-9781998F2811}"/>
              </c:ext>
            </c:extLst>
          </c:dPt>
          <c:dLbls>
            <c:dLbl>
              <c:idx val="0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5F-49E3-A062-9781998F2811}"/>
                </c:ext>
              </c:extLst>
            </c:dLbl>
            <c:dLbl>
              <c:idx val="1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5F-49E3-A062-9781998F2811}"/>
                </c:ext>
              </c:extLst>
            </c:dLbl>
            <c:dLbl>
              <c:idx val="2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5F-49E3-A062-9781998F2811}"/>
                </c:ext>
              </c:extLst>
            </c:dLbl>
            <c:dLbl>
              <c:idx val="3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5F-49E3-A062-9781998F2811}"/>
                </c:ext>
              </c:extLst>
            </c:dLbl>
            <c:dLbl>
              <c:idx val="4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5F-49E3-A062-9781998F2811}"/>
                </c:ext>
              </c:extLst>
            </c:dLbl>
            <c:dLbl>
              <c:idx val="5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5F-49E3-A062-9781998F2811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5F-49E3-A062-9781998F2811}"/>
                </c:ext>
              </c:extLst>
            </c:dLbl>
            <c:dLbl>
              <c:idx val="7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5F-49E3-A062-9781998F2811}"/>
                </c:ext>
              </c:extLst>
            </c:dLbl>
            <c:dLbl>
              <c:idx val="8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5F-49E3-A062-9781998F281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23689</c:v>
              </c:pt>
              <c:pt idx="1">
                <c:v>13243</c:v>
              </c:pt>
              <c:pt idx="2">
                <c:v>15452</c:v>
              </c:pt>
              <c:pt idx="3">
                <c:v>7801</c:v>
              </c:pt>
              <c:pt idx="4">
                <c:v>15163</c:v>
              </c:pt>
              <c:pt idx="5">
                <c:v>17153</c:v>
              </c:pt>
              <c:pt idx="6">
                <c:v>10412</c:v>
              </c:pt>
              <c:pt idx="7">
                <c:v>6371</c:v>
              </c:pt>
              <c:pt idx="8">
                <c:v>6742</c:v>
              </c:pt>
            </c:numLit>
          </c:val>
          <c:extLst>
            <c:ext xmlns:c16="http://schemas.microsoft.com/office/drawing/2014/chart" uri="{C3380CC4-5D6E-409C-BE32-E72D297353CC}">
              <c16:uniqueId val="{00000012-665F-49E3-A062-9781998F2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firstFooter>㐀</c:firstFooter>
    </c:headerFooter>
    <c:pageMargins b="1" l="0.75" r="0.75" t="1" header="0" footer="0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E9-47B1-B19C-A34508C24FD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F8E9-47B1-B19C-A34508C24FD1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F8E9-47B1-B19C-A34508C24FD1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8E9-47B1-B19C-A34508C24FD1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8E9-47B1-B19C-A34508C24FD1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8E9-47B1-B19C-A34508C24FD1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8E9-47B1-B19C-A34508C24FD1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8E9-47B1-B19C-A34508C24FD1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8E9-47B1-B19C-A34508C24FD1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8E9-47B1-B19C-A34508C24FD1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8E9-47B1-B19C-A34508C24FD1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8E9-47B1-B19C-A34508C24FD1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F8E9-47B1-B19C-A34508C24FD1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F8E9-47B1-B19C-A34508C24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9120"/>
        <c:axId val="308639512"/>
      </c:barChart>
      <c:catAx>
        <c:axId val="30863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9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39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912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52B-4705-92F3-F619EABA3633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D52B-4705-92F3-F619EABA3633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D52B-4705-92F3-F619EABA3633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D52B-4705-92F3-F619EABA3633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D52B-4705-92F3-F619EABA3633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D52B-4705-92F3-F619EABA3633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D52B-4705-92F3-F619EABA3633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D52B-4705-92F3-F619EABA3633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D52B-4705-92F3-F619EABA3633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D52B-4705-92F3-F619EABA3633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D52B-4705-92F3-F619EABA3633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D52B-4705-92F3-F619EABA3633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D52B-4705-92F3-F619EABA3633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D52B-4705-92F3-F619EABA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639904"/>
        <c:axId val="308640296"/>
      </c:barChart>
      <c:catAx>
        <c:axId val="3086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40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8640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863990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F86-4C0A-BB30-7D20C364E12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8F86-4C0A-BB30-7D20C364E125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8F86-4C0A-BB30-7D20C364E125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8F86-4C0A-BB30-7D20C364E125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8F86-4C0A-BB30-7D20C364E125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8F86-4C0A-BB30-7D20C364E125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8F86-4C0A-BB30-7D20C364E125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8F86-4C0A-BB30-7D20C364E125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8F86-4C0A-BB30-7D20C364E125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8F86-4C0A-BB30-7D20C364E125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8F86-4C0A-BB30-7D20C364E125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8F86-4C0A-BB30-7D20C364E125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8F86-4C0A-BB30-7D20C364E125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8F86-4C0A-BB30-7D20C364E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58592"/>
        <c:axId val="309458984"/>
      </c:barChart>
      <c:catAx>
        <c:axId val="3094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58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58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5859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1D3-4AF8-90FA-59491362142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12-51D3-4AF8-90FA-594913621429}"/>
            </c:ext>
          </c:extLst>
        </c:ser>
        <c:ser>
          <c:idx val="1"/>
          <c:order val="1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13-51D3-4AF8-90FA-594913621429}"/>
            </c:ext>
          </c:extLst>
        </c:ser>
        <c:ser>
          <c:idx val="0"/>
          <c:order val="2"/>
          <c:tx>
            <c:v>MEDIA ANUAL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1D3-4AF8-90FA-594913621429}"/>
              </c:ext>
            </c:extLst>
          </c:dPt>
          <c:dPt>
            <c:idx val="1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1D3-4AF8-90FA-594913621429}"/>
              </c:ext>
            </c:extLst>
          </c:dPt>
          <c:dPt>
            <c:idx val="2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1D3-4AF8-90FA-594913621429}"/>
              </c:ext>
            </c:extLst>
          </c:dPt>
          <c:dPt>
            <c:idx val="3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1D3-4AF8-90FA-594913621429}"/>
              </c:ext>
            </c:extLst>
          </c:dPt>
          <c:dPt>
            <c:idx val="4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1D3-4AF8-90FA-594913621429}"/>
              </c:ext>
            </c:extLst>
          </c:dPt>
          <c:dPt>
            <c:idx val="5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1D3-4AF8-90FA-594913621429}"/>
              </c:ext>
            </c:extLst>
          </c:dPt>
          <c:dPt>
            <c:idx val="6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1D3-4AF8-90FA-594913621429}"/>
              </c:ext>
            </c:extLst>
          </c:dPt>
          <c:dPt>
            <c:idx val="7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1D3-4AF8-90FA-594913621429}"/>
              </c:ext>
            </c:extLst>
          </c:dPt>
          <c:dPt>
            <c:idx val="8"/>
            <c:invertIfNegative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1D3-4AF8-90FA-594913621429}"/>
              </c:ext>
            </c:extLst>
          </c:dPt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26-51D3-4AF8-90FA-594913621429}"/>
            </c:ext>
          </c:extLst>
        </c:ser>
        <c:ser>
          <c:idx val="1"/>
          <c:order val="3"/>
          <c:tx>
            <c:v>ENERO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266086</c:v>
              </c:pt>
              <c:pt idx="1">
                <c:v>232951</c:v>
              </c:pt>
              <c:pt idx="2">
                <c:v>33135</c:v>
              </c:pt>
            </c:numLit>
          </c:val>
          <c:extLst>
            <c:ext xmlns:c16="http://schemas.microsoft.com/office/drawing/2014/chart" uri="{C3380CC4-5D6E-409C-BE32-E72D297353CC}">
              <c16:uniqueId val="{00000027-51D3-4AF8-90FA-594913621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59768"/>
        <c:axId val="309460160"/>
      </c:barChart>
      <c:catAx>
        <c:axId val="309459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6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0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0945976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1"/>
        <c:delete val="1"/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AD60-453F-8343-C04A77347F8D}"/>
            </c:ext>
          </c:extLst>
        </c:ser>
        <c:ser>
          <c:idx val="1"/>
          <c:order val="1"/>
          <c:tx>
            <c:v>JULIO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625879</c:v>
              </c:pt>
              <c:pt idx="1">
                <c:v>498719</c:v>
              </c:pt>
              <c:pt idx="2">
                <c:v>127160</c:v>
              </c:pt>
            </c:numLit>
          </c:val>
          <c:extLst>
            <c:ext xmlns:c16="http://schemas.microsoft.com/office/drawing/2014/chart" uri="{C3380CC4-5D6E-409C-BE32-E72D297353CC}">
              <c16:uniqueId val="{00000001-AD60-453F-8343-C04A7734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60944"/>
        <c:axId val="309461336"/>
      </c:barChart>
      <c:catAx>
        <c:axId val="30946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1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094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51D2-41C7-B464-06C62CC4DE21}"/>
            </c:ext>
          </c:extLst>
        </c:ser>
        <c:ser>
          <c:idx val="1"/>
          <c:order val="1"/>
          <c:tx>
            <c:v>JULIO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1080472</c:v>
              </c:pt>
              <c:pt idx="1">
                <c:v>880260</c:v>
              </c:pt>
              <c:pt idx="2">
                <c:v>200212</c:v>
              </c:pt>
            </c:numLit>
          </c:val>
          <c:extLst>
            <c:ext xmlns:c16="http://schemas.microsoft.com/office/drawing/2014/chart" uri="{C3380CC4-5D6E-409C-BE32-E72D297353CC}">
              <c16:uniqueId val="{00000001-51D2-41C7-B464-06C62CC4D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62120"/>
        <c:axId val="309462512"/>
      </c:barChart>
      <c:catAx>
        <c:axId val="309462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2512"/>
        <c:scaling>
          <c:orientation val="minMax"/>
          <c:max val="1200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212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D7E2-45E8-BDEA-C1C11A7B2B51}"/>
            </c:ext>
          </c:extLst>
        </c:ser>
        <c:ser>
          <c:idx val="1"/>
          <c:order val="1"/>
          <c:tx>
            <c:v>AGOSTO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849014</c:v>
              </c:pt>
              <c:pt idx="1">
                <c:v>661345</c:v>
              </c:pt>
              <c:pt idx="2">
                <c:v>187669</c:v>
              </c:pt>
            </c:numLit>
          </c:val>
          <c:extLst>
            <c:ext xmlns:c16="http://schemas.microsoft.com/office/drawing/2014/chart" uri="{C3380CC4-5D6E-409C-BE32-E72D297353CC}">
              <c16:uniqueId val="{00000001-D7E2-45E8-BDEA-C1C11A7B2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63296"/>
        <c:axId val="309463688"/>
      </c:barChart>
      <c:catAx>
        <c:axId val="3094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3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3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3296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BBF2-4310-A5E1-9A4B89F1D945}"/>
            </c:ext>
          </c:extLst>
        </c:ser>
        <c:ser>
          <c:idx val="1"/>
          <c:order val="1"/>
          <c:tx>
            <c:v>AGOSTO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1623216</c:v>
              </c:pt>
              <c:pt idx="1">
                <c:v>1332840</c:v>
              </c:pt>
              <c:pt idx="2">
                <c:v>290376</c:v>
              </c:pt>
            </c:numLit>
          </c:val>
          <c:extLst>
            <c:ext xmlns:c16="http://schemas.microsoft.com/office/drawing/2014/chart" uri="{C3380CC4-5D6E-409C-BE32-E72D297353CC}">
              <c16:uniqueId val="{00000001-BBF2-4310-A5E1-9A4B89F1D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64472"/>
        <c:axId val="309464864"/>
      </c:barChart>
      <c:catAx>
        <c:axId val="30946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4864"/>
        <c:scaling>
          <c:orientation val="minMax"/>
          <c:max val="2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4472"/>
        <c:crosses val="autoZero"/>
        <c:crossBetween val="between"/>
        <c:majorUnit val="3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2278-4EF6-B5DF-37A2276688F5}"/>
            </c:ext>
          </c:extLst>
        </c:ser>
        <c:ser>
          <c:idx val="1"/>
          <c:order val="1"/>
          <c:tx>
            <c:v>SEPTIEMBRE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599911</c:v>
              </c:pt>
              <c:pt idx="1">
                <c:v>469455</c:v>
              </c:pt>
              <c:pt idx="2">
                <c:v>130456</c:v>
              </c:pt>
            </c:numLit>
          </c:val>
          <c:extLst>
            <c:ext xmlns:c16="http://schemas.microsoft.com/office/drawing/2014/chart" uri="{C3380CC4-5D6E-409C-BE32-E72D297353CC}">
              <c16:uniqueId val="{00000001-2278-4EF6-B5DF-37A227668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9465648"/>
        <c:axId val="309466040"/>
      </c:barChart>
      <c:catAx>
        <c:axId val="30946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6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9466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0946564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E61C-402A-A819-D840CFD5278A}"/>
            </c:ext>
          </c:extLst>
        </c:ser>
        <c:ser>
          <c:idx val="1"/>
          <c:order val="1"/>
          <c:tx>
            <c:v>SEPTIEMBRE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983912</c:v>
              </c:pt>
              <c:pt idx="1">
                <c:v>787482</c:v>
              </c:pt>
              <c:pt idx="2">
                <c:v>196430</c:v>
              </c:pt>
            </c:numLit>
          </c:val>
          <c:extLst>
            <c:ext xmlns:c16="http://schemas.microsoft.com/office/drawing/2014/chart" uri="{C3380CC4-5D6E-409C-BE32-E72D297353CC}">
              <c16:uniqueId val="{00000001-E61C-402A-A819-D840CFD52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65680"/>
        <c:axId val="310166072"/>
      </c:barChart>
      <c:catAx>
        <c:axId val="31016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6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66072"/>
        <c:scaling>
          <c:orientation val="minMax"/>
          <c:max val="11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568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VIAJEROS EN ALOJAMIENTOS DE TURISMO RURAL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AÑO 2011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29721</c:v>
              </c:pt>
              <c:pt idx="1">
                <c:v>44066</c:v>
              </c:pt>
              <c:pt idx="2">
                <c:v>60203</c:v>
              </c:pt>
              <c:pt idx="3">
                <c:v>88538</c:v>
              </c:pt>
              <c:pt idx="4">
                <c:v>70684</c:v>
              </c:pt>
              <c:pt idx="5">
                <c:v>64338</c:v>
              </c:pt>
              <c:pt idx="6">
                <c:v>90398</c:v>
              </c:pt>
              <c:pt idx="7">
                <c:v>109675</c:v>
              </c:pt>
              <c:pt idx="8">
                <c:v>67619</c:v>
              </c:pt>
              <c:pt idx="9">
                <c:v>85859</c:v>
              </c:pt>
              <c:pt idx="10">
                <c:v>60871</c:v>
              </c:pt>
              <c:pt idx="11">
                <c:v>72030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C8-416A-8977-09A25552F696}"/>
            </c:ext>
          </c:extLst>
        </c:ser>
        <c:ser>
          <c:idx val="1"/>
          <c:order val="1"/>
          <c:tx>
            <c:v>AÑO 2012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31670</c:v>
              </c:pt>
              <c:pt idx="1">
                <c:v>45429</c:v>
              </c:pt>
              <c:pt idx="2">
                <c:v>63704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3C8-416A-8977-09A25552F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32976"/>
        <c:axId val="201234152"/>
      </c:lineChart>
      <c:catAx>
        <c:axId val="201232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234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34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2329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7455-49BC-83E3-FB4093FD5147}"/>
            </c:ext>
          </c:extLst>
        </c:ser>
        <c:ser>
          <c:idx val="1"/>
          <c:order val="1"/>
          <c:tx>
            <c:v>OCTUBRE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602519</c:v>
              </c:pt>
              <c:pt idx="1">
                <c:v>501865</c:v>
              </c:pt>
              <c:pt idx="2">
                <c:v>100654</c:v>
              </c:pt>
            </c:numLit>
          </c:val>
          <c:extLst>
            <c:ext xmlns:c16="http://schemas.microsoft.com/office/drawing/2014/chart" uri="{C3380CC4-5D6E-409C-BE32-E72D297353CC}">
              <c16:uniqueId val="{00000001-7455-49BC-83E3-FB4093FD5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66856"/>
        <c:axId val="310167248"/>
      </c:barChart>
      <c:catAx>
        <c:axId val="310166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6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685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3008-4E7C-81B3-E2C4BE2C44DF}"/>
            </c:ext>
          </c:extLst>
        </c:ser>
        <c:ser>
          <c:idx val="1"/>
          <c:order val="1"/>
          <c:tx>
            <c:v>OCTUBRE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999533</c:v>
              </c:pt>
              <c:pt idx="1">
                <c:v>844734</c:v>
              </c:pt>
              <c:pt idx="2">
                <c:v>154799</c:v>
              </c:pt>
            </c:numLit>
          </c:val>
          <c:extLst>
            <c:ext xmlns:c16="http://schemas.microsoft.com/office/drawing/2014/chart" uri="{C3380CC4-5D6E-409C-BE32-E72D297353CC}">
              <c16:uniqueId val="{00000001-3008-4E7C-81B3-E2C4BE2C4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68032"/>
        <c:axId val="310168424"/>
      </c:barChart>
      <c:catAx>
        <c:axId val="3101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8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68424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8032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FE54-4958-9FA0-3EC70B22210A}"/>
            </c:ext>
          </c:extLst>
        </c:ser>
        <c:ser>
          <c:idx val="1"/>
          <c:order val="1"/>
          <c:tx>
            <c:v>NOVIEMBRE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395026</c:v>
              </c:pt>
              <c:pt idx="1">
                <c:v>346830</c:v>
              </c:pt>
              <c:pt idx="2">
                <c:v>48196</c:v>
              </c:pt>
            </c:numLit>
          </c:val>
          <c:extLst>
            <c:ext xmlns:c16="http://schemas.microsoft.com/office/drawing/2014/chart" uri="{C3380CC4-5D6E-409C-BE32-E72D297353CC}">
              <c16:uniqueId val="{00000001-FE54-4958-9FA0-3EC70B222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69208"/>
        <c:axId val="310169600"/>
      </c:barChart>
      <c:catAx>
        <c:axId val="310169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69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69208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3ED8-44B5-816F-996AF3663902}"/>
            </c:ext>
          </c:extLst>
        </c:ser>
        <c:ser>
          <c:idx val="1"/>
          <c:order val="1"/>
          <c:tx>
            <c:v>NOVIEMBRE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660201</c:v>
              </c:pt>
              <c:pt idx="1">
                <c:v>573461</c:v>
              </c:pt>
              <c:pt idx="2">
                <c:v>86740</c:v>
              </c:pt>
            </c:numLit>
          </c:val>
          <c:extLst>
            <c:ext xmlns:c16="http://schemas.microsoft.com/office/drawing/2014/chart" uri="{C3380CC4-5D6E-409C-BE32-E72D297353CC}">
              <c16:uniqueId val="{00000001-3ED8-44B5-816F-996AF3663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70384"/>
        <c:axId val="310170776"/>
      </c:barChart>
      <c:catAx>
        <c:axId val="31017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70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70776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70384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511141.16666666669</c:v>
              </c:pt>
              <c:pt idx="1">
                <c:v>418232.08333333331</c:v>
              </c:pt>
              <c:pt idx="2">
                <c:v>92909.083333333328</c:v>
              </c:pt>
            </c:numLit>
          </c:val>
          <c:extLst>
            <c:ext xmlns:c16="http://schemas.microsoft.com/office/drawing/2014/chart" uri="{C3380CC4-5D6E-409C-BE32-E72D297353CC}">
              <c16:uniqueId val="{00000000-EF59-40FE-AEC3-40EA06776913}"/>
            </c:ext>
          </c:extLst>
        </c:ser>
        <c:ser>
          <c:idx val="1"/>
          <c:order val="1"/>
          <c:tx>
            <c:v>DICIEMBRE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VIAJEROS</c:v>
              </c:pt>
              <c:pt idx="1">
                <c:v>     V. ESPAÑOLES</c:v>
              </c:pt>
              <c:pt idx="2">
                <c:v>     V. EXTRANJEROS</c:v>
              </c:pt>
            </c:strLit>
          </c:cat>
          <c:val>
            <c:numLit>
              <c:formatCode>General</c:formatCode>
              <c:ptCount val="3"/>
              <c:pt idx="0">
                <c:v>383264</c:v>
              </c:pt>
              <c:pt idx="1">
                <c:v>339762</c:v>
              </c:pt>
              <c:pt idx="2">
                <c:v>43502</c:v>
              </c:pt>
            </c:numLit>
          </c:val>
          <c:extLst>
            <c:ext xmlns:c16="http://schemas.microsoft.com/office/drawing/2014/chart" uri="{C3380CC4-5D6E-409C-BE32-E72D297353CC}">
              <c16:uniqueId val="{00000001-EF59-40FE-AEC3-40EA06776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71560"/>
        <c:axId val="310171952"/>
      </c:barChart>
      <c:catAx>
        <c:axId val="310171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7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17195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71560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MEDIA ANUAL</c:v>
          </c:tx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869821</c:v>
              </c:pt>
              <c:pt idx="1">
                <c:v>727502.58333333337</c:v>
              </c:pt>
              <c:pt idx="2">
                <c:v>142318.41666666666</c:v>
              </c:pt>
            </c:numLit>
          </c:val>
          <c:extLst>
            <c:ext xmlns:c16="http://schemas.microsoft.com/office/drawing/2014/chart" uri="{C3380CC4-5D6E-409C-BE32-E72D297353CC}">
              <c16:uniqueId val="{00000000-0C9A-494E-B788-7625F2661ADC}"/>
            </c:ext>
          </c:extLst>
        </c:ser>
        <c:ser>
          <c:idx val="1"/>
          <c:order val="1"/>
          <c:tx>
            <c:v>DICIEMBRE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TOTAL PERNOCT.</c:v>
              </c:pt>
              <c:pt idx="1">
                <c:v>     P. ESPAÑOLES</c:v>
              </c:pt>
              <c:pt idx="2">
                <c:v>     P. EXTRANJEROS</c:v>
              </c:pt>
            </c:strLit>
          </c:cat>
          <c:val>
            <c:numLit>
              <c:formatCode>General</c:formatCode>
              <c:ptCount val="3"/>
              <c:pt idx="0">
                <c:v>649440</c:v>
              </c:pt>
              <c:pt idx="1">
                <c:v>583793</c:v>
              </c:pt>
              <c:pt idx="2">
                <c:v>65647</c:v>
              </c:pt>
            </c:numLit>
          </c:val>
          <c:extLst>
            <c:ext xmlns:c16="http://schemas.microsoft.com/office/drawing/2014/chart" uri="{C3380CC4-5D6E-409C-BE32-E72D297353CC}">
              <c16:uniqueId val="{00000001-0C9A-494E-B788-7625F2661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172736"/>
        <c:axId val="310542152"/>
      </c:barChart>
      <c:catAx>
        <c:axId val="31017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542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10542152"/>
        <c:scaling>
          <c:orientation val="minMax"/>
          <c:max val="100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10172736"/>
        <c:crosses val="autoZero"/>
        <c:crossBetween val="between"/>
        <c:majorUnit val="10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500069991251088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2738-4AD0-91AF-CE7EC45B37BA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738-4AD0-91AF-CE7EC45B37BA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738-4AD0-91AF-CE7EC45B37BA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2738-4AD0-91AF-CE7EC45B37BA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2738-4AD0-91AF-CE7EC45B37BA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2738-4AD0-91AF-CE7EC45B37BA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2738-4AD0-91AF-CE7EC45B37BA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2738-4AD0-91AF-CE7EC45B37BA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2738-4AD0-91AF-CE7EC45B37BA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2738-4AD0-91AF-CE7EC45B37BA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2738-4AD0-91AF-CE7EC45B37BA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2738-4AD0-91AF-CE7EC45B37BA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8833412814799504"/>
                  <c:y val="0.21256138927285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38-4AD0-91AF-CE7EC45B37BA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5516675645630934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38-4AD0-91AF-CE7EC45B37BA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2833435601294929"/>
                  <c:y val="0.270532677256365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38-4AD0-91AF-CE7EC45B37BA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7666776801394535"/>
                  <c:y val="0.4009680752192558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38-4AD0-91AF-CE7EC45B37BA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6833442111722186"/>
                  <c:y val="0.6038675831615298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38-4AD0-91AF-CE7EC45B37B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8666762152933194"/>
                  <c:y val="0.777781447112050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38-4AD0-91AF-CE7EC45B37BA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7500077311323746"/>
                  <c:y val="0.811598031769096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38-4AD0-91AF-CE7EC45B37BA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31166717393745758"/>
                  <c:y val="0.7681195657814660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38-4AD0-91AF-CE7EC45B37BA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18500030110726093"/>
                  <c:y val="0.536234413847438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38-4AD0-91AF-CE7EC45B37BA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21833368869415479"/>
                  <c:y val="0.36715149056221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38-4AD0-91AF-CE7EC45B37BA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27833378635056372"/>
                  <c:y val="0.236716092599319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38-4AD0-91AF-CE7EC45B37BA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8500062662862405"/>
                  <c:y val="0.2077304486075662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38-4AD0-91AF-CE7EC45B37BA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4.648181684664749E-2</c:v>
              </c:pt>
              <c:pt idx="1">
                <c:v>5.5603248647199281E-2</c:v>
              </c:pt>
              <c:pt idx="2">
                <c:v>6.8517663889269539E-2</c:v>
              </c:pt>
              <c:pt idx="3">
                <c:v>9.1416288177432234E-2</c:v>
              </c:pt>
              <c:pt idx="4">
                <c:v>9.2330274898610357E-2</c:v>
              </c:pt>
              <c:pt idx="5">
                <c:v>9.3668276078067006E-2</c:v>
              </c:pt>
              <c:pt idx="6">
                <c:v>9.5958158990673531E-2</c:v>
              </c:pt>
              <c:pt idx="7">
                <c:v>0.12565555810237347</c:v>
              </c:pt>
              <c:pt idx="8">
                <c:v>0.10151070001509656</c:v>
              </c:pt>
              <c:pt idx="9">
                <c:v>0.10071224187095663</c:v>
              </c:pt>
              <c:pt idx="10">
                <c:v>6.621753908153552E-2</c:v>
              </c:pt>
              <c:pt idx="11">
                <c:v>6.1928233402138384E-2</c:v>
              </c:pt>
            </c:numLit>
          </c:val>
          <c:extLst>
            <c:ext xmlns:c16="http://schemas.microsoft.com/office/drawing/2014/chart" uri="{C3380CC4-5D6E-409C-BE32-E72D297353CC}">
              <c16:uniqueId val="{00000017-2738-4AD0-91AF-CE7EC45B3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599321998882516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5C6-4103-81B3-9043A95886C9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5C6-4103-81B3-9043A95886C9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85C6-4103-81B3-9043A95886C9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85C6-4103-81B3-9043A95886C9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85C6-4103-81B3-9043A95886C9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85C6-4103-81B3-9043A95886C9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85C6-4103-81B3-9043A95886C9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85C6-4103-81B3-9043A95886C9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85C6-4103-81B3-9043A95886C9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85C6-4103-81B3-9043A95886C9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85C6-4103-81B3-9043A95886C9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85C6-4103-81B3-9043A95886C9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585014731431974"/>
                  <c:y val="0.188406685946397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6-4103-81B3-9043A95886C9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55277329142904064"/>
                  <c:y val="0.19806856727698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6-4103-81B3-9043A95886C9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2611861488726284"/>
                  <c:y val="0.265701736591073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6-4103-81B3-9043A95886C9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905193867042384"/>
                  <c:y val="0.415460897215132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6-4103-81B3-9043A95886C9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8873047637598916"/>
                  <c:y val="0.6666698118103289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6-4103-81B3-9043A95886C9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9212931865052576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6-4103-81B3-9043A95886C9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722723266578211"/>
                  <c:y val="0.8164289724343883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6-4103-81B3-9043A95886C9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969591144893875"/>
                  <c:y val="0.79227426910792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6-4103-81B3-9043A95886C9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1592130192141897"/>
                  <c:y val="0.555558176508607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6-4103-81B3-9043A95886C9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19141340512267749"/>
                  <c:y val="0.357489609231625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6-4103-81B3-9043A95886C9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25402526661140379"/>
                  <c:y val="0.2318851519340274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6-4103-81B3-9043A95886C9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420424499336584"/>
                  <c:y val="0.193237626611689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6-4103-81B3-9043A95886C9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4.8009687227733785E-2</c:v>
              </c:pt>
              <c:pt idx="1">
                <c:v>5.4140463500792844E-2</c:v>
              </c:pt>
              <c:pt idx="2">
                <c:v>6.8964238331308658E-2</c:v>
              </c:pt>
              <c:pt idx="3">
                <c:v>9.1332833182268619E-2</c:v>
              </c:pt>
              <c:pt idx="4">
                <c:v>9.3764530353595527E-2</c:v>
              </c:pt>
              <c:pt idx="5">
                <c:v>9.0951148080935976E-2</c:v>
              </c:pt>
              <c:pt idx="6">
                <c:v>9.4099627229126223E-2</c:v>
              </c:pt>
              <c:pt idx="7">
                <c:v>0.12725899214571965</c:v>
              </c:pt>
              <c:pt idx="8">
                <c:v>0.10173319912107018</c:v>
              </c:pt>
              <c:pt idx="9">
                <c:v>0.10110699090163182</c:v>
              </c:pt>
              <c:pt idx="10">
                <c:v>6.7173714870948656E-2</c:v>
              </c:pt>
              <c:pt idx="11">
                <c:v>6.1464575054868048E-2</c:v>
              </c:pt>
            </c:numLit>
          </c:val>
          <c:extLst>
            <c:ext xmlns:c16="http://schemas.microsoft.com/office/drawing/2014/chart" uri="{C3380CC4-5D6E-409C-BE32-E72D297353CC}">
              <c16:uniqueId val="{00000017-85C6-4103-81B3-9043A9588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359221</c:v>
              </c:pt>
              <c:pt idx="1">
                <c:v>878087</c:v>
              </c:pt>
              <c:pt idx="2">
                <c:v>853807</c:v>
              </c:pt>
              <c:pt idx="3">
                <c:v>265799</c:v>
              </c:pt>
              <c:pt idx="4">
                <c:v>970244</c:v>
              </c:pt>
              <c:pt idx="5">
                <c:v>424036</c:v>
              </c:pt>
              <c:pt idx="6">
                <c:v>219816</c:v>
              </c:pt>
              <c:pt idx="7">
                <c:v>643788</c:v>
              </c:pt>
              <c:pt idx="8">
                <c:v>267111</c:v>
              </c:pt>
            </c:numLit>
          </c:val>
          <c:extLst>
            <c:ext xmlns:c16="http://schemas.microsoft.com/office/drawing/2014/chart" uri="{C3380CC4-5D6E-409C-BE32-E72D297353CC}">
              <c16:uniqueId val="{00000000-F54E-4192-8303-802634F6D43F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577303</c:v>
              </c:pt>
              <c:pt idx="1">
                <c:v>1290849</c:v>
              </c:pt>
              <c:pt idx="2">
                <c:v>1287971</c:v>
              </c:pt>
              <c:pt idx="3">
                <c:v>442965</c:v>
              </c:pt>
              <c:pt idx="4">
                <c:v>1638801</c:v>
              </c:pt>
              <c:pt idx="5">
                <c:v>642967</c:v>
              </c:pt>
              <c:pt idx="6">
                <c:v>363951</c:v>
              </c:pt>
              <c:pt idx="7">
                <c:v>1051198</c:v>
              </c:pt>
              <c:pt idx="8">
                <c:v>388340</c:v>
              </c:pt>
            </c:numLit>
          </c:val>
          <c:extLst>
            <c:ext xmlns:c16="http://schemas.microsoft.com/office/drawing/2014/chart" uri="{C3380CC4-5D6E-409C-BE32-E72D297353CC}">
              <c16:uniqueId val="{00000001-F54E-4192-8303-802634F6D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543720"/>
        <c:axId val="310544112"/>
      </c:barChart>
      <c:catAx>
        <c:axId val="31054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4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0544112"/>
        <c:scaling>
          <c:orientation val="minMax"/>
          <c:max val="20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3720"/>
        <c:crosses val="autoZero"/>
        <c:crossBetween val="between"/>
        <c:majorUnit val="20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5980164403568796"/>
          <c:y val="3.89105058365758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1918</c:v>
              </c:pt>
              <c:pt idx="1">
                <c:v>2406</c:v>
              </c:pt>
              <c:pt idx="2">
                <c:v>4854</c:v>
              </c:pt>
              <c:pt idx="3">
                <c:v>20044</c:v>
              </c:pt>
              <c:pt idx="4">
                <c:v>18086</c:v>
              </c:pt>
              <c:pt idx="5">
                <c:v>26255</c:v>
              </c:pt>
              <c:pt idx="6">
                <c:v>54523</c:v>
              </c:pt>
              <c:pt idx="7">
                <c:v>107348</c:v>
              </c:pt>
              <c:pt idx="8">
                <c:v>19399</c:v>
              </c:pt>
              <c:pt idx="9">
                <c:v>9683</c:v>
              </c:pt>
              <c:pt idx="10">
                <c:v>2928</c:v>
              </c:pt>
              <c:pt idx="11">
                <c:v>821</c:v>
              </c:pt>
            </c:numLit>
          </c:val>
          <c:extLst>
            <c:ext xmlns:c16="http://schemas.microsoft.com/office/drawing/2014/chart" uri="{C3380CC4-5D6E-409C-BE32-E72D297353CC}">
              <c16:uniqueId val="{00000000-D904-47AC-896B-2BF59AE7D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544896"/>
        <c:axId val="310545288"/>
      </c:barChart>
      <c:catAx>
        <c:axId val="31054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5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0545288"/>
        <c:scaling>
          <c:orientation val="minMax"/>
          <c:max val="1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4896"/>
        <c:crosses val="autoZero"/>
        <c:crossBetween val="between"/>
        <c:majorUnit val="2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EVOLUCIÓN ANUAL DEL Nº DE PERNOCTACIONES EN  ALOJAMIENTOS DE TURISMO RURAL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AÑO 2011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57455</c:v>
              </c:pt>
              <c:pt idx="1">
                <c:v>81206</c:v>
              </c:pt>
              <c:pt idx="2">
                <c:v>112243</c:v>
              </c:pt>
              <c:pt idx="3">
                <c:v>191706</c:v>
              </c:pt>
              <c:pt idx="4">
                <c:v>130947</c:v>
              </c:pt>
              <c:pt idx="5">
                <c:v>119934</c:v>
              </c:pt>
              <c:pt idx="6">
                <c:v>193634</c:v>
              </c:pt>
              <c:pt idx="7">
                <c:v>306461</c:v>
              </c:pt>
              <c:pt idx="8">
                <c:v>124339</c:v>
              </c:pt>
              <c:pt idx="9">
                <c:v>172713</c:v>
              </c:pt>
              <c:pt idx="10">
                <c:v>110164</c:v>
              </c:pt>
              <c:pt idx="11">
                <c:v>152369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16-46ED-9B00-A7AC183407DA}"/>
            </c:ext>
          </c:extLst>
        </c:ser>
        <c:ser>
          <c:idx val="1"/>
          <c:order val="1"/>
          <c:tx>
            <c:v>AÑO 2012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58075</c:v>
              </c:pt>
              <c:pt idx="1">
                <c:v>80573</c:v>
              </c:pt>
              <c:pt idx="2">
                <c:v>116026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16-46ED-9B00-A7AC18340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234936"/>
        <c:axId val="201235328"/>
      </c:lineChart>
      <c:catAx>
        <c:axId val="201234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23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3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234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267631103074141"/>
          <c:y val="3.875968992248062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3400</c:v>
              </c:pt>
              <c:pt idx="1">
                <c:v>4595</c:v>
              </c:pt>
              <c:pt idx="2">
                <c:v>8483</c:v>
              </c:pt>
              <c:pt idx="3">
                <c:v>45238</c:v>
              </c:pt>
              <c:pt idx="4">
                <c:v>35206</c:v>
              </c:pt>
              <c:pt idx="5">
                <c:v>57924</c:v>
              </c:pt>
              <c:pt idx="6">
                <c:v>135003</c:v>
              </c:pt>
              <c:pt idx="7">
                <c:v>297503</c:v>
              </c:pt>
              <c:pt idx="8">
                <c:v>38692</c:v>
              </c:pt>
              <c:pt idx="9">
                <c:v>17303</c:v>
              </c:pt>
              <c:pt idx="10">
                <c:v>4784</c:v>
              </c:pt>
              <c:pt idx="11">
                <c:v>1873</c:v>
              </c:pt>
            </c:numLit>
          </c:val>
          <c:extLst>
            <c:ext xmlns:c16="http://schemas.microsoft.com/office/drawing/2014/chart" uri="{C3380CC4-5D6E-409C-BE32-E72D297353CC}">
              <c16:uniqueId val="{00000000-2C21-4A50-A74F-0616427B9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546072"/>
        <c:axId val="310546464"/>
      </c:barChart>
      <c:catAx>
        <c:axId val="310546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0546464"/>
        <c:scaling>
          <c:orientation val="minMax"/>
          <c:max val="4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6072"/>
        <c:crosses val="autoZero"/>
        <c:crossBetween val="between"/>
        <c:majorUnit val="50000"/>
      </c:valAx>
      <c:spPr>
        <a:solidFill>
          <a:srgbClr val="C0C0C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233930182810914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29A-4894-98B8-FE97436CE5FD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729A-4894-98B8-FE97436CE5FD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729A-4894-98B8-FE97436CE5FD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729A-4894-98B8-FE97436CE5FD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729A-4894-98B8-FE97436CE5FD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729A-4894-98B8-FE97436CE5FD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729A-4894-98B8-FE97436CE5FD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729A-4894-98B8-FE97436CE5FD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729A-4894-98B8-FE97436CE5FD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5846517517652294"/>
                  <c:y val="0.2464460679383607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9A-4894-98B8-FE97436CE5FD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66841300653940083"/>
                  <c:y val="0.4644560511146028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9A-4894-98B8-FE97436CE5FD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5148436048681637"/>
                  <c:y val="0.7677742885772006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9A-4894-98B8-FE97436CE5FD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664927712095931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9A-4894-98B8-FE97436CE5FD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3385729210516898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9A-4894-98B8-FE97436CE5FD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20767923701876947"/>
                  <c:y val="0.5023708307974276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9A-4894-98B8-FE97436CE5FD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2617805508639951"/>
                  <c:y val="0.3317543222247163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9A-4894-98B8-FE97436CE5FD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30366543900223436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9A-4894-98B8-FE97436CE5FD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43281051076180527"/>
                  <c:y val="0.222749330636595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9A-4894-98B8-FE97436CE5FD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1937227205407404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9A-4894-98B8-FE97436CE5F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0.14575140253107935</c:v>
              </c:pt>
              <c:pt idx="1">
                <c:v>0.18341565243322833</c:v>
              </c:pt>
              <c:pt idx="2">
                <c:v>0.21901105250405384</c:v>
              </c:pt>
              <c:pt idx="3">
                <c:v>2.0047341248392449E-2</c:v>
              </c:pt>
              <c:pt idx="4">
                <c:v>0.14710826980783925</c:v>
              </c:pt>
              <c:pt idx="5">
                <c:v>6.6937543101038152E-2</c:v>
              </c:pt>
              <c:pt idx="6">
                <c:v>0.10263731757776826</c:v>
              </c:pt>
              <c:pt idx="7">
                <c:v>6.2482992563323576E-2</c:v>
              </c:pt>
              <c:pt idx="8">
                <c:v>5.2608428233276799E-2</c:v>
              </c:pt>
            </c:numLit>
          </c:val>
          <c:extLst>
            <c:ext xmlns:c16="http://schemas.microsoft.com/office/drawing/2014/chart" uri="{C3380CC4-5D6E-409C-BE32-E72D297353CC}">
              <c16:uniqueId val="{00000012-729A-4894-98B8-FE97436CE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6633715340037937"/>
          <c:y val="4.2654028436018961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129E-49FA-AA0E-2B7AADEDEAD0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29E-49FA-AA0E-2B7AADEDEAD0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129E-49FA-AA0E-2B7AADEDEAD0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129E-49FA-AA0E-2B7AADEDEAD0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129E-49FA-AA0E-2B7AADEDEAD0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129E-49FA-AA0E-2B7AADEDEAD0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129E-49FA-AA0E-2B7AADEDEAD0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129E-49FA-AA0E-2B7AADEDEAD0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129E-49FA-AA0E-2B7AADEDEAD0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54620550066635187"/>
                  <c:y val="0.255924762859066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9E-49FA-AA0E-2B7AADEDEAD0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65511656726447642"/>
                  <c:y val="0.436019966352484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9E-49FA-AA0E-2B7AADEDEAD0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478556683420811"/>
                  <c:y val="0.7725136360375537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9E-49FA-AA0E-2B7AADEDEAD0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3580863856332277"/>
                  <c:y val="0.8246464581014377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9E-49FA-AA0E-2B7AADEDEAD0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24752515135937397"/>
                  <c:y val="0.73933820381508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9E-49FA-AA0E-2B7AADEDEAD0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22442280389916572"/>
                  <c:y val="0.535546263019899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9E-49FA-AA0E-2B7AADEDEAD0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26897733114385303"/>
                  <c:y val="0.3222756273040101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9E-49FA-AA0E-2B7AADEDEAD0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31848236141572783"/>
                  <c:y val="0.2369673730176545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9E-49FA-AA0E-2B7AADEDEAD0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44224493709541485"/>
                  <c:y val="0.227488678096948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9E-49FA-AA0E-2B7AADEDEAD0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18811911503312423"/>
                  <c:y val="0.279621500160832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9E-49FA-AA0E-2B7AADEDEAD0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0033051698270707"/>
                  <c:y val="0.2417067204780076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9E-49FA-AA0E-2B7AADEDEAD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0.12808536562851922</c:v>
              </c:pt>
              <c:pt idx="1">
                <c:v>0.19451880296121254</c:v>
              </c:pt>
              <c:pt idx="2">
                <c:v>0.24524002929212743</c:v>
              </c:pt>
              <c:pt idx="3">
                <c:v>1.6041439744986185E-2</c:v>
              </c:pt>
              <c:pt idx="4">
                <c:v>0.12345924025082923</c:v>
              </c:pt>
              <c:pt idx="5">
                <c:v>6.0075014922985087E-2</c:v>
              </c:pt>
              <c:pt idx="6">
                <c:v>0.12870997716937127</c:v>
              </c:pt>
              <c:pt idx="7">
                <c:v>4.9288927452754136E-2</c:v>
              </c:pt>
              <c:pt idx="8">
                <c:v>5.458120257721491E-2</c:v>
              </c:pt>
            </c:numLit>
          </c:val>
          <c:extLst>
            <c:ext xmlns:c16="http://schemas.microsoft.com/office/drawing/2014/chart" uri="{C3380CC4-5D6E-409C-BE32-E72D297353CC}">
              <c16:uniqueId val="{00000013-129E-49FA-AA0E-2B7AADEDE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42620301815506889"/>
          <c:y val="4.347826086956521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531D-4052-AD94-141B3A8A0B3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531D-4052-AD94-141B3A8A0B31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531D-4052-AD94-141B3A8A0B31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531D-4052-AD94-141B3A8A0B31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531D-4052-AD94-141B3A8A0B31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531D-4052-AD94-141B3A8A0B31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531D-4052-AD94-141B3A8A0B31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531D-4052-AD94-141B3A8A0B31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531D-4052-AD94-141B3A8A0B31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531D-4052-AD94-141B3A8A0B31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531D-4052-AD94-141B3A8A0B31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531D-4052-AD94-141B3A8A0B31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7263758136009626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1D-4052-AD94-141B3A8A0B31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53233917058452951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1D-4052-AD94-141B3A8A0B31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0530777963661453"/>
                  <c:y val="0.2850254992522420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D-4052-AD94-141B3A8A0B31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517423490333959"/>
                  <c:y val="0.4541084225374704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D-4052-AD94-141B3A8A0B31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3847532920574412"/>
                  <c:y val="0.652176989814452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D-4052-AD94-141B3A8A0B31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8209049493822385"/>
                  <c:y val="0.7487958031202970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D-4052-AD94-141B3A8A0B31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48258784623083512"/>
                  <c:y val="0.7971052097732194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D-4052-AD94-141B3A8A0B31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34660089299740393"/>
                  <c:y val="0.7826123877773426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D-4052-AD94-141B3A8A0B31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21061393976397272"/>
                  <c:y val="0.5942057018309453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1D-4052-AD94-141B3A8A0B31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23548960194081989"/>
                  <c:y val="0.4202918378804247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1D-4052-AD94-141B3A8A0B31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27363228394531891"/>
                  <c:y val="0.2946873805828265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1D-4052-AD94-141B3A8A0B31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499176479543169"/>
                  <c:y val="0.246377973929904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1D-4052-AD94-141B3A8A0B31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3.5214371529925285E-2</c:v>
              </c:pt>
              <c:pt idx="1">
                <c:v>5.2210776751713858E-2</c:v>
              </c:pt>
              <c:pt idx="2">
                <c:v>7.1330399690995999E-2</c:v>
              </c:pt>
              <c:pt idx="3">
                <c:v>0.10490259501754735</c:v>
              </c:pt>
              <c:pt idx="4">
                <c:v>8.3748616709439075E-2</c:v>
              </c:pt>
              <c:pt idx="5">
                <c:v>7.6229677180859767E-2</c:v>
              </c:pt>
              <c:pt idx="6">
                <c:v>0.10710638126449937</c:v>
              </c:pt>
              <c:pt idx="7">
                <c:v>0.12994637453465749</c:v>
              </c:pt>
              <c:pt idx="8">
                <c:v>8.0117108727230504E-2</c:v>
              </c:pt>
              <c:pt idx="9">
                <c:v>0.10172843192314711</c:v>
              </c:pt>
              <c:pt idx="10">
                <c:v>7.2121867009793811E-2</c:v>
              </c:pt>
              <c:pt idx="11">
                <c:v>8.5343399660190375E-2</c:v>
              </c:pt>
            </c:numLit>
          </c:val>
          <c:extLst>
            <c:ext xmlns:c16="http://schemas.microsoft.com/office/drawing/2014/chart" uri="{C3380CC4-5D6E-409C-BE32-E72D297353CC}">
              <c16:uniqueId val="{00000017-531D-4052-AD94-141B3A8A0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35986159169550175"/>
          <c:y val="4.326923076923076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v/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9EB0-460A-AD4C-C4B7F6FD265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9EB0-460A-AD4C-C4B7F6FD2658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9EB0-460A-AD4C-C4B7F6FD2658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9EB0-460A-AD4C-C4B7F6FD2658}"/>
              </c:ext>
            </c:extLst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9EB0-460A-AD4C-C4B7F6FD2658}"/>
              </c:ext>
            </c:extLst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9EB0-460A-AD4C-C4B7F6FD2658}"/>
              </c:ext>
            </c:extLst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9EB0-460A-AD4C-C4B7F6FD2658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E-9EB0-460A-AD4C-C4B7F6FD2658}"/>
              </c:ext>
            </c:extLst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0-9EB0-460A-AD4C-C4B7F6FD2658}"/>
              </c:ext>
            </c:extLst>
          </c:dPt>
          <c:dPt>
            <c:idx val="9"/>
            <c:bubble3D val="0"/>
            <c:spPr>
              <a:solidFill>
                <a:srgbClr val="FF00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2-9EB0-460A-AD4C-C4B7F6FD2658}"/>
              </c:ext>
            </c:extLst>
          </c:dPt>
          <c:dPt>
            <c:idx val="10"/>
            <c:bubble3D val="0"/>
            <c:spPr>
              <a:solidFill>
                <a:srgbClr val="FFFF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EB0-460A-AD4C-C4B7F6FD2658}"/>
              </c:ext>
            </c:extLst>
          </c:dPt>
          <c:dPt>
            <c:idx val="11"/>
            <c:bubble3D val="0"/>
            <c:spPr>
              <a:solidFill>
                <a:srgbClr val="00FF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EB0-460A-AD4C-C4B7F6FD2658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4688581314878893"/>
                  <c:y val="0.2259620689088531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B0-460A-AD4C-C4B7F6FD2658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52768166089965396"/>
                  <c:y val="0.2548082904716855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0-460A-AD4C-C4B7F6FD2658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59169550173010377"/>
                  <c:y val="0.3125007335973501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0-460A-AD4C-C4B7F6FD2658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5224913494809689"/>
                  <c:y val="0.394231694692041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0-460A-AD4C-C4B7F6FD2658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5397923875432529"/>
                  <c:y val="0.5625013204752302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0-460A-AD4C-C4B7F6FD2658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9861591695501726"/>
                  <c:y val="0.7451940570398348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B0-460A-AD4C-C4B7F6FD2658}"/>
                </c:ext>
              </c:extLst>
            </c:dLbl>
            <c:dLbl>
              <c:idx val="6"/>
              <c:layout>
                <c:manualLayout>
                  <c:xMode val="edge"/>
                  <c:yMode val="edge"/>
                  <c:x val="0.51730103806228378"/>
                  <c:y val="0.7740402786026672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B0-460A-AD4C-C4B7F6FD2658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33217993079584773"/>
                  <c:y val="0.7644248714150564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B0-460A-AD4C-C4B7F6FD2658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0.1972318339100346"/>
                  <c:y val="0.5721167276628410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B0-460A-AD4C-C4B7F6FD2658}"/>
                </c:ext>
              </c:extLst>
            </c:dLbl>
            <c:dLbl>
              <c:idx val="9"/>
              <c:layout>
                <c:manualLayout>
                  <c:xMode val="edge"/>
                  <c:yMode val="edge"/>
                  <c:x val="0.2179930795847751"/>
                  <c:y val="0.4086548054734578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B0-460A-AD4C-C4B7F6FD2658}"/>
                </c:ext>
              </c:extLst>
            </c:dLbl>
            <c:dLbl>
              <c:idx val="10"/>
              <c:layout>
                <c:manualLayout>
                  <c:xMode val="edge"/>
                  <c:yMode val="edge"/>
                  <c:x val="0.27335640138408307"/>
                  <c:y val="0.28365451203451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B0-460A-AD4C-C4B7F6FD2658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546712802768166"/>
                  <c:y val="0.21153895812743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B0-460A-AD4C-C4B7F6FD2658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3.277204562475651E-2</c:v>
              </c:pt>
              <c:pt idx="1">
                <c:v>4.6319497641701811E-2</c:v>
              </c:pt>
              <c:pt idx="2">
                <c:v>6.4022847742747288E-2</c:v>
              </c:pt>
              <c:pt idx="3">
                <c:v>0.10934814687215337</c:v>
              </c:pt>
              <c:pt idx="4">
                <c:v>7.4691516115655582E-2</c:v>
              </c:pt>
              <c:pt idx="5">
                <c:v>6.8409755808189851E-2</c:v>
              </c:pt>
              <c:pt idx="6">
                <c:v>0.11044786846234624</c:v>
              </c:pt>
              <c:pt idx="7">
                <c:v>0.17480382689423907</c:v>
              </c:pt>
              <c:pt idx="8">
                <c:v>7.092234585217301E-2</c:v>
              </c:pt>
              <c:pt idx="9">
                <c:v>9.8514634339719284E-2</c:v>
              </c:pt>
              <c:pt idx="10">
                <c:v>6.2836996505189743E-2</c:v>
              </c:pt>
              <c:pt idx="11">
                <c:v>8.6910518141128282E-2</c:v>
              </c:pt>
            </c:numLit>
          </c:val>
          <c:extLst>
            <c:ext xmlns:c16="http://schemas.microsoft.com/office/drawing/2014/chart" uri="{C3380CC4-5D6E-409C-BE32-E72D297353CC}">
              <c16:uniqueId val="{00000017-9EB0-460A-AD4C-C4B7F6FD2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VIAJEROS</c:v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167148</c:v>
              </c:pt>
              <c:pt idx="1">
                <c:v>99729</c:v>
              </c:pt>
              <c:pt idx="2">
                <c:v>106896</c:v>
              </c:pt>
              <c:pt idx="3">
                <c:v>52957</c:v>
              </c:pt>
              <c:pt idx="4">
                <c:v>94381</c:v>
              </c:pt>
              <c:pt idx="5">
                <c:v>125213</c:v>
              </c:pt>
              <c:pt idx="6">
                <c:v>85365</c:v>
              </c:pt>
              <c:pt idx="7">
                <c:v>42871</c:v>
              </c:pt>
              <c:pt idx="8">
                <c:v>69442</c:v>
              </c:pt>
            </c:numLit>
          </c:val>
          <c:extLst>
            <c:ext xmlns:c16="http://schemas.microsoft.com/office/drawing/2014/chart" uri="{C3380CC4-5D6E-409C-BE32-E72D297353CC}">
              <c16:uniqueId val="{00000000-68E7-438D-83B6-557FF257EC67}"/>
            </c:ext>
          </c:extLst>
        </c:ser>
        <c:ser>
          <c:idx val="1"/>
          <c:order val="1"/>
          <c:tx>
            <c:v>PERNOCTACIONES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350109</c:v>
              </c:pt>
              <c:pt idx="1">
                <c:v>207943</c:v>
              </c:pt>
              <c:pt idx="2">
                <c:v>237088</c:v>
              </c:pt>
              <c:pt idx="3">
                <c:v>118346</c:v>
              </c:pt>
              <c:pt idx="4">
                <c:v>203513</c:v>
              </c:pt>
              <c:pt idx="5">
                <c:v>235445</c:v>
              </c:pt>
              <c:pt idx="6">
                <c:v>182307</c:v>
              </c:pt>
              <c:pt idx="7">
                <c:v>77685</c:v>
              </c:pt>
              <c:pt idx="8">
                <c:v>140735</c:v>
              </c:pt>
            </c:numLit>
          </c:val>
          <c:extLst>
            <c:ext xmlns:c16="http://schemas.microsoft.com/office/drawing/2014/chart" uri="{C3380CC4-5D6E-409C-BE32-E72D297353CC}">
              <c16:uniqueId val="{00000001-68E7-438D-83B6-557FF257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0548816"/>
        <c:axId val="310549208"/>
      </c:barChart>
      <c:catAx>
        <c:axId val="31054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9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10549208"/>
        <c:scaling>
          <c:orientation val="minMax"/>
          <c:max val="3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0548816"/>
        <c:crosses val="autoZero"/>
        <c:crossBetween val="between"/>
        <c:majorUnit val="20000"/>
        <c:minorUnit val="10000"/>
      </c:valAx>
      <c:spPr>
        <a:solidFill>
          <a:srgbClr val="C0C0C0"/>
        </a:solidFill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3366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VIAJEROS</a:t>
            </a:r>
          </a:p>
        </c:rich>
      </c:tx>
      <c:layout>
        <c:manualLayout>
          <c:xMode val="edge"/>
          <c:yMode val="edge"/>
          <c:x val="0.5008347245409015"/>
          <c:y val="2.4154589371980676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B8-4FE0-84A1-CDA207116C1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B8-4FE0-84A1-CDA207116C16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6794657762938234"/>
                  <c:y val="0.4927559478598083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B8-4FE0-84A1-CDA207116C16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587646076794658"/>
                  <c:y val="5.79712879835068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B8-4FE0-84A1-CDA207116C16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1769616026711183"/>
                  <c:y val="0.352658668566333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8-4FE0-84A1-CDA207116C16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6811352253756261"/>
                  <c:y val="0.5314034731821463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8-4FE0-84A1-CDA207116C16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662771285475793"/>
                  <c:y val="0.80676709110380385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8-4FE0-84A1-CDA207116C16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57262103505843076"/>
                  <c:y val="0.9613571923931555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8-4FE0-84A1-CDA207116C16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B8-4FE0-84A1-CDA207116C16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2537562604340566"/>
                  <c:y val="0.951695311062571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8-4FE0-84A1-CDA207116C16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6.8447412353923209E-2"/>
                  <c:y val="0.69565545580208243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8-4FE0-84A1-CDA207116C16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0550918196994992"/>
                  <c:y val="0.24154703326461194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8-4FE0-84A1-CDA207116C16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VIAJEROS ESPAÑOLES</c:v>
              </c:pt>
              <c:pt idx="1">
                <c:v>VIAJEROS EXTRANJEROS</c:v>
              </c:pt>
            </c:strLit>
          </c:cat>
          <c:val>
            <c:numLit>
              <c:formatCode>General</c:formatCode>
              <c:ptCount val="2"/>
              <c:pt idx="0">
                <c:v>0.81823204744155809</c:v>
              </c:pt>
              <c:pt idx="1">
                <c:v>0.18176795255844194</c:v>
              </c:pt>
            </c:numLit>
          </c:val>
          <c:extLst>
            <c:ext xmlns:c16="http://schemas.microsoft.com/office/drawing/2014/chart" uri="{C3380CC4-5D6E-409C-BE32-E72D297353CC}">
              <c16:uniqueId val="{0000000C-88B8-4FE0-84A1-CDA207116C16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88B8-4FE0-84A1-CDA207116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8B8-4FE0-84A1-CDA207116C16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VIAJEROS ESPAÑOLES</c:v>
              </c:pt>
              <c:pt idx="1">
                <c:v>VIAJEROS EXTRANJEROS</c:v>
              </c:pt>
            </c:strLit>
          </c:cat>
          <c:val>
            <c:numLit>
              <c:formatCode>General</c:formatCode>
              <c:ptCount val="2"/>
              <c:pt idx="0">
                <c:v>0.81823204744155809</c:v>
              </c:pt>
              <c:pt idx="1">
                <c:v>0.18176795255844194</c:v>
              </c:pt>
            </c:numLit>
          </c:val>
          <c:extLst>
            <c:ext xmlns:c16="http://schemas.microsoft.com/office/drawing/2014/chart" uri="{C3380CC4-5D6E-409C-BE32-E72D297353CC}">
              <c16:uniqueId val="{00000010-88B8-4FE0-84A1-CDA20711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PERNOCTACIONES</a:t>
            </a:r>
          </a:p>
        </c:rich>
      </c:tx>
      <c:layout>
        <c:manualLayout>
          <c:xMode val="edge"/>
          <c:yMode val="edge"/>
          <c:x val="0.49909020935224629"/>
          <c:y val="2.380952380952380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25400">
              <a:noFill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DD01-4E0E-8611-84A9633BE3E2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D01-4E0E-8611-84A9633BE3E2}"/>
              </c:ext>
            </c:extLst>
          </c:dPt>
          <c:dLbls>
            <c:dLbl>
              <c:idx val="0"/>
              <c:layout>
                <c:manualLayout>
                  <c:xMode val="edge"/>
                  <c:yMode val="edge"/>
                  <c:x val="0.77777916129319158"/>
                  <c:y val="0.49047847134705796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01-4E0E-8611-84A9633BE3E2}"/>
                </c:ext>
              </c:extLst>
            </c:dLbl>
            <c:dLbl>
              <c:idx val="1"/>
              <c:layout>
                <c:manualLayout>
                  <c:xMode val="edge"/>
                  <c:yMode val="edge"/>
                  <c:x val="0.21857962378262996"/>
                  <c:y val="0.1095243188444886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01-4E0E-8611-84A9633BE3E2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67395383999644243"/>
                  <c:y val="0.34762066415859449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01-4E0E-8611-84A9633BE3E2}"/>
                </c:ext>
              </c:extLst>
            </c:dLbl>
            <c:dLbl>
              <c:idx val="3"/>
              <c:layout>
                <c:manualLayout>
                  <c:xMode val="edge"/>
                  <c:yMode val="edge"/>
                  <c:x val="0.74317072086094182"/>
                  <c:y val="0.5238119596910327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1-4E0E-8611-84A9633BE3E2}"/>
                </c:ext>
              </c:extLst>
            </c:dLbl>
            <c:dLbl>
              <c:idx val="4"/>
              <c:layout>
                <c:manualLayout>
                  <c:xMode val="edge"/>
                  <c:yMode val="edge"/>
                  <c:x val="0.72313425534753417"/>
                  <c:y val="0.79524179334911338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01-4E0E-8611-84A9633BE3E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62477342464535068"/>
                  <c:y val="0.94762345435014117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01-4E0E-8611-84A9633BE3E2}"/>
                </c:ext>
              </c:extLst>
            </c:dLbl>
            <c:dLbl>
              <c:idx val="6"/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01-4E0E-8611-84A9633BE3E2}"/>
                </c:ext>
              </c:extLst>
            </c:dLbl>
            <c:dLbl>
              <c:idx val="7"/>
              <c:layout>
                <c:manualLayout>
                  <c:xMode val="edge"/>
                  <c:yMode val="edge"/>
                  <c:x val="0.24590207675545872"/>
                  <c:y val="0.9380996005375769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01-4E0E-8611-84A9633BE3E2}"/>
                </c:ext>
              </c:extLst>
            </c:dLbl>
            <c:dLbl>
              <c:idx val="8"/>
              <c:layout>
                <c:manualLayout>
                  <c:xMode val="edge"/>
                  <c:yMode val="edge"/>
                  <c:x val="7.4681371459065241E-2"/>
                  <c:y val="0.6857174745046247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01-4E0E-8611-84A9633BE3E2}"/>
                </c:ext>
              </c:extLst>
            </c:dLbl>
            <c:dLbl>
              <c:idx val="11"/>
              <c:layout>
                <c:manualLayout>
                  <c:xMode val="edge"/>
                  <c:yMode val="edge"/>
                  <c:x val="0.33333392626851072"/>
                  <c:y val="0.23809634531410581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800" b="0" i="0" u="none" strike="noStrike" baseline="0">
                      <a:solidFill>
                        <a:srgbClr val="000000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01-4E0E-8611-84A9633BE3E2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PERNOCTACIONES ESPAÑOLES</c:v>
              </c:pt>
              <c:pt idx="1">
                <c:v>PERNOCTACIONES EXTRANJEROS</c:v>
              </c:pt>
            </c:strLit>
          </c:cat>
          <c:val>
            <c:numLit>
              <c:formatCode>General</c:formatCode>
              <c:ptCount val="2"/>
              <c:pt idx="0">
                <c:v>0.83638194908301056</c:v>
              </c:pt>
              <c:pt idx="1">
                <c:v>0.16361805091698944</c:v>
              </c:pt>
            </c:numLit>
          </c:val>
          <c:extLst>
            <c:ext xmlns:c16="http://schemas.microsoft.com/office/drawing/2014/chart" uri="{C3380CC4-5D6E-409C-BE32-E72D297353CC}">
              <c16:uniqueId val="{0000000C-DD01-4E0E-8611-84A9633BE3E2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D01-4E0E-8611-84A9633BE3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D01-4E0E-8611-84A9633BE3E2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PERNOCTACIONES ESPAÑOLES</c:v>
              </c:pt>
              <c:pt idx="1">
                <c:v>PERNOCTACIONES EXTRANJEROS</c:v>
              </c:pt>
            </c:strLit>
          </c:cat>
          <c:val>
            <c:numLit>
              <c:formatCode>General</c:formatCode>
              <c:ptCount val="2"/>
              <c:pt idx="0">
                <c:v>0.81823204744155809</c:v>
              </c:pt>
              <c:pt idx="1">
                <c:v>0.18176795255844194</c:v>
              </c:pt>
            </c:numLit>
          </c:val>
          <c:extLst>
            <c:ext xmlns:c16="http://schemas.microsoft.com/office/drawing/2014/chart" uri="{C3380CC4-5D6E-409C-BE32-E72D297353CC}">
              <c16:uniqueId val="{00000010-DD01-4E0E-8611-84A9633BE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v>VIAJEROS ESPAÑOLES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ALOJ. HOTELEROS</c:v>
              </c:pt>
              <c:pt idx="1">
                <c:v>CAMPAMENTOS</c:v>
              </c:pt>
              <c:pt idx="2">
                <c:v>ALOJ. DE TURISMO RURAL</c:v>
              </c:pt>
              <c:pt idx="3">
                <c:v>TOTAL ALOJAMIENTOS</c:v>
              </c:pt>
            </c:strLit>
          </c:cat>
          <c:val>
            <c:numLit>
              <c:formatCode>General</c:formatCode>
              <c:ptCount val="4"/>
              <c:pt idx="0">
                <c:v>0.80072238429434506</c:v>
              </c:pt>
              <c:pt idx="1">
                <c:v>0.72782882597431642</c:v>
              </c:pt>
              <c:pt idx="2">
                <c:v>0.95114111104002119</c:v>
              </c:pt>
              <c:pt idx="3">
                <c:v>0.81823204744155809</c:v>
              </c:pt>
            </c:numLit>
          </c:val>
          <c:extLst>
            <c:ext xmlns:c16="http://schemas.microsoft.com/office/drawing/2014/chart" uri="{C3380CC4-5D6E-409C-BE32-E72D297353CC}">
              <c16:uniqueId val="{00000000-1A96-4C00-BC69-24785FB07A9F}"/>
            </c:ext>
          </c:extLst>
        </c:ser>
        <c:ser>
          <c:idx val="0"/>
          <c:order val="1"/>
          <c:tx>
            <c:v>VIAJEROS EXTRANJEROS</c:v>
          </c:tx>
          <c:spPr>
            <a:solidFill>
              <a:srgbClr val="99CC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ALOJ. HOTELEROS</c:v>
              </c:pt>
              <c:pt idx="1">
                <c:v>CAMPAMENTOS</c:v>
              </c:pt>
              <c:pt idx="2">
                <c:v>ALOJ. DE TURISMO RURAL</c:v>
              </c:pt>
              <c:pt idx="3">
                <c:v>TOTAL ALOJAMIENTOS</c:v>
              </c:pt>
            </c:strLit>
          </c:cat>
          <c:val>
            <c:numLit>
              <c:formatCode>General</c:formatCode>
              <c:ptCount val="4"/>
              <c:pt idx="0">
                <c:v>0.199277615705655</c:v>
              </c:pt>
              <c:pt idx="1">
                <c:v>0.27217117402568358</c:v>
              </c:pt>
              <c:pt idx="2">
                <c:v>4.8858888959978766E-2</c:v>
              </c:pt>
              <c:pt idx="3">
                <c:v>0.18176795255844194</c:v>
              </c:pt>
            </c:numLit>
          </c:val>
          <c:extLst>
            <c:ext xmlns:c16="http://schemas.microsoft.com/office/drawing/2014/chart" uri="{C3380CC4-5D6E-409C-BE32-E72D297353CC}">
              <c16:uniqueId val="{00000001-1A96-4C00-BC69-24785FB07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63856"/>
        <c:axId val="311264248"/>
      </c:barChart>
      <c:catAx>
        <c:axId val="31126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4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64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3856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v>     VIAJEROS ESPAÑOLES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  <c:pt idx="9">
                <c:v>CASTILLA Y LEÓN</c:v>
              </c:pt>
            </c:strLit>
          </c:cat>
          <c:val>
            <c:numLit>
              <c:formatCode>General</c:formatCode>
              <c:ptCount val="10"/>
              <c:pt idx="0">
                <c:v>0.89522249627912054</c:v>
              </c:pt>
              <c:pt idx="1">
                <c:v>0.71418706484674055</c:v>
              </c:pt>
              <c:pt idx="2">
                <c:v>0.83037916969366754</c:v>
              </c:pt>
              <c:pt idx="3">
                <c:v>0.86881624638656074</c:v>
              </c:pt>
              <c:pt idx="4">
                <c:v>0.76247876211966104</c:v>
              </c:pt>
              <c:pt idx="5">
                <c:v>0.85294997729992983</c:v>
              </c:pt>
              <c:pt idx="6">
                <c:v>0.93254400950753913</c:v>
              </c:pt>
              <c:pt idx="7">
                <c:v>0.83475138014954953</c:v>
              </c:pt>
              <c:pt idx="8">
                <c:v>0.89556001667858653</c:v>
              </c:pt>
              <c:pt idx="9">
                <c:v>0.81823204744155809</c:v>
              </c:pt>
            </c:numLit>
          </c:val>
          <c:extLst>
            <c:ext xmlns:c16="http://schemas.microsoft.com/office/drawing/2014/chart" uri="{C3380CC4-5D6E-409C-BE32-E72D297353CC}">
              <c16:uniqueId val="{00000000-0FB5-476E-97C0-3176D2C4E7CE}"/>
            </c:ext>
          </c:extLst>
        </c:ser>
        <c:ser>
          <c:idx val="0"/>
          <c:order val="1"/>
          <c:tx>
            <c:v>     VIAJEROS EXTRANJEROS</c:v>
          </c:tx>
          <c:spPr>
            <a:solidFill>
              <a:srgbClr val="9999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solidFill>
                <a:srgbClr val="99CCFF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0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  <c:pt idx="9">
                <c:v>CASTILLA Y LEÓN</c:v>
              </c:pt>
            </c:strLit>
          </c:cat>
          <c:val>
            <c:numLit>
              <c:formatCode>General</c:formatCode>
              <c:ptCount val="10"/>
              <c:pt idx="0">
                <c:v>0.1047775037208795</c:v>
              </c:pt>
              <c:pt idx="1">
                <c:v>0.28581293515325945</c:v>
              </c:pt>
              <c:pt idx="2">
                <c:v>0.16962083030633249</c:v>
              </c:pt>
              <c:pt idx="3">
                <c:v>0.13118375361343926</c:v>
              </c:pt>
              <c:pt idx="4">
                <c:v>0.23752123788033894</c:v>
              </c:pt>
              <c:pt idx="5">
                <c:v>0.14705002270007017</c:v>
              </c:pt>
              <c:pt idx="6">
                <c:v>6.7455990492460816E-2</c:v>
              </c:pt>
              <c:pt idx="7">
                <c:v>0.1652486198504505</c:v>
              </c:pt>
              <c:pt idx="8">
                <c:v>0.10443998332141348</c:v>
              </c:pt>
              <c:pt idx="9">
                <c:v>0.18176795255844194</c:v>
              </c:pt>
            </c:numLit>
          </c:val>
          <c:extLst>
            <c:ext xmlns:c16="http://schemas.microsoft.com/office/drawing/2014/chart" uri="{C3380CC4-5D6E-409C-BE32-E72D297353CC}">
              <c16:uniqueId val="{00000001-0FB5-476E-97C0-3176D2C4E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65032"/>
        <c:axId val="311265424"/>
      </c:barChart>
      <c:catAx>
        <c:axId val="311265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5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1126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11265032"/>
        <c:crosses val="autoZero"/>
        <c:crossBetween val="between"/>
      </c:valAx>
      <c:spPr>
        <a:solidFill>
          <a:srgbClr val="C0C0C0"/>
        </a:solidFill>
        <a:ln w="25400">
          <a:noFill/>
        </a:ln>
      </c:spPr>
    </c:plotArea>
    <c:legend>
      <c:legendPos val="b"/>
      <c:legendEntry>
        <c:idx val="0"/>
        <c:txPr>
          <a:bodyPr/>
          <a:lstStyle/>
          <a:p>
            <a:pPr>
              <a:defRPr sz="101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01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CCFFFF"/>
        </a:solidFill>
        <a:ln w="25400">
          <a:noFill/>
        </a:ln>
      </c:spPr>
      <c:txPr>
        <a:bodyPr/>
        <a:lstStyle/>
        <a:p>
          <a:pPr>
            <a:defRPr sz="1010" b="1" i="0" u="none" strike="noStrike" baseline="0">
              <a:solidFill>
                <a:srgbClr val="FF0000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6350">
      <a:noFill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99" Type="http://schemas.openxmlformats.org/officeDocument/2006/relationships/chart" Target="../charts/chart295.xml"/><Relationship Id="rId21" Type="http://schemas.openxmlformats.org/officeDocument/2006/relationships/chart" Target="../charts/chart21.xml"/><Relationship Id="rId63" Type="http://schemas.openxmlformats.org/officeDocument/2006/relationships/chart" Target="../charts/chart63.xml"/><Relationship Id="rId159" Type="http://schemas.openxmlformats.org/officeDocument/2006/relationships/chart" Target="../charts/chart158.xml"/><Relationship Id="rId324" Type="http://schemas.openxmlformats.org/officeDocument/2006/relationships/chart" Target="../charts/chart320.xml"/><Relationship Id="rId170" Type="http://schemas.openxmlformats.org/officeDocument/2006/relationships/chart" Target="../charts/chart169.xml"/><Relationship Id="rId226" Type="http://schemas.openxmlformats.org/officeDocument/2006/relationships/chart" Target="../charts/chart223.xml"/><Relationship Id="rId268" Type="http://schemas.openxmlformats.org/officeDocument/2006/relationships/chart" Target="../charts/chart264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1.xml"/><Relationship Id="rId5" Type="http://schemas.openxmlformats.org/officeDocument/2006/relationships/chart" Target="../charts/chart5.xml"/><Relationship Id="rId181" Type="http://schemas.openxmlformats.org/officeDocument/2006/relationships/chart" Target="../charts/chart180.xml"/><Relationship Id="rId237" Type="http://schemas.openxmlformats.org/officeDocument/2006/relationships/chart" Target="../charts/chart234.xml"/><Relationship Id="rId279" Type="http://schemas.openxmlformats.org/officeDocument/2006/relationships/chart" Target="../charts/chart275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86.xml"/><Relationship Id="rId304" Type="http://schemas.openxmlformats.org/officeDocument/2006/relationships/chart" Target="../charts/chart300.xml"/><Relationship Id="rId85" Type="http://schemas.openxmlformats.org/officeDocument/2006/relationships/chart" Target="../charts/chart85.xml"/><Relationship Id="rId150" Type="http://schemas.openxmlformats.org/officeDocument/2006/relationships/chart" Target="../charts/chart149.xml"/><Relationship Id="rId192" Type="http://schemas.openxmlformats.org/officeDocument/2006/relationships/chart" Target="../charts/chart191.xml"/><Relationship Id="rId206" Type="http://schemas.openxmlformats.org/officeDocument/2006/relationships/chart" Target="../charts/chart205.xml"/><Relationship Id="rId248" Type="http://schemas.openxmlformats.org/officeDocument/2006/relationships/chart" Target="../charts/chart245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1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0.xml"/><Relationship Id="rId217" Type="http://schemas.openxmlformats.org/officeDocument/2006/relationships/chart" Target="../charts/chart216.xml"/><Relationship Id="rId259" Type="http://schemas.openxmlformats.org/officeDocument/2006/relationships/chart" Target="../charts/chart256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66.xml"/><Relationship Id="rId326" Type="http://schemas.openxmlformats.org/officeDocument/2006/relationships/chart" Target="../charts/chart322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172" Type="http://schemas.openxmlformats.org/officeDocument/2006/relationships/chart" Target="../charts/chart171.xml"/><Relationship Id="rId228" Type="http://schemas.openxmlformats.org/officeDocument/2006/relationships/chart" Target="../charts/chart225.xml"/><Relationship Id="rId281" Type="http://schemas.openxmlformats.org/officeDocument/2006/relationships/chart" Target="../charts/chart277.xml"/><Relationship Id="rId337" Type="http://schemas.openxmlformats.org/officeDocument/2006/relationships/chart" Target="../charts/chart333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83" Type="http://schemas.openxmlformats.org/officeDocument/2006/relationships/chart" Target="../charts/chart182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8.xml"/><Relationship Id="rId306" Type="http://schemas.openxmlformats.org/officeDocument/2006/relationships/chart" Target="../charts/chart302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52" Type="http://schemas.openxmlformats.org/officeDocument/2006/relationships/chart" Target="../charts/chart151.xml"/><Relationship Id="rId194" Type="http://schemas.openxmlformats.org/officeDocument/2006/relationships/chart" Target="../charts/chart193.xml"/><Relationship Id="rId208" Type="http://schemas.openxmlformats.org/officeDocument/2006/relationships/chart" Target="../charts/chart207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78.xml"/><Relationship Id="rId317" Type="http://schemas.openxmlformats.org/officeDocument/2006/relationships/chart" Target="../charts/chart313.xml"/><Relationship Id="rId338" Type="http://schemas.openxmlformats.org/officeDocument/2006/relationships/chart" Target="../charts/chart334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2.xml"/><Relationship Id="rId184" Type="http://schemas.openxmlformats.org/officeDocument/2006/relationships/chart" Target="../charts/chart183.xml"/><Relationship Id="rId219" Type="http://schemas.openxmlformats.org/officeDocument/2006/relationships/chart" Target="../charts/chart218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272" Type="http://schemas.openxmlformats.org/officeDocument/2006/relationships/chart" Target="../charts/chart268.xml"/><Relationship Id="rId293" Type="http://schemas.openxmlformats.org/officeDocument/2006/relationships/chart" Target="../charts/chart289.xml"/><Relationship Id="rId307" Type="http://schemas.openxmlformats.org/officeDocument/2006/relationships/chart" Target="../charts/chart303.xml"/><Relationship Id="rId328" Type="http://schemas.openxmlformats.org/officeDocument/2006/relationships/chart" Target="../charts/chart324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2.xml"/><Relationship Id="rId174" Type="http://schemas.openxmlformats.org/officeDocument/2006/relationships/chart" Target="../charts/chart173.xml"/><Relationship Id="rId195" Type="http://schemas.openxmlformats.org/officeDocument/2006/relationships/chart" Target="../charts/chart194.xml"/><Relationship Id="rId209" Type="http://schemas.openxmlformats.org/officeDocument/2006/relationships/chart" Target="../charts/chart208.xml"/><Relationship Id="rId220" Type="http://schemas.openxmlformats.org/officeDocument/2006/relationships/chart" Target="../charts/chart219.xml"/><Relationship Id="rId241" Type="http://schemas.openxmlformats.org/officeDocument/2006/relationships/chart" Target="../charts/chart238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262" Type="http://schemas.openxmlformats.org/officeDocument/2006/relationships/image" Target="../media/image4.jpg"/><Relationship Id="rId283" Type="http://schemas.openxmlformats.org/officeDocument/2006/relationships/chart" Target="../charts/chart279.xml"/><Relationship Id="rId318" Type="http://schemas.openxmlformats.org/officeDocument/2006/relationships/chart" Target="../charts/chart314.xml"/><Relationship Id="rId339" Type="http://schemas.openxmlformats.org/officeDocument/2006/relationships/chart" Target="../charts/chart335.xml"/><Relationship Id="rId78" Type="http://schemas.openxmlformats.org/officeDocument/2006/relationships/chart" Target="../charts/chart78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64" Type="http://schemas.openxmlformats.org/officeDocument/2006/relationships/chart" Target="../charts/chart163.xml"/><Relationship Id="rId185" Type="http://schemas.openxmlformats.org/officeDocument/2006/relationships/chart" Target="../charts/chart184.xml"/><Relationship Id="rId9" Type="http://schemas.openxmlformats.org/officeDocument/2006/relationships/chart" Target="../charts/chart9.xml"/><Relationship Id="rId210" Type="http://schemas.openxmlformats.org/officeDocument/2006/relationships/chart" Target="../charts/chart209.xml"/><Relationship Id="rId26" Type="http://schemas.openxmlformats.org/officeDocument/2006/relationships/chart" Target="../charts/chart26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69.xml"/><Relationship Id="rId294" Type="http://schemas.openxmlformats.org/officeDocument/2006/relationships/chart" Target="../charts/chart290.xml"/><Relationship Id="rId308" Type="http://schemas.openxmlformats.org/officeDocument/2006/relationships/chart" Target="../charts/chart304.xml"/><Relationship Id="rId329" Type="http://schemas.openxmlformats.org/officeDocument/2006/relationships/chart" Target="../charts/chart325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3.xml"/><Relationship Id="rId175" Type="http://schemas.openxmlformats.org/officeDocument/2006/relationships/chart" Target="../charts/chart174.xml"/><Relationship Id="rId340" Type="http://schemas.openxmlformats.org/officeDocument/2006/relationships/chart" Target="../charts/chart336.xml"/><Relationship Id="rId196" Type="http://schemas.openxmlformats.org/officeDocument/2006/relationships/chart" Target="../charts/chart195.xml"/><Relationship Id="rId200" Type="http://schemas.openxmlformats.org/officeDocument/2006/relationships/chart" Target="../charts/chart199.xml"/><Relationship Id="rId16" Type="http://schemas.openxmlformats.org/officeDocument/2006/relationships/chart" Target="../charts/chart16.xml"/><Relationship Id="rId221" Type="http://schemas.openxmlformats.org/officeDocument/2006/relationships/image" Target="../media/image2.jpeg"/><Relationship Id="rId242" Type="http://schemas.openxmlformats.org/officeDocument/2006/relationships/chart" Target="../charts/chart239.xml"/><Relationship Id="rId263" Type="http://schemas.openxmlformats.org/officeDocument/2006/relationships/chart" Target="../charts/chart259.xml"/><Relationship Id="rId284" Type="http://schemas.openxmlformats.org/officeDocument/2006/relationships/chart" Target="../charts/chart280.xml"/><Relationship Id="rId319" Type="http://schemas.openxmlformats.org/officeDocument/2006/relationships/chart" Target="../charts/chart315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330" Type="http://schemas.openxmlformats.org/officeDocument/2006/relationships/chart" Target="../charts/chart326.xml"/><Relationship Id="rId90" Type="http://schemas.openxmlformats.org/officeDocument/2006/relationships/chart" Target="../charts/chart90.xml"/><Relationship Id="rId165" Type="http://schemas.openxmlformats.org/officeDocument/2006/relationships/chart" Target="../charts/chart164.xml"/><Relationship Id="rId186" Type="http://schemas.openxmlformats.org/officeDocument/2006/relationships/chart" Target="../charts/chart185.xml"/><Relationship Id="rId211" Type="http://schemas.openxmlformats.org/officeDocument/2006/relationships/chart" Target="../charts/chart210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0.xml"/><Relationship Id="rId295" Type="http://schemas.openxmlformats.org/officeDocument/2006/relationships/chart" Target="../charts/chart291.xml"/><Relationship Id="rId309" Type="http://schemas.openxmlformats.org/officeDocument/2006/relationships/chart" Target="../charts/chart305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320" Type="http://schemas.openxmlformats.org/officeDocument/2006/relationships/chart" Target="../charts/chart316.xml"/><Relationship Id="rId80" Type="http://schemas.openxmlformats.org/officeDocument/2006/relationships/chart" Target="../charts/chart80.xml"/><Relationship Id="rId155" Type="http://schemas.openxmlformats.org/officeDocument/2006/relationships/chart" Target="../charts/chart154.xml"/><Relationship Id="rId176" Type="http://schemas.openxmlformats.org/officeDocument/2006/relationships/chart" Target="../charts/chart175.xml"/><Relationship Id="rId197" Type="http://schemas.openxmlformats.org/officeDocument/2006/relationships/chart" Target="../charts/chart196.xml"/><Relationship Id="rId341" Type="http://schemas.openxmlformats.org/officeDocument/2006/relationships/chart" Target="../charts/chart337.xml"/><Relationship Id="rId201" Type="http://schemas.openxmlformats.org/officeDocument/2006/relationships/chart" Target="../charts/chart200.xml"/><Relationship Id="rId222" Type="http://schemas.openxmlformats.org/officeDocument/2006/relationships/image" Target="../media/image3.jpeg"/><Relationship Id="rId243" Type="http://schemas.openxmlformats.org/officeDocument/2006/relationships/chart" Target="../charts/chart240.xml"/><Relationship Id="rId264" Type="http://schemas.openxmlformats.org/officeDocument/2006/relationships/chart" Target="../charts/chart260.xml"/><Relationship Id="rId285" Type="http://schemas.openxmlformats.org/officeDocument/2006/relationships/chart" Target="../charts/chart281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310" Type="http://schemas.openxmlformats.org/officeDocument/2006/relationships/chart" Target="../charts/chart306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5.xml"/><Relationship Id="rId187" Type="http://schemas.openxmlformats.org/officeDocument/2006/relationships/chart" Target="../charts/chart186.xml"/><Relationship Id="rId331" Type="http://schemas.openxmlformats.org/officeDocument/2006/relationships/chart" Target="../charts/chart327.xml"/><Relationship Id="rId1" Type="http://schemas.openxmlformats.org/officeDocument/2006/relationships/chart" Target="../charts/chart1.xml"/><Relationship Id="rId212" Type="http://schemas.openxmlformats.org/officeDocument/2006/relationships/chart" Target="../charts/chart211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75" Type="http://schemas.openxmlformats.org/officeDocument/2006/relationships/chart" Target="../charts/chart271.xml"/><Relationship Id="rId296" Type="http://schemas.openxmlformats.org/officeDocument/2006/relationships/chart" Target="../charts/chart292.xml"/><Relationship Id="rId300" Type="http://schemas.openxmlformats.org/officeDocument/2006/relationships/chart" Target="../charts/chart296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5.xml"/><Relationship Id="rId177" Type="http://schemas.openxmlformats.org/officeDocument/2006/relationships/chart" Target="../charts/chart176.xml"/><Relationship Id="rId198" Type="http://schemas.openxmlformats.org/officeDocument/2006/relationships/chart" Target="../charts/chart197.xml"/><Relationship Id="rId321" Type="http://schemas.openxmlformats.org/officeDocument/2006/relationships/chart" Target="../charts/chart317.xml"/><Relationship Id="rId342" Type="http://schemas.openxmlformats.org/officeDocument/2006/relationships/chart" Target="../charts/chart338.xml"/><Relationship Id="rId202" Type="http://schemas.openxmlformats.org/officeDocument/2006/relationships/chart" Target="../charts/chart201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265" Type="http://schemas.openxmlformats.org/officeDocument/2006/relationships/chart" Target="../charts/chart261.xml"/><Relationship Id="rId286" Type="http://schemas.openxmlformats.org/officeDocument/2006/relationships/chart" Target="../charts/chart282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image" Target="../media/image1.jpeg"/><Relationship Id="rId167" Type="http://schemas.openxmlformats.org/officeDocument/2006/relationships/chart" Target="../charts/chart166.xml"/><Relationship Id="rId188" Type="http://schemas.openxmlformats.org/officeDocument/2006/relationships/chart" Target="../charts/chart187.xml"/><Relationship Id="rId311" Type="http://schemas.openxmlformats.org/officeDocument/2006/relationships/chart" Target="../charts/chart307.xml"/><Relationship Id="rId332" Type="http://schemas.openxmlformats.org/officeDocument/2006/relationships/chart" Target="../charts/chart32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2.xml"/><Relationship Id="rId234" Type="http://schemas.openxmlformats.org/officeDocument/2006/relationships/chart" Target="../charts/chart231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5" Type="http://schemas.openxmlformats.org/officeDocument/2006/relationships/chart" Target="../charts/chart252.xml"/><Relationship Id="rId276" Type="http://schemas.openxmlformats.org/officeDocument/2006/relationships/chart" Target="../charts/chart272.xml"/><Relationship Id="rId297" Type="http://schemas.openxmlformats.org/officeDocument/2006/relationships/chart" Target="../charts/chart293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6.xml"/><Relationship Id="rId178" Type="http://schemas.openxmlformats.org/officeDocument/2006/relationships/chart" Target="../charts/chart177.xml"/><Relationship Id="rId301" Type="http://schemas.openxmlformats.org/officeDocument/2006/relationships/chart" Target="../charts/chart297.xml"/><Relationship Id="rId322" Type="http://schemas.openxmlformats.org/officeDocument/2006/relationships/chart" Target="../charts/chart31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8.xml"/><Relationship Id="rId203" Type="http://schemas.openxmlformats.org/officeDocument/2006/relationships/chart" Target="../charts/chart202.xml"/><Relationship Id="rId19" Type="http://schemas.openxmlformats.org/officeDocument/2006/relationships/chart" Target="../charts/chart19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2.xml"/><Relationship Id="rId287" Type="http://schemas.openxmlformats.org/officeDocument/2006/relationships/chart" Target="../charts/chart283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6.xml"/><Relationship Id="rId168" Type="http://schemas.openxmlformats.org/officeDocument/2006/relationships/chart" Target="../charts/chart167.xml"/><Relationship Id="rId312" Type="http://schemas.openxmlformats.org/officeDocument/2006/relationships/chart" Target="../charts/chart308.xml"/><Relationship Id="rId333" Type="http://schemas.openxmlformats.org/officeDocument/2006/relationships/chart" Target="../charts/chart329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8.xml"/><Relationship Id="rId3" Type="http://schemas.openxmlformats.org/officeDocument/2006/relationships/chart" Target="../charts/chart3.xml"/><Relationship Id="rId214" Type="http://schemas.openxmlformats.org/officeDocument/2006/relationships/chart" Target="../charts/chart213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3.xml"/><Relationship Id="rId298" Type="http://schemas.openxmlformats.org/officeDocument/2006/relationships/chart" Target="../charts/chart294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7.xml"/><Relationship Id="rId302" Type="http://schemas.openxmlformats.org/officeDocument/2006/relationships/chart" Target="../charts/chart298.xml"/><Relationship Id="rId323" Type="http://schemas.openxmlformats.org/officeDocument/2006/relationships/chart" Target="../charts/chart319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179" Type="http://schemas.openxmlformats.org/officeDocument/2006/relationships/chart" Target="../charts/chart178.xml"/><Relationship Id="rId190" Type="http://schemas.openxmlformats.org/officeDocument/2006/relationships/chart" Target="../charts/chart189.xml"/><Relationship Id="rId204" Type="http://schemas.openxmlformats.org/officeDocument/2006/relationships/chart" Target="../charts/chart203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3.xml"/><Relationship Id="rId288" Type="http://schemas.openxmlformats.org/officeDocument/2006/relationships/chart" Target="../charts/chart284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313" Type="http://schemas.openxmlformats.org/officeDocument/2006/relationships/chart" Target="../charts/chart309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94" Type="http://schemas.openxmlformats.org/officeDocument/2006/relationships/chart" Target="../charts/chart94.xml"/><Relationship Id="rId148" Type="http://schemas.openxmlformats.org/officeDocument/2006/relationships/chart" Target="../charts/chart147.xml"/><Relationship Id="rId169" Type="http://schemas.openxmlformats.org/officeDocument/2006/relationships/chart" Target="../charts/chart168.xml"/><Relationship Id="rId334" Type="http://schemas.openxmlformats.org/officeDocument/2006/relationships/chart" Target="../charts/chart330.xml"/><Relationship Id="rId4" Type="http://schemas.openxmlformats.org/officeDocument/2006/relationships/chart" Target="../charts/chart4.xml"/><Relationship Id="rId180" Type="http://schemas.openxmlformats.org/officeDocument/2006/relationships/chart" Target="../charts/chart179.xml"/><Relationship Id="rId215" Type="http://schemas.openxmlformats.org/officeDocument/2006/relationships/chart" Target="../charts/chart214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4.xml"/><Relationship Id="rId303" Type="http://schemas.openxmlformats.org/officeDocument/2006/relationships/chart" Target="../charts/chart299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91" Type="http://schemas.openxmlformats.org/officeDocument/2006/relationships/chart" Target="../charts/chart190.xml"/><Relationship Id="rId205" Type="http://schemas.openxmlformats.org/officeDocument/2006/relationships/chart" Target="../charts/chart204.xml"/><Relationship Id="rId247" Type="http://schemas.openxmlformats.org/officeDocument/2006/relationships/chart" Target="../charts/chart244.xml"/><Relationship Id="rId107" Type="http://schemas.openxmlformats.org/officeDocument/2006/relationships/chart" Target="../charts/chart107.xml"/><Relationship Id="rId289" Type="http://schemas.openxmlformats.org/officeDocument/2006/relationships/chart" Target="../charts/chart285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8.xml"/><Relationship Id="rId314" Type="http://schemas.openxmlformats.org/officeDocument/2006/relationships/chart" Target="../charts/chart310.xml"/><Relationship Id="rId95" Type="http://schemas.openxmlformats.org/officeDocument/2006/relationships/chart" Target="../charts/chart95.xml"/><Relationship Id="rId160" Type="http://schemas.openxmlformats.org/officeDocument/2006/relationships/chart" Target="../charts/chart159.xml"/><Relationship Id="rId216" Type="http://schemas.openxmlformats.org/officeDocument/2006/relationships/chart" Target="../charts/chart215.xml"/><Relationship Id="rId258" Type="http://schemas.openxmlformats.org/officeDocument/2006/relationships/chart" Target="../charts/chart255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1.xml"/><Relationship Id="rId171" Type="http://schemas.openxmlformats.org/officeDocument/2006/relationships/chart" Target="../charts/chart170.xml"/><Relationship Id="rId227" Type="http://schemas.openxmlformats.org/officeDocument/2006/relationships/chart" Target="../charts/chart224.xml"/><Relationship Id="rId269" Type="http://schemas.openxmlformats.org/officeDocument/2006/relationships/chart" Target="../charts/chart265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76.xml"/><Relationship Id="rId336" Type="http://schemas.openxmlformats.org/officeDocument/2006/relationships/chart" Target="../charts/chart332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1.xml"/><Relationship Id="rId6" Type="http://schemas.openxmlformats.org/officeDocument/2006/relationships/chart" Target="../charts/chart6.xml"/><Relationship Id="rId238" Type="http://schemas.openxmlformats.org/officeDocument/2006/relationships/chart" Target="../charts/chart235.xml"/><Relationship Id="rId291" Type="http://schemas.openxmlformats.org/officeDocument/2006/relationships/chart" Target="../charts/chart287.xml"/><Relationship Id="rId305" Type="http://schemas.openxmlformats.org/officeDocument/2006/relationships/chart" Target="../charts/chart301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0.xml"/><Relationship Id="rId193" Type="http://schemas.openxmlformats.org/officeDocument/2006/relationships/chart" Target="../charts/chart192.xml"/><Relationship Id="rId207" Type="http://schemas.openxmlformats.org/officeDocument/2006/relationships/chart" Target="../charts/chart206.xml"/><Relationship Id="rId249" Type="http://schemas.openxmlformats.org/officeDocument/2006/relationships/chart" Target="../charts/chart246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57.xml"/><Relationship Id="rId316" Type="http://schemas.openxmlformats.org/officeDocument/2006/relationships/chart" Target="../charts/chart312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62" Type="http://schemas.openxmlformats.org/officeDocument/2006/relationships/chart" Target="../charts/chart161.xml"/><Relationship Id="rId218" Type="http://schemas.openxmlformats.org/officeDocument/2006/relationships/chart" Target="../charts/chart217.xml"/><Relationship Id="rId271" Type="http://schemas.openxmlformats.org/officeDocument/2006/relationships/chart" Target="../charts/chart267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3.xml"/><Relationship Id="rId173" Type="http://schemas.openxmlformats.org/officeDocument/2006/relationships/chart" Target="../charts/chart172.xml"/><Relationship Id="rId229" Type="http://schemas.openxmlformats.org/officeDocument/2006/relationships/chart" Target="../charts/chart22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0.xml"/><Relationship Id="rId1" Type="http://schemas.openxmlformats.org/officeDocument/2006/relationships/chart" Target="../charts/chart339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8.xml"/><Relationship Id="rId13" Type="http://schemas.openxmlformats.org/officeDocument/2006/relationships/chart" Target="../charts/chart353.xml"/><Relationship Id="rId18" Type="http://schemas.openxmlformats.org/officeDocument/2006/relationships/chart" Target="../charts/chart358.xml"/><Relationship Id="rId3" Type="http://schemas.openxmlformats.org/officeDocument/2006/relationships/chart" Target="../charts/chart343.xml"/><Relationship Id="rId7" Type="http://schemas.openxmlformats.org/officeDocument/2006/relationships/chart" Target="../charts/chart347.xml"/><Relationship Id="rId12" Type="http://schemas.openxmlformats.org/officeDocument/2006/relationships/chart" Target="../charts/chart352.xml"/><Relationship Id="rId17" Type="http://schemas.openxmlformats.org/officeDocument/2006/relationships/chart" Target="../charts/chart357.xml"/><Relationship Id="rId2" Type="http://schemas.openxmlformats.org/officeDocument/2006/relationships/chart" Target="../charts/chart342.xml"/><Relationship Id="rId16" Type="http://schemas.openxmlformats.org/officeDocument/2006/relationships/chart" Target="../charts/chart356.xml"/><Relationship Id="rId1" Type="http://schemas.openxmlformats.org/officeDocument/2006/relationships/chart" Target="../charts/chart341.xml"/><Relationship Id="rId6" Type="http://schemas.openxmlformats.org/officeDocument/2006/relationships/chart" Target="../charts/chart346.xml"/><Relationship Id="rId11" Type="http://schemas.openxmlformats.org/officeDocument/2006/relationships/chart" Target="../charts/chart351.xml"/><Relationship Id="rId5" Type="http://schemas.openxmlformats.org/officeDocument/2006/relationships/chart" Target="../charts/chart345.xml"/><Relationship Id="rId15" Type="http://schemas.openxmlformats.org/officeDocument/2006/relationships/chart" Target="../charts/chart355.xml"/><Relationship Id="rId10" Type="http://schemas.openxmlformats.org/officeDocument/2006/relationships/chart" Target="../charts/chart350.xml"/><Relationship Id="rId4" Type="http://schemas.openxmlformats.org/officeDocument/2006/relationships/chart" Target="../charts/chart344.xml"/><Relationship Id="rId9" Type="http://schemas.openxmlformats.org/officeDocument/2006/relationships/chart" Target="../charts/chart349.xml"/><Relationship Id="rId14" Type="http://schemas.openxmlformats.org/officeDocument/2006/relationships/chart" Target="../charts/chart354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6.xml"/><Relationship Id="rId13" Type="http://schemas.openxmlformats.org/officeDocument/2006/relationships/chart" Target="../charts/chart371.xml"/><Relationship Id="rId18" Type="http://schemas.openxmlformats.org/officeDocument/2006/relationships/chart" Target="../charts/chart376.xml"/><Relationship Id="rId3" Type="http://schemas.openxmlformats.org/officeDocument/2006/relationships/chart" Target="../charts/chart361.xml"/><Relationship Id="rId21" Type="http://schemas.openxmlformats.org/officeDocument/2006/relationships/chart" Target="../charts/chart379.xml"/><Relationship Id="rId7" Type="http://schemas.openxmlformats.org/officeDocument/2006/relationships/chart" Target="../charts/chart365.xml"/><Relationship Id="rId12" Type="http://schemas.openxmlformats.org/officeDocument/2006/relationships/chart" Target="../charts/chart370.xml"/><Relationship Id="rId17" Type="http://schemas.openxmlformats.org/officeDocument/2006/relationships/chart" Target="../charts/chart375.xml"/><Relationship Id="rId2" Type="http://schemas.openxmlformats.org/officeDocument/2006/relationships/chart" Target="../charts/chart360.xml"/><Relationship Id="rId16" Type="http://schemas.openxmlformats.org/officeDocument/2006/relationships/chart" Target="../charts/chart374.xml"/><Relationship Id="rId20" Type="http://schemas.openxmlformats.org/officeDocument/2006/relationships/chart" Target="../charts/chart378.xml"/><Relationship Id="rId1" Type="http://schemas.openxmlformats.org/officeDocument/2006/relationships/chart" Target="../charts/chart359.xml"/><Relationship Id="rId6" Type="http://schemas.openxmlformats.org/officeDocument/2006/relationships/chart" Target="../charts/chart364.xml"/><Relationship Id="rId11" Type="http://schemas.openxmlformats.org/officeDocument/2006/relationships/chart" Target="../charts/chart369.xml"/><Relationship Id="rId24" Type="http://schemas.openxmlformats.org/officeDocument/2006/relationships/chart" Target="../charts/chart382.xml"/><Relationship Id="rId5" Type="http://schemas.openxmlformats.org/officeDocument/2006/relationships/chart" Target="../charts/chart363.xml"/><Relationship Id="rId15" Type="http://schemas.openxmlformats.org/officeDocument/2006/relationships/chart" Target="../charts/chart373.xml"/><Relationship Id="rId23" Type="http://schemas.openxmlformats.org/officeDocument/2006/relationships/chart" Target="../charts/chart381.xml"/><Relationship Id="rId10" Type="http://schemas.openxmlformats.org/officeDocument/2006/relationships/chart" Target="../charts/chart368.xml"/><Relationship Id="rId19" Type="http://schemas.openxmlformats.org/officeDocument/2006/relationships/chart" Target="../charts/chart377.xml"/><Relationship Id="rId4" Type="http://schemas.openxmlformats.org/officeDocument/2006/relationships/chart" Target="../charts/chart362.xml"/><Relationship Id="rId9" Type="http://schemas.openxmlformats.org/officeDocument/2006/relationships/chart" Target="../charts/chart367.xml"/><Relationship Id="rId14" Type="http://schemas.openxmlformats.org/officeDocument/2006/relationships/chart" Target="../charts/chart372.xml"/><Relationship Id="rId22" Type="http://schemas.openxmlformats.org/officeDocument/2006/relationships/chart" Target="../charts/chart380.xml"/></Relationships>
</file>

<file path=xl/drawings/_rels/drawing6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0.xml"/><Relationship Id="rId13" Type="http://schemas.openxmlformats.org/officeDocument/2006/relationships/chart" Target="../charts/chart395.xml"/><Relationship Id="rId18" Type="http://schemas.openxmlformats.org/officeDocument/2006/relationships/chart" Target="../charts/chart400.xml"/><Relationship Id="rId3" Type="http://schemas.openxmlformats.org/officeDocument/2006/relationships/chart" Target="../charts/chart385.xml"/><Relationship Id="rId21" Type="http://schemas.openxmlformats.org/officeDocument/2006/relationships/chart" Target="../charts/chart403.xml"/><Relationship Id="rId7" Type="http://schemas.openxmlformats.org/officeDocument/2006/relationships/chart" Target="../charts/chart389.xml"/><Relationship Id="rId12" Type="http://schemas.openxmlformats.org/officeDocument/2006/relationships/chart" Target="../charts/chart394.xml"/><Relationship Id="rId17" Type="http://schemas.openxmlformats.org/officeDocument/2006/relationships/chart" Target="../charts/chart399.xml"/><Relationship Id="rId2" Type="http://schemas.openxmlformats.org/officeDocument/2006/relationships/chart" Target="../charts/chart384.xml"/><Relationship Id="rId16" Type="http://schemas.openxmlformats.org/officeDocument/2006/relationships/chart" Target="../charts/chart398.xml"/><Relationship Id="rId20" Type="http://schemas.openxmlformats.org/officeDocument/2006/relationships/chart" Target="../charts/chart402.xml"/><Relationship Id="rId1" Type="http://schemas.openxmlformats.org/officeDocument/2006/relationships/chart" Target="../charts/chart383.xml"/><Relationship Id="rId6" Type="http://schemas.openxmlformats.org/officeDocument/2006/relationships/chart" Target="../charts/chart388.xml"/><Relationship Id="rId11" Type="http://schemas.openxmlformats.org/officeDocument/2006/relationships/chart" Target="../charts/chart393.xml"/><Relationship Id="rId5" Type="http://schemas.openxmlformats.org/officeDocument/2006/relationships/chart" Target="../charts/chart387.xml"/><Relationship Id="rId15" Type="http://schemas.openxmlformats.org/officeDocument/2006/relationships/chart" Target="../charts/chart397.xml"/><Relationship Id="rId10" Type="http://schemas.openxmlformats.org/officeDocument/2006/relationships/chart" Target="../charts/chart392.xml"/><Relationship Id="rId19" Type="http://schemas.openxmlformats.org/officeDocument/2006/relationships/chart" Target="../charts/chart401.xml"/><Relationship Id="rId4" Type="http://schemas.openxmlformats.org/officeDocument/2006/relationships/chart" Target="../charts/chart386.xml"/><Relationship Id="rId9" Type="http://schemas.openxmlformats.org/officeDocument/2006/relationships/chart" Target="../charts/chart391.xml"/><Relationship Id="rId14" Type="http://schemas.openxmlformats.org/officeDocument/2006/relationships/chart" Target="../charts/chart396.xml"/><Relationship Id="rId22" Type="http://schemas.openxmlformats.org/officeDocument/2006/relationships/chart" Target="../charts/chart404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7.xml"/><Relationship Id="rId2" Type="http://schemas.openxmlformats.org/officeDocument/2006/relationships/chart" Target="../charts/chart406.xml"/><Relationship Id="rId1" Type="http://schemas.openxmlformats.org/officeDocument/2006/relationships/chart" Target="../charts/chart405.xml"/><Relationship Id="rId6" Type="http://schemas.openxmlformats.org/officeDocument/2006/relationships/chart" Target="../charts/chart410.xml"/><Relationship Id="rId5" Type="http://schemas.openxmlformats.org/officeDocument/2006/relationships/chart" Target="../charts/chart409.xml"/><Relationship Id="rId4" Type="http://schemas.openxmlformats.org/officeDocument/2006/relationships/chart" Target="../charts/chart408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2.xml"/><Relationship Id="rId1" Type="http://schemas.openxmlformats.org/officeDocument/2006/relationships/chart" Target="../charts/chart411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0.xml"/><Relationship Id="rId13" Type="http://schemas.openxmlformats.org/officeDocument/2006/relationships/chart" Target="../charts/chart425.xml"/><Relationship Id="rId18" Type="http://schemas.openxmlformats.org/officeDocument/2006/relationships/chart" Target="../charts/chart430.xml"/><Relationship Id="rId3" Type="http://schemas.openxmlformats.org/officeDocument/2006/relationships/chart" Target="../charts/chart415.xml"/><Relationship Id="rId7" Type="http://schemas.openxmlformats.org/officeDocument/2006/relationships/chart" Target="../charts/chart419.xml"/><Relationship Id="rId12" Type="http://schemas.openxmlformats.org/officeDocument/2006/relationships/chart" Target="../charts/chart424.xml"/><Relationship Id="rId17" Type="http://schemas.openxmlformats.org/officeDocument/2006/relationships/chart" Target="../charts/chart429.xml"/><Relationship Id="rId2" Type="http://schemas.openxmlformats.org/officeDocument/2006/relationships/chart" Target="../charts/chart414.xml"/><Relationship Id="rId16" Type="http://schemas.openxmlformats.org/officeDocument/2006/relationships/chart" Target="../charts/chart428.xml"/><Relationship Id="rId20" Type="http://schemas.openxmlformats.org/officeDocument/2006/relationships/chart" Target="../charts/chart432.xml"/><Relationship Id="rId1" Type="http://schemas.openxmlformats.org/officeDocument/2006/relationships/chart" Target="../charts/chart413.xml"/><Relationship Id="rId6" Type="http://schemas.openxmlformats.org/officeDocument/2006/relationships/chart" Target="../charts/chart418.xml"/><Relationship Id="rId11" Type="http://schemas.openxmlformats.org/officeDocument/2006/relationships/chart" Target="../charts/chart423.xml"/><Relationship Id="rId5" Type="http://schemas.openxmlformats.org/officeDocument/2006/relationships/chart" Target="../charts/chart417.xml"/><Relationship Id="rId15" Type="http://schemas.openxmlformats.org/officeDocument/2006/relationships/chart" Target="../charts/chart427.xml"/><Relationship Id="rId10" Type="http://schemas.openxmlformats.org/officeDocument/2006/relationships/chart" Target="../charts/chart422.xml"/><Relationship Id="rId19" Type="http://schemas.openxmlformats.org/officeDocument/2006/relationships/chart" Target="../charts/chart431.xml"/><Relationship Id="rId4" Type="http://schemas.openxmlformats.org/officeDocument/2006/relationships/chart" Target="../charts/chart416.xml"/><Relationship Id="rId9" Type="http://schemas.openxmlformats.org/officeDocument/2006/relationships/chart" Target="../charts/chart421.xml"/><Relationship Id="rId14" Type="http://schemas.openxmlformats.org/officeDocument/2006/relationships/chart" Target="../charts/chart426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chart" Target="../charts/chart43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6.xml"/><Relationship Id="rId1" Type="http://schemas.openxmlformats.org/officeDocument/2006/relationships/chart" Target="../charts/chart435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9.xml"/><Relationship Id="rId2" Type="http://schemas.openxmlformats.org/officeDocument/2006/relationships/chart" Target="../charts/chart438.xml"/><Relationship Id="rId1" Type="http://schemas.openxmlformats.org/officeDocument/2006/relationships/chart" Target="../charts/chart437.xml"/><Relationship Id="rId6" Type="http://schemas.openxmlformats.org/officeDocument/2006/relationships/chart" Target="../charts/chart442.xml"/><Relationship Id="rId5" Type="http://schemas.openxmlformats.org/officeDocument/2006/relationships/chart" Target="../charts/chart441.xml"/><Relationship Id="rId4" Type="http://schemas.openxmlformats.org/officeDocument/2006/relationships/chart" Target="../charts/chart440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5.xml"/><Relationship Id="rId2" Type="http://schemas.openxmlformats.org/officeDocument/2006/relationships/chart" Target="../charts/chart444.xml"/><Relationship Id="rId1" Type="http://schemas.openxmlformats.org/officeDocument/2006/relationships/chart" Target="../charts/chart443.xml"/><Relationship Id="rId4" Type="http://schemas.openxmlformats.org/officeDocument/2006/relationships/chart" Target="../charts/chart446.xml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4.xml"/><Relationship Id="rId3" Type="http://schemas.openxmlformats.org/officeDocument/2006/relationships/chart" Target="../charts/chart449.xml"/><Relationship Id="rId7" Type="http://schemas.openxmlformats.org/officeDocument/2006/relationships/chart" Target="../charts/chart453.xml"/><Relationship Id="rId12" Type="http://schemas.openxmlformats.org/officeDocument/2006/relationships/chart" Target="../charts/chart458.xml"/><Relationship Id="rId2" Type="http://schemas.openxmlformats.org/officeDocument/2006/relationships/chart" Target="../charts/chart448.xml"/><Relationship Id="rId1" Type="http://schemas.openxmlformats.org/officeDocument/2006/relationships/chart" Target="../charts/chart447.xml"/><Relationship Id="rId6" Type="http://schemas.openxmlformats.org/officeDocument/2006/relationships/chart" Target="../charts/chart452.xml"/><Relationship Id="rId11" Type="http://schemas.openxmlformats.org/officeDocument/2006/relationships/chart" Target="../charts/chart457.xml"/><Relationship Id="rId5" Type="http://schemas.openxmlformats.org/officeDocument/2006/relationships/chart" Target="../charts/chart451.xml"/><Relationship Id="rId10" Type="http://schemas.openxmlformats.org/officeDocument/2006/relationships/chart" Target="../charts/chart456.xml"/><Relationship Id="rId4" Type="http://schemas.openxmlformats.org/officeDocument/2006/relationships/chart" Target="../charts/chart450.xml"/><Relationship Id="rId9" Type="http://schemas.openxmlformats.org/officeDocument/2006/relationships/chart" Target="../charts/chart455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0.xml"/><Relationship Id="rId1" Type="http://schemas.openxmlformats.org/officeDocument/2006/relationships/chart" Target="../charts/chart45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3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chart" Target="../charts/chart466.xml"/><Relationship Id="rId5" Type="http://schemas.openxmlformats.org/officeDocument/2006/relationships/chart" Target="../charts/chart465.xml"/><Relationship Id="rId4" Type="http://schemas.openxmlformats.org/officeDocument/2006/relationships/chart" Target="../charts/chart464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4.xml"/><Relationship Id="rId13" Type="http://schemas.openxmlformats.org/officeDocument/2006/relationships/chart" Target="../charts/chart479.xml"/><Relationship Id="rId3" Type="http://schemas.openxmlformats.org/officeDocument/2006/relationships/chart" Target="../charts/chart469.xml"/><Relationship Id="rId7" Type="http://schemas.openxmlformats.org/officeDocument/2006/relationships/chart" Target="../charts/chart473.xml"/><Relationship Id="rId12" Type="http://schemas.openxmlformats.org/officeDocument/2006/relationships/chart" Target="../charts/chart478.xml"/><Relationship Id="rId2" Type="http://schemas.openxmlformats.org/officeDocument/2006/relationships/chart" Target="../charts/chart468.xml"/><Relationship Id="rId1" Type="http://schemas.openxmlformats.org/officeDocument/2006/relationships/chart" Target="../charts/chart467.xml"/><Relationship Id="rId6" Type="http://schemas.openxmlformats.org/officeDocument/2006/relationships/chart" Target="../charts/chart472.xml"/><Relationship Id="rId11" Type="http://schemas.openxmlformats.org/officeDocument/2006/relationships/chart" Target="../charts/chart477.xml"/><Relationship Id="rId5" Type="http://schemas.openxmlformats.org/officeDocument/2006/relationships/chart" Target="../charts/chart471.xml"/><Relationship Id="rId15" Type="http://schemas.openxmlformats.org/officeDocument/2006/relationships/chart" Target="../charts/chart481.xml"/><Relationship Id="rId10" Type="http://schemas.openxmlformats.org/officeDocument/2006/relationships/chart" Target="../charts/chart476.xml"/><Relationship Id="rId4" Type="http://schemas.openxmlformats.org/officeDocument/2006/relationships/chart" Target="../charts/chart470.xml"/><Relationship Id="rId9" Type="http://schemas.openxmlformats.org/officeDocument/2006/relationships/chart" Target="../charts/chart475.xml"/><Relationship Id="rId14" Type="http://schemas.openxmlformats.org/officeDocument/2006/relationships/chart" Target="../charts/chart4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5" name="Gráfico 3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6" name="Gráfico 3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11</xdr:col>
      <xdr:colOff>9525</xdr:colOff>
      <xdr:row>3904</xdr:row>
      <xdr:rowOff>0</xdr:rowOff>
    </xdr:to>
    <xdr:graphicFrame macro="">
      <xdr:nvGraphicFramePr>
        <xdr:cNvPr id="7" name="Gráfico 3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733425</xdr:colOff>
      <xdr:row>3904</xdr:row>
      <xdr:rowOff>0</xdr:rowOff>
    </xdr:to>
    <xdr:graphicFrame macro="">
      <xdr:nvGraphicFramePr>
        <xdr:cNvPr id="8" name="Gráfico 4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190500</xdr:colOff>
      <xdr:row>3904</xdr:row>
      <xdr:rowOff>0</xdr:rowOff>
    </xdr:from>
    <xdr:to>
      <xdr:col>11</xdr:col>
      <xdr:colOff>638175</xdr:colOff>
      <xdr:row>3904</xdr:row>
      <xdr:rowOff>0</xdr:rowOff>
    </xdr:to>
    <xdr:graphicFrame macro="">
      <xdr:nvGraphicFramePr>
        <xdr:cNvPr id="9" name="Gráfico 5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</xdr:colOff>
      <xdr:row>3904</xdr:row>
      <xdr:rowOff>0</xdr:rowOff>
    </xdr:from>
    <xdr:to>
      <xdr:col>5</xdr:col>
      <xdr:colOff>0</xdr:colOff>
      <xdr:row>3904</xdr:row>
      <xdr:rowOff>0</xdr:rowOff>
    </xdr:to>
    <xdr:graphicFrame macro="">
      <xdr:nvGraphicFramePr>
        <xdr:cNvPr id="10" name="Gráfico 5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314325</xdr:colOff>
      <xdr:row>3904</xdr:row>
      <xdr:rowOff>0</xdr:rowOff>
    </xdr:from>
    <xdr:to>
      <xdr:col>11</xdr:col>
      <xdr:colOff>714375</xdr:colOff>
      <xdr:row>3904</xdr:row>
      <xdr:rowOff>0</xdr:rowOff>
    </xdr:to>
    <xdr:graphicFrame macro="">
      <xdr:nvGraphicFramePr>
        <xdr:cNvPr id="11" name="Gráfico 5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419100</xdr:colOff>
      <xdr:row>3893</xdr:row>
      <xdr:rowOff>0</xdr:rowOff>
    </xdr:to>
    <xdr:graphicFrame macro="">
      <xdr:nvGraphicFramePr>
        <xdr:cNvPr id="12" name="Gráfico 5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485775</xdr:colOff>
      <xdr:row>3893</xdr:row>
      <xdr:rowOff>0</xdr:rowOff>
    </xdr:to>
    <xdr:graphicFrame macro="">
      <xdr:nvGraphicFramePr>
        <xdr:cNvPr id="13" name="Gráfico 5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723900</xdr:colOff>
      <xdr:row>3904</xdr:row>
      <xdr:rowOff>0</xdr:rowOff>
    </xdr:to>
    <xdr:graphicFrame macro="">
      <xdr:nvGraphicFramePr>
        <xdr:cNvPr id="14" name="Gráfico 5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419100</xdr:colOff>
      <xdr:row>3904</xdr:row>
      <xdr:rowOff>0</xdr:rowOff>
    </xdr:from>
    <xdr:to>
      <xdr:col>11</xdr:col>
      <xdr:colOff>742950</xdr:colOff>
      <xdr:row>3904</xdr:row>
      <xdr:rowOff>0</xdr:rowOff>
    </xdr:to>
    <xdr:graphicFrame macro="">
      <xdr:nvGraphicFramePr>
        <xdr:cNvPr id="15" name="Gráfico 60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323850</xdr:colOff>
      <xdr:row>3893</xdr:row>
      <xdr:rowOff>0</xdr:rowOff>
    </xdr:to>
    <xdr:graphicFrame macro="">
      <xdr:nvGraphicFramePr>
        <xdr:cNvPr id="16" name="Gráfico 61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333375</xdr:colOff>
      <xdr:row>3893</xdr:row>
      <xdr:rowOff>0</xdr:rowOff>
    </xdr:to>
    <xdr:graphicFrame macro="">
      <xdr:nvGraphicFramePr>
        <xdr:cNvPr id="17" name="Gráfico 6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723900</xdr:colOff>
      <xdr:row>3904</xdr:row>
      <xdr:rowOff>0</xdr:rowOff>
    </xdr:to>
    <xdr:graphicFrame macro="">
      <xdr:nvGraphicFramePr>
        <xdr:cNvPr id="18" name="Gráfico 65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12</xdr:col>
      <xdr:colOff>485775</xdr:colOff>
      <xdr:row>3893</xdr:row>
      <xdr:rowOff>0</xdr:rowOff>
    </xdr:to>
    <xdr:graphicFrame macro="">
      <xdr:nvGraphicFramePr>
        <xdr:cNvPr id="19" name="Gráfico 6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676275</xdr:colOff>
      <xdr:row>3904</xdr:row>
      <xdr:rowOff>0</xdr:rowOff>
    </xdr:to>
    <xdr:graphicFrame macro="">
      <xdr:nvGraphicFramePr>
        <xdr:cNvPr id="20" name="Gráfico 6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12</xdr:col>
      <xdr:colOff>428625</xdr:colOff>
      <xdr:row>3893</xdr:row>
      <xdr:rowOff>0</xdr:rowOff>
    </xdr:to>
    <xdr:graphicFrame macro="">
      <xdr:nvGraphicFramePr>
        <xdr:cNvPr id="21" name="Gráfico 6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819150</xdr:colOff>
      <xdr:row>3904</xdr:row>
      <xdr:rowOff>0</xdr:rowOff>
    </xdr:to>
    <xdr:graphicFrame macro="">
      <xdr:nvGraphicFramePr>
        <xdr:cNvPr id="22" name="Gráfico 69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3893</xdr:row>
      <xdr:rowOff>0</xdr:rowOff>
    </xdr:from>
    <xdr:to>
      <xdr:col>12</xdr:col>
      <xdr:colOff>485775</xdr:colOff>
      <xdr:row>3893</xdr:row>
      <xdr:rowOff>0</xdr:rowOff>
    </xdr:to>
    <xdr:graphicFrame macro="">
      <xdr:nvGraphicFramePr>
        <xdr:cNvPr id="23" name="Gráfico 70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123825</xdr:colOff>
      <xdr:row>3904</xdr:row>
      <xdr:rowOff>0</xdr:rowOff>
    </xdr:from>
    <xdr:to>
      <xdr:col>11</xdr:col>
      <xdr:colOff>752475</xdr:colOff>
      <xdr:row>3904</xdr:row>
      <xdr:rowOff>0</xdr:rowOff>
    </xdr:to>
    <xdr:graphicFrame macro="">
      <xdr:nvGraphicFramePr>
        <xdr:cNvPr id="24" name="Gráfico 7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866775</xdr:colOff>
      <xdr:row>3904</xdr:row>
      <xdr:rowOff>0</xdr:rowOff>
    </xdr:to>
    <xdr:graphicFrame macro="">
      <xdr:nvGraphicFramePr>
        <xdr:cNvPr id="25" name="Gráfico 7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3893</xdr:row>
      <xdr:rowOff>0</xdr:rowOff>
    </xdr:from>
    <xdr:to>
      <xdr:col>12</xdr:col>
      <xdr:colOff>485775</xdr:colOff>
      <xdr:row>3893</xdr:row>
      <xdr:rowOff>0</xdr:rowOff>
    </xdr:to>
    <xdr:graphicFrame macro="">
      <xdr:nvGraphicFramePr>
        <xdr:cNvPr id="26" name="Gráfico 74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714375</xdr:colOff>
      <xdr:row>3893</xdr:row>
      <xdr:rowOff>0</xdr:rowOff>
    </xdr:to>
    <xdr:graphicFrame macro="">
      <xdr:nvGraphicFramePr>
        <xdr:cNvPr id="27" name="Gráfico 7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733425</xdr:colOff>
      <xdr:row>3893</xdr:row>
      <xdr:rowOff>0</xdr:rowOff>
    </xdr:to>
    <xdr:graphicFrame macro="">
      <xdr:nvGraphicFramePr>
        <xdr:cNvPr id="28" name="Gráfico 80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838200</xdr:colOff>
      <xdr:row>3893</xdr:row>
      <xdr:rowOff>0</xdr:rowOff>
    </xdr:to>
    <xdr:graphicFrame macro="">
      <xdr:nvGraphicFramePr>
        <xdr:cNvPr id="29" name="Gráfico 8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30" name="Gráfico 86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31" name="Gráfico 8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723900</xdr:colOff>
      <xdr:row>3893</xdr:row>
      <xdr:rowOff>0</xdr:rowOff>
    </xdr:to>
    <xdr:graphicFrame macro="">
      <xdr:nvGraphicFramePr>
        <xdr:cNvPr id="32" name="Gráfico 9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33" name="Gráfico 9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34" name="Gráfico 9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714375</xdr:colOff>
      <xdr:row>3893</xdr:row>
      <xdr:rowOff>0</xdr:rowOff>
    </xdr:to>
    <xdr:graphicFrame macro="">
      <xdr:nvGraphicFramePr>
        <xdr:cNvPr id="35" name="Gráfico 96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36" name="Gráfico 9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37" name="Gráfico 9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714375</xdr:colOff>
      <xdr:row>3893</xdr:row>
      <xdr:rowOff>0</xdr:rowOff>
    </xdr:to>
    <xdr:graphicFrame macro="">
      <xdr:nvGraphicFramePr>
        <xdr:cNvPr id="38" name="Gráfico 10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39" name="Gráfico 10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40" name="Gráfico 10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647700</xdr:colOff>
      <xdr:row>3893</xdr:row>
      <xdr:rowOff>0</xdr:rowOff>
    </xdr:to>
    <xdr:graphicFrame macro="">
      <xdr:nvGraphicFramePr>
        <xdr:cNvPr id="41" name="Gráfico 108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42" name="Gráfico 109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43" name="Gráfico 110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638175</xdr:colOff>
      <xdr:row>3893</xdr:row>
      <xdr:rowOff>0</xdr:rowOff>
    </xdr:to>
    <xdr:graphicFrame macro="">
      <xdr:nvGraphicFramePr>
        <xdr:cNvPr id="44" name="Gráfico 114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45" name="Gráfico 115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46" name="Gráfico 116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47" name="Gráfico 119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48" name="Gráfico 120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523875</xdr:colOff>
      <xdr:row>3893</xdr:row>
      <xdr:rowOff>0</xdr:rowOff>
    </xdr:to>
    <xdr:graphicFrame macro="">
      <xdr:nvGraphicFramePr>
        <xdr:cNvPr id="49" name="Gráfico 124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638175</xdr:colOff>
      <xdr:row>3893</xdr:row>
      <xdr:rowOff>0</xdr:rowOff>
    </xdr:to>
    <xdr:graphicFrame macro="">
      <xdr:nvGraphicFramePr>
        <xdr:cNvPr id="50" name="Gráfico 126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638175</xdr:colOff>
      <xdr:row>3904</xdr:row>
      <xdr:rowOff>0</xdr:rowOff>
    </xdr:from>
    <xdr:to>
      <xdr:col>10</xdr:col>
      <xdr:colOff>504825</xdr:colOff>
      <xdr:row>3904</xdr:row>
      <xdr:rowOff>0</xdr:rowOff>
    </xdr:to>
    <xdr:graphicFrame macro="">
      <xdr:nvGraphicFramePr>
        <xdr:cNvPr id="51" name="Gráfico 12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3</xdr:col>
      <xdr:colOff>0</xdr:colOff>
      <xdr:row>3904</xdr:row>
      <xdr:rowOff>0</xdr:rowOff>
    </xdr:from>
    <xdr:to>
      <xdr:col>10</xdr:col>
      <xdr:colOff>485775</xdr:colOff>
      <xdr:row>3904</xdr:row>
      <xdr:rowOff>0</xdr:rowOff>
    </xdr:to>
    <xdr:graphicFrame macro="">
      <xdr:nvGraphicFramePr>
        <xdr:cNvPr id="52" name="Gráfico 128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5</xdr:col>
      <xdr:colOff>552450</xdr:colOff>
      <xdr:row>3893</xdr:row>
      <xdr:rowOff>0</xdr:rowOff>
    </xdr:from>
    <xdr:to>
      <xdr:col>12</xdr:col>
      <xdr:colOff>838200</xdr:colOff>
      <xdr:row>3893</xdr:row>
      <xdr:rowOff>0</xdr:rowOff>
    </xdr:to>
    <xdr:graphicFrame macro="">
      <xdr:nvGraphicFramePr>
        <xdr:cNvPr id="53" name="Gráfico 131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600075</xdr:colOff>
      <xdr:row>3893</xdr:row>
      <xdr:rowOff>0</xdr:rowOff>
    </xdr:to>
    <xdr:graphicFrame macro="">
      <xdr:nvGraphicFramePr>
        <xdr:cNvPr id="54" name="Gráfico 13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55" name="Gráfico 13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952500</xdr:colOff>
      <xdr:row>3904</xdr:row>
      <xdr:rowOff>0</xdr:rowOff>
    </xdr:to>
    <xdr:graphicFrame macro="">
      <xdr:nvGraphicFramePr>
        <xdr:cNvPr id="56" name="Gráfico 141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28575</xdr:colOff>
      <xdr:row>3893</xdr:row>
      <xdr:rowOff>0</xdr:rowOff>
    </xdr:to>
    <xdr:graphicFrame macro="">
      <xdr:nvGraphicFramePr>
        <xdr:cNvPr id="57" name="Gráfico 14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9525</xdr:colOff>
      <xdr:row>3893</xdr:row>
      <xdr:rowOff>0</xdr:rowOff>
    </xdr:to>
    <xdr:graphicFrame macro="">
      <xdr:nvGraphicFramePr>
        <xdr:cNvPr id="58" name="Gráfico 146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28575</xdr:colOff>
      <xdr:row>3904</xdr:row>
      <xdr:rowOff>0</xdr:rowOff>
    </xdr:to>
    <xdr:graphicFrame macro="">
      <xdr:nvGraphicFramePr>
        <xdr:cNvPr id="59" name="Gráfico 14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60" name="Gráfico 148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904875</xdr:colOff>
      <xdr:row>3904</xdr:row>
      <xdr:rowOff>0</xdr:rowOff>
    </xdr:to>
    <xdr:graphicFrame macro="">
      <xdr:nvGraphicFramePr>
        <xdr:cNvPr id="61" name="Gráfico 151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9525</xdr:colOff>
      <xdr:row>3893</xdr:row>
      <xdr:rowOff>0</xdr:rowOff>
    </xdr:from>
    <xdr:to>
      <xdr:col>12</xdr:col>
      <xdr:colOff>847725</xdr:colOff>
      <xdr:row>3893</xdr:row>
      <xdr:rowOff>0</xdr:rowOff>
    </xdr:to>
    <xdr:graphicFrame macro="">
      <xdr:nvGraphicFramePr>
        <xdr:cNvPr id="62" name="Gráfico 15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63" name="Gráfico 153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942975</xdr:colOff>
      <xdr:row>3904</xdr:row>
      <xdr:rowOff>0</xdr:rowOff>
    </xdr:to>
    <xdr:graphicFrame macro="">
      <xdr:nvGraphicFramePr>
        <xdr:cNvPr id="64" name="Gráfico 15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65" name="Gráfico 157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66" name="Gráfico 158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0</xdr:colOff>
      <xdr:row>3904</xdr:row>
      <xdr:rowOff>0</xdr:rowOff>
    </xdr:to>
    <xdr:graphicFrame macro="">
      <xdr:nvGraphicFramePr>
        <xdr:cNvPr id="67" name="Gráfico 161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68" name="Gráfico 16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69" name="Gráfico 163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0</xdr:colOff>
      <xdr:row>3904</xdr:row>
      <xdr:rowOff>0</xdr:rowOff>
    </xdr:to>
    <xdr:graphicFrame macro="">
      <xdr:nvGraphicFramePr>
        <xdr:cNvPr id="70" name="Gráfico 166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38100</xdr:colOff>
      <xdr:row>3893</xdr:row>
      <xdr:rowOff>0</xdr:rowOff>
    </xdr:from>
    <xdr:to>
      <xdr:col>13</xdr:col>
      <xdr:colOff>28575</xdr:colOff>
      <xdr:row>3893</xdr:row>
      <xdr:rowOff>0</xdr:rowOff>
    </xdr:to>
    <xdr:graphicFrame macro="">
      <xdr:nvGraphicFramePr>
        <xdr:cNvPr id="71" name="Gráfico 167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2" name="Gráfico 168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3" name="Gráfico 171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4" name="Gráfico 174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5" name="Gráfico 17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6" name="Gráfico 178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447675</xdr:colOff>
      <xdr:row>3904</xdr:row>
      <xdr:rowOff>0</xdr:rowOff>
    </xdr:to>
    <xdr:graphicFrame macro="">
      <xdr:nvGraphicFramePr>
        <xdr:cNvPr id="77" name="Gráfico 179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28575</xdr:colOff>
      <xdr:row>3904</xdr:row>
      <xdr:rowOff>0</xdr:rowOff>
    </xdr:to>
    <xdr:graphicFrame macro="">
      <xdr:nvGraphicFramePr>
        <xdr:cNvPr id="78" name="Gráfico 180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28575</xdr:colOff>
      <xdr:row>3893</xdr:row>
      <xdr:rowOff>0</xdr:rowOff>
    </xdr:to>
    <xdr:graphicFrame macro="">
      <xdr:nvGraphicFramePr>
        <xdr:cNvPr id="79" name="Gráfico 181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952500</xdr:colOff>
      <xdr:row>3904</xdr:row>
      <xdr:rowOff>0</xdr:rowOff>
    </xdr:to>
    <xdr:graphicFrame macro="">
      <xdr:nvGraphicFramePr>
        <xdr:cNvPr id="80" name="Gráfico 18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81" name="Gráfico 183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9525</xdr:colOff>
      <xdr:row>3904</xdr:row>
      <xdr:rowOff>0</xdr:rowOff>
    </xdr:to>
    <xdr:graphicFrame macro="">
      <xdr:nvGraphicFramePr>
        <xdr:cNvPr id="82" name="Gráfico 184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83" name="Gráfico 185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4</xdr:col>
      <xdr:colOff>942975</xdr:colOff>
      <xdr:row>3904</xdr:row>
      <xdr:rowOff>0</xdr:rowOff>
    </xdr:to>
    <xdr:graphicFrame macro="">
      <xdr:nvGraphicFramePr>
        <xdr:cNvPr id="84" name="Gráfico 18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85" name="Gráfico 18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0</xdr:colOff>
      <xdr:row>3904</xdr:row>
      <xdr:rowOff>0</xdr:rowOff>
    </xdr:to>
    <xdr:graphicFrame macro="">
      <xdr:nvGraphicFramePr>
        <xdr:cNvPr id="86" name="Gráfico 188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12</xdr:col>
      <xdr:colOff>838200</xdr:colOff>
      <xdr:row>3893</xdr:row>
      <xdr:rowOff>0</xdr:rowOff>
    </xdr:to>
    <xdr:graphicFrame macro="">
      <xdr:nvGraphicFramePr>
        <xdr:cNvPr id="87" name="Gráfico 189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28575</xdr:colOff>
      <xdr:row>3904</xdr:row>
      <xdr:rowOff>0</xdr:rowOff>
    </xdr:to>
    <xdr:graphicFrame macro="">
      <xdr:nvGraphicFramePr>
        <xdr:cNvPr id="88" name="Gráfico 190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0</xdr:colOff>
      <xdr:row>3893</xdr:row>
      <xdr:rowOff>0</xdr:rowOff>
    </xdr:from>
    <xdr:to>
      <xdr:col>13</xdr:col>
      <xdr:colOff>0</xdr:colOff>
      <xdr:row>3893</xdr:row>
      <xdr:rowOff>0</xdr:rowOff>
    </xdr:to>
    <xdr:graphicFrame macro="">
      <xdr:nvGraphicFramePr>
        <xdr:cNvPr id="89" name="Gráfico 191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762000</xdr:colOff>
      <xdr:row>3904</xdr:row>
      <xdr:rowOff>0</xdr:rowOff>
    </xdr:to>
    <xdr:graphicFrame macro="">
      <xdr:nvGraphicFramePr>
        <xdr:cNvPr id="90" name="Gráfico 19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466725</xdr:colOff>
      <xdr:row>3893</xdr:row>
      <xdr:rowOff>0</xdr:rowOff>
    </xdr:from>
    <xdr:to>
      <xdr:col>13</xdr:col>
      <xdr:colOff>295275</xdr:colOff>
      <xdr:row>3893</xdr:row>
      <xdr:rowOff>0</xdr:rowOff>
    </xdr:to>
    <xdr:graphicFrame macro="">
      <xdr:nvGraphicFramePr>
        <xdr:cNvPr id="91" name="Gráfico 193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11</xdr:col>
      <xdr:colOff>752475</xdr:colOff>
      <xdr:row>3904</xdr:row>
      <xdr:rowOff>0</xdr:rowOff>
    </xdr:to>
    <xdr:graphicFrame macro="">
      <xdr:nvGraphicFramePr>
        <xdr:cNvPr id="92" name="Gráfico 194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9525</xdr:colOff>
      <xdr:row>3893</xdr:row>
      <xdr:rowOff>0</xdr:rowOff>
    </xdr:to>
    <xdr:graphicFrame macro="">
      <xdr:nvGraphicFramePr>
        <xdr:cNvPr id="93" name="Gráfico 195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0</xdr:colOff>
      <xdr:row>3893</xdr:row>
      <xdr:rowOff>0</xdr:rowOff>
    </xdr:to>
    <xdr:graphicFrame macro="">
      <xdr:nvGraphicFramePr>
        <xdr:cNvPr id="94" name="Gráfico 19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504825</xdr:colOff>
      <xdr:row>3904</xdr:row>
      <xdr:rowOff>0</xdr:rowOff>
    </xdr:to>
    <xdr:graphicFrame macro="">
      <xdr:nvGraphicFramePr>
        <xdr:cNvPr id="95" name="Gráfico 198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28575</xdr:colOff>
      <xdr:row>3893</xdr:row>
      <xdr:rowOff>0</xdr:rowOff>
    </xdr:from>
    <xdr:to>
      <xdr:col>13</xdr:col>
      <xdr:colOff>304800</xdr:colOff>
      <xdr:row>3893</xdr:row>
      <xdr:rowOff>0</xdr:rowOff>
    </xdr:to>
    <xdr:graphicFrame macro="">
      <xdr:nvGraphicFramePr>
        <xdr:cNvPr id="96" name="Gráfico 199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790575</xdr:colOff>
      <xdr:row>3904</xdr:row>
      <xdr:rowOff>0</xdr:rowOff>
    </xdr:to>
    <xdr:graphicFrame macro="">
      <xdr:nvGraphicFramePr>
        <xdr:cNvPr id="97" name="Gráfico 20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180975</xdr:colOff>
      <xdr:row>3893</xdr:row>
      <xdr:rowOff>0</xdr:rowOff>
    </xdr:from>
    <xdr:to>
      <xdr:col>13</xdr:col>
      <xdr:colOff>190500</xdr:colOff>
      <xdr:row>3893</xdr:row>
      <xdr:rowOff>0</xdr:rowOff>
    </xdr:to>
    <xdr:graphicFrame macro="">
      <xdr:nvGraphicFramePr>
        <xdr:cNvPr id="98" name="Gráfico 201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11</xdr:col>
      <xdr:colOff>762000</xdr:colOff>
      <xdr:row>3904</xdr:row>
      <xdr:rowOff>0</xdr:rowOff>
    </xdr:to>
    <xdr:graphicFrame macro="">
      <xdr:nvGraphicFramePr>
        <xdr:cNvPr id="99" name="Gráfico 20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752475</xdr:colOff>
      <xdr:row>3904</xdr:row>
      <xdr:rowOff>0</xdr:rowOff>
    </xdr:to>
    <xdr:graphicFrame macro="">
      <xdr:nvGraphicFramePr>
        <xdr:cNvPr id="100" name="Gráfico 20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542925</xdr:colOff>
      <xdr:row>3893</xdr:row>
      <xdr:rowOff>0</xdr:rowOff>
    </xdr:from>
    <xdr:to>
      <xdr:col>13</xdr:col>
      <xdr:colOff>276225</xdr:colOff>
      <xdr:row>3893</xdr:row>
      <xdr:rowOff>0</xdr:rowOff>
    </xdr:to>
    <xdr:graphicFrame macro="">
      <xdr:nvGraphicFramePr>
        <xdr:cNvPr id="101" name="Gráfico 204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28575</xdr:colOff>
      <xdr:row>3893</xdr:row>
      <xdr:rowOff>0</xdr:rowOff>
    </xdr:to>
    <xdr:graphicFrame macro="">
      <xdr:nvGraphicFramePr>
        <xdr:cNvPr id="102" name="Gráfico 205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11</xdr:col>
      <xdr:colOff>762000</xdr:colOff>
      <xdr:row>3904</xdr:row>
      <xdr:rowOff>0</xdr:rowOff>
    </xdr:to>
    <xdr:graphicFrame macro="">
      <xdr:nvGraphicFramePr>
        <xdr:cNvPr id="103" name="Gráfico 206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13</xdr:col>
      <xdr:colOff>38100</xdr:colOff>
      <xdr:row>3893</xdr:row>
      <xdr:rowOff>0</xdr:rowOff>
    </xdr:to>
    <xdr:graphicFrame macro="">
      <xdr:nvGraphicFramePr>
        <xdr:cNvPr id="104" name="Gráfico 207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13</xdr:col>
      <xdr:colOff>9525</xdr:colOff>
      <xdr:row>3893</xdr:row>
      <xdr:rowOff>0</xdr:rowOff>
    </xdr:to>
    <xdr:graphicFrame macro="">
      <xdr:nvGraphicFramePr>
        <xdr:cNvPr id="105" name="Gráfico 208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838200</xdr:colOff>
      <xdr:row>3893</xdr:row>
      <xdr:rowOff>0</xdr:rowOff>
    </xdr:to>
    <xdr:graphicFrame macro="">
      <xdr:nvGraphicFramePr>
        <xdr:cNvPr id="106" name="Gráfico 209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12</xdr:col>
      <xdr:colOff>838200</xdr:colOff>
      <xdr:row>3893</xdr:row>
      <xdr:rowOff>0</xdr:rowOff>
    </xdr:to>
    <xdr:graphicFrame macro="">
      <xdr:nvGraphicFramePr>
        <xdr:cNvPr id="107" name="Gráfico 210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171450</xdr:colOff>
      <xdr:row>3893</xdr:row>
      <xdr:rowOff>0</xdr:rowOff>
    </xdr:from>
    <xdr:to>
      <xdr:col>13</xdr:col>
      <xdr:colOff>704850</xdr:colOff>
      <xdr:row>3893</xdr:row>
      <xdr:rowOff>0</xdr:rowOff>
    </xdr:to>
    <xdr:graphicFrame macro="">
      <xdr:nvGraphicFramePr>
        <xdr:cNvPr id="108" name="Gráfico 21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7</xdr:col>
      <xdr:colOff>190500</xdr:colOff>
      <xdr:row>3893</xdr:row>
      <xdr:rowOff>0</xdr:rowOff>
    </xdr:from>
    <xdr:to>
      <xdr:col>13</xdr:col>
      <xdr:colOff>714375</xdr:colOff>
      <xdr:row>3893</xdr:row>
      <xdr:rowOff>0</xdr:rowOff>
    </xdr:to>
    <xdr:graphicFrame macro="">
      <xdr:nvGraphicFramePr>
        <xdr:cNvPr id="109" name="Gráfico 213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142875</xdr:colOff>
      <xdr:row>3893</xdr:row>
      <xdr:rowOff>0</xdr:rowOff>
    </xdr:from>
    <xdr:to>
      <xdr:col>13</xdr:col>
      <xdr:colOff>714375</xdr:colOff>
      <xdr:row>3893</xdr:row>
      <xdr:rowOff>0</xdr:rowOff>
    </xdr:to>
    <xdr:graphicFrame macro="">
      <xdr:nvGraphicFramePr>
        <xdr:cNvPr id="110" name="Gráfico 215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7</xdr:col>
      <xdr:colOff>123825</xdr:colOff>
      <xdr:row>3893</xdr:row>
      <xdr:rowOff>0</xdr:rowOff>
    </xdr:from>
    <xdr:to>
      <xdr:col>13</xdr:col>
      <xdr:colOff>752475</xdr:colOff>
      <xdr:row>3893</xdr:row>
      <xdr:rowOff>0</xdr:rowOff>
    </xdr:to>
    <xdr:graphicFrame macro="">
      <xdr:nvGraphicFramePr>
        <xdr:cNvPr id="111" name="Gráfico 217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142875</xdr:colOff>
      <xdr:row>3893</xdr:row>
      <xdr:rowOff>0</xdr:rowOff>
    </xdr:from>
    <xdr:to>
      <xdr:col>13</xdr:col>
      <xdr:colOff>685800</xdr:colOff>
      <xdr:row>3893</xdr:row>
      <xdr:rowOff>0</xdr:rowOff>
    </xdr:to>
    <xdr:graphicFrame macro="">
      <xdr:nvGraphicFramePr>
        <xdr:cNvPr id="112" name="Gráfico 218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7</xdr:col>
      <xdr:colOff>219075</xdr:colOff>
      <xdr:row>3893</xdr:row>
      <xdr:rowOff>0</xdr:rowOff>
    </xdr:from>
    <xdr:to>
      <xdr:col>13</xdr:col>
      <xdr:colOff>638175</xdr:colOff>
      <xdr:row>3893</xdr:row>
      <xdr:rowOff>0</xdr:rowOff>
    </xdr:to>
    <xdr:graphicFrame macro="">
      <xdr:nvGraphicFramePr>
        <xdr:cNvPr id="113" name="Gráfico 219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200025</xdr:colOff>
      <xdr:row>3893</xdr:row>
      <xdr:rowOff>0</xdr:rowOff>
    </xdr:from>
    <xdr:to>
      <xdr:col>13</xdr:col>
      <xdr:colOff>676275</xdr:colOff>
      <xdr:row>3893</xdr:row>
      <xdr:rowOff>0</xdr:rowOff>
    </xdr:to>
    <xdr:graphicFrame macro="">
      <xdr:nvGraphicFramePr>
        <xdr:cNvPr id="114" name="Gráfico 220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7</xdr:col>
      <xdr:colOff>180975</xdr:colOff>
      <xdr:row>3893</xdr:row>
      <xdr:rowOff>0</xdr:rowOff>
    </xdr:from>
    <xdr:to>
      <xdr:col>13</xdr:col>
      <xdr:colOff>695325</xdr:colOff>
      <xdr:row>3893</xdr:row>
      <xdr:rowOff>0</xdr:rowOff>
    </xdr:to>
    <xdr:graphicFrame macro="">
      <xdr:nvGraphicFramePr>
        <xdr:cNvPr id="115" name="Gráfico 22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13</xdr:col>
      <xdr:colOff>28575</xdr:colOff>
      <xdr:row>3893</xdr:row>
      <xdr:rowOff>0</xdr:rowOff>
    </xdr:to>
    <xdr:graphicFrame macro="">
      <xdr:nvGraphicFramePr>
        <xdr:cNvPr id="116" name="Gráfico 22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13</xdr:col>
      <xdr:colOff>28575</xdr:colOff>
      <xdr:row>3893</xdr:row>
      <xdr:rowOff>0</xdr:rowOff>
    </xdr:to>
    <xdr:graphicFrame macro="">
      <xdr:nvGraphicFramePr>
        <xdr:cNvPr id="117" name="Gráfico 223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6</xdr:col>
      <xdr:colOff>523875</xdr:colOff>
      <xdr:row>3904</xdr:row>
      <xdr:rowOff>0</xdr:rowOff>
    </xdr:to>
    <xdr:graphicFrame macro="">
      <xdr:nvGraphicFramePr>
        <xdr:cNvPr id="118" name="Gráfico 224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676275</xdr:colOff>
      <xdr:row>3893</xdr:row>
      <xdr:rowOff>0</xdr:rowOff>
    </xdr:from>
    <xdr:to>
      <xdr:col>13</xdr:col>
      <xdr:colOff>647700</xdr:colOff>
      <xdr:row>3893</xdr:row>
      <xdr:rowOff>0</xdr:rowOff>
    </xdr:to>
    <xdr:graphicFrame macro="">
      <xdr:nvGraphicFramePr>
        <xdr:cNvPr id="119" name="Gráfico 225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6</xdr:col>
      <xdr:colOff>600075</xdr:colOff>
      <xdr:row>3904</xdr:row>
      <xdr:rowOff>0</xdr:rowOff>
    </xdr:to>
    <xdr:graphicFrame macro="">
      <xdr:nvGraphicFramePr>
        <xdr:cNvPr id="120" name="Gráfico 226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7</xdr:col>
      <xdr:colOff>38100</xdr:colOff>
      <xdr:row>3893</xdr:row>
      <xdr:rowOff>0</xdr:rowOff>
    </xdr:from>
    <xdr:to>
      <xdr:col>13</xdr:col>
      <xdr:colOff>714375</xdr:colOff>
      <xdr:row>3893</xdr:row>
      <xdr:rowOff>0</xdr:rowOff>
    </xdr:to>
    <xdr:graphicFrame macro="">
      <xdr:nvGraphicFramePr>
        <xdr:cNvPr id="121" name="Gráfico 227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0</xdr:colOff>
      <xdr:row>3893</xdr:row>
      <xdr:rowOff>0</xdr:rowOff>
    </xdr:from>
    <xdr:to>
      <xdr:col>13</xdr:col>
      <xdr:colOff>9525</xdr:colOff>
      <xdr:row>3893</xdr:row>
      <xdr:rowOff>0</xdr:rowOff>
    </xdr:to>
    <xdr:graphicFrame macro="">
      <xdr:nvGraphicFramePr>
        <xdr:cNvPr id="122" name="Gráfico 228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7</xdr:col>
      <xdr:colOff>238125</xdr:colOff>
      <xdr:row>3893</xdr:row>
      <xdr:rowOff>0</xdr:rowOff>
    </xdr:from>
    <xdr:to>
      <xdr:col>13</xdr:col>
      <xdr:colOff>676275</xdr:colOff>
      <xdr:row>3893</xdr:row>
      <xdr:rowOff>0</xdr:rowOff>
    </xdr:to>
    <xdr:graphicFrame macro="">
      <xdr:nvGraphicFramePr>
        <xdr:cNvPr id="123" name="Gráfico 231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5</xdr:col>
      <xdr:colOff>923925</xdr:colOff>
      <xdr:row>3904</xdr:row>
      <xdr:rowOff>0</xdr:rowOff>
    </xdr:to>
    <xdr:graphicFrame macro="">
      <xdr:nvGraphicFramePr>
        <xdr:cNvPr id="124" name="Gráfico 23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409575</xdr:colOff>
      <xdr:row>3893</xdr:row>
      <xdr:rowOff>0</xdr:rowOff>
    </xdr:from>
    <xdr:to>
      <xdr:col>13</xdr:col>
      <xdr:colOff>666750</xdr:colOff>
      <xdr:row>3893</xdr:row>
      <xdr:rowOff>0</xdr:rowOff>
    </xdr:to>
    <xdr:graphicFrame macro="">
      <xdr:nvGraphicFramePr>
        <xdr:cNvPr id="125" name="Gráfico 23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6</xdr:col>
      <xdr:colOff>495300</xdr:colOff>
      <xdr:row>3904</xdr:row>
      <xdr:rowOff>0</xdr:rowOff>
    </xdr:to>
    <xdr:graphicFrame macro="">
      <xdr:nvGraphicFramePr>
        <xdr:cNvPr id="126" name="Gráfico 23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7</xdr:col>
      <xdr:colOff>28575</xdr:colOff>
      <xdr:row>3893</xdr:row>
      <xdr:rowOff>0</xdr:rowOff>
    </xdr:from>
    <xdr:to>
      <xdr:col>13</xdr:col>
      <xdr:colOff>609600</xdr:colOff>
      <xdr:row>3893</xdr:row>
      <xdr:rowOff>0</xdr:rowOff>
    </xdr:to>
    <xdr:graphicFrame macro="">
      <xdr:nvGraphicFramePr>
        <xdr:cNvPr id="127" name="Gráfico 23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0</xdr:colOff>
      <xdr:row>3904</xdr:row>
      <xdr:rowOff>0</xdr:rowOff>
    </xdr:from>
    <xdr:to>
      <xdr:col>6</xdr:col>
      <xdr:colOff>447675</xdr:colOff>
      <xdr:row>3904</xdr:row>
      <xdr:rowOff>0</xdr:rowOff>
    </xdr:to>
    <xdr:graphicFrame macro="">
      <xdr:nvGraphicFramePr>
        <xdr:cNvPr id="128" name="Gráfico 23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7</xdr:col>
      <xdr:colOff>0</xdr:colOff>
      <xdr:row>3893</xdr:row>
      <xdr:rowOff>0</xdr:rowOff>
    </xdr:from>
    <xdr:to>
      <xdr:col>13</xdr:col>
      <xdr:colOff>609600</xdr:colOff>
      <xdr:row>3893</xdr:row>
      <xdr:rowOff>0</xdr:rowOff>
    </xdr:to>
    <xdr:graphicFrame macro="">
      <xdr:nvGraphicFramePr>
        <xdr:cNvPr id="129" name="Gráfico 23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0</xdr:colOff>
      <xdr:row>939</xdr:row>
      <xdr:rowOff>0</xdr:rowOff>
    </xdr:from>
    <xdr:to>
      <xdr:col>4</xdr:col>
      <xdr:colOff>447675</xdr:colOff>
      <xdr:row>939</xdr:row>
      <xdr:rowOff>0</xdr:rowOff>
    </xdr:to>
    <xdr:graphicFrame macro="">
      <xdr:nvGraphicFramePr>
        <xdr:cNvPr id="130" name="Gráfico 137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0</xdr:colOff>
      <xdr:row>984</xdr:row>
      <xdr:rowOff>0</xdr:rowOff>
    </xdr:from>
    <xdr:to>
      <xdr:col>4</xdr:col>
      <xdr:colOff>447675</xdr:colOff>
      <xdr:row>984</xdr:row>
      <xdr:rowOff>0</xdr:rowOff>
    </xdr:to>
    <xdr:graphicFrame macro="">
      <xdr:nvGraphicFramePr>
        <xdr:cNvPr id="131" name="Gráfico 148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0</xdr:colOff>
      <xdr:row>1013</xdr:row>
      <xdr:rowOff>0</xdr:rowOff>
    </xdr:from>
    <xdr:to>
      <xdr:col>4</xdr:col>
      <xdr:colOff>447675</xdr:colOff>
      <xdr:row>1013</xdr:row>
      <xdr:rowOff>0</xdr:rowOff>
    </xdr:to>
    <xdr:graphicFrame macro="">
      <xdr:nvGraphicFramePr>
        <xdr:cNvPr id="132" name="Gráfico 153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0</xdr:colOff>
      <xdr:row>1058</xdr:row>
      <xdr:rowOff>0</xdr:rowOff>
    </xdr:from>
    <xdr:to>
      <xdr:col>4</xdr:col>
      <xdr:colOff>447675</xdr:colOff>
      <xdr:row>1058</xdr:row>
      <xdr:rowOff>0</xdr:rowOff>
    </xdr:to>
    <xdr:graphicFrame macro="">
      <xdr:nvGraphicFramePr>
        <xdr:cNvPr id="133" name="Gráfico 158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0</xdr:colOff>
      <xdr:row>1088</xdr:row>
      <xdr:rowOff>0</xdr:rowOff>
    </xdr:from>
    <xdr:to>
      <xdr:col>4</xdr:col>
      <xdr:colOff>447675</xdr:colOff>
      <xdr:row>1088</xdr:row>
      <xdr:rowOff>0</xdr:rowOff>
    </xdr:to>
    <xdr:graphicFrame macro="">
      <xdr:nvGraphicFramePr>
        <xdr:cNvPr id="134" name="Gráfico 16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1134</xdr:row>
      <xdr:rowOff>0</xdr:rowOff>
    </xdr:from>
    <xdr:to>
      <xdr:col>4</xdr:col>
      <xdr:colOff>447675</xdr:colOff>
      <xdr:row>1134</xdr:row>
      <xdr:rowOff>0</xdr:rowOff>
    </xdr:to>
    <xdr:graphicFrame macro="">
      <xdr:nvGraphicFramePr>
        <xdr:cNvPr id="135" name="Gráfico 168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1164</xdr:row>
      <xdr:rowOff>0</xdr:rowOff>
    </xdr:from>
    <xdr:to>
      <xdr:col>4</xdr:col>
      <xdr:colOff>447675</xdr:colOff>
      <xdr:row>1164</xdr:row>
      <xdr:rowOff>0</xdr:rowOff>
    </xdr:to>
    <xdr:graphicFrame macro="">
      <xdr:nvGraphicFramePr>
        <xdr:cNvPr id="136" name="Gráfico 171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1210</xdr:row>
      <xdr:rowOff>0</xdr:rowOff>
    </xdr:from>
    <xdr:to>
      <xdr:col>4</xdr:col>
      <xdr:colOff>447675</xdr:colOff>
      <xdr:row>1210</xdr:row>
      <xdr:rowOff>0</xdr:rowOff>
    </xdr:to>
    <xdr:graphicFrame macro="">
      <xdr:nvGraphicFramePr>
        <xdr:cNvPr id="137" name="Gráfico 174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1240</xdr:row>
      <xdr:rowOff>0</xdr:rowOff>
    </xdr:from>
    <xdr:to>
      <xdr:col>4</xdr:col>
      <xdr:colOff>447675</xdr:colOff>
      <xdr:row>1240</xdr:row>
      <xdr:rowOff>0</xdr:rowOff>
    </xdr:to>
    <xdr:graphicFrame macro="">
      <xdr:nvGraphicFramePr>
        <xdr:cNvPr id="138" name="Gráfico 17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0</xdr:colOff>
      <xdr:row>1286</xdr:row>
      <xdr:rowOff>0</xdr:rowOff>
    </xdr:from>
    <xdr:to>
      <xdr:col>4</xdr:col>
      <xdr:colOff>447675</xdr:colOff>
      <xdr:row>1286</xdr:row>
      <xdr:rowOff>0</xdr:rowOff>
    </xdr:to>
    <xdr:graphicFrame macro="">
      <xdr:nvGraphicFramePr>
        <xdr:cNvPr id="139" name="Gráfico 17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0</xdr:colOff>
      <xdr:row>1316</xdr:row>
      <xdr:rowOff>0</xdr:rowOff>
    </xdr:from>
    <xdr:to>
      <xdr:col>4</xdr:col>
      <xdr:colOff>447675</xdr:colOff>
      <xdr:row>1316</xdr:row>
      <xdr:rowOff>0</xdr:rowOff>
    </xdr:to>
    <xdr:graphicFrame macro="">
      <xdr:nvGraphicFramePr>
        <xdr:cNvPr id="140" name="Gráfico 17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5</xdr:col>
      <xdr:colOff>723900</xdr:colOff>
      <xdr:row>3628</xdr:row>
      <xdr:rowOff>0</xdr:rowOff>
    </xdr:to>
    <xdr:graphicFrame macro="">
      <xdr:nvGraphicFramePr>
        <xdr:cNvPr id="141" name="Gráfico 65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0</xdr:colOff>
      <xdr:row>3628</xdr:row>
      <xdr:rowOff>0</xdr:rowOff>
    </xdr:from>
    <xdr:to>
      <xdr:col>12</xdr:col>
      <xdr:colOff>485775</xdr:colOff>
      <xdr:row>3628</xdr:row>
      <xdr:rowOff>0</xdr:rowOff>
    </xdr:to>
    <xdr:graphicFrame macro="">
      <xdr:nvGraphicFramePr>
        <xdr:cNvPr id="142" name="Gráfico 66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5</xdr:col>
      <xdr:colOff>676275</xdr:colOff>
      <xdr:row>3628</xdr:row>
      <xdr:rowOff>0</xdr:rowOff>
    </xdr:to>
    <xdr:graphicFrame macro="">
      <xdr:nvGraphicFramePr>
        <xdr:cNvPr id="143" name="Gráfico 67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0</xdr:colOff>
      <xdr:row>3628</xdr:row>
      <xdr:rowOff>0</xdr:rowOff>
    </xdr:from>
    <xdr:to>
      <xdr:col>12</xdr:col>
      <xdr:colOff>428625</xdr:colOff>
      <xdr:row>3628</xdr:row>
      <xdr:rowOff>0</xdr:rowOff>
    </xdr:to>
    <xdr:graphicFrame macro="">
      <xdr:nvGraphicFramePr>
        <xdr:cNvPr id="144" name="Gráfico 68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5</xdr:col>
      <xdr:colOff>819150</xdr:colOff>
      <xdr:row>3628</xdr:row>
      <xdr:rowOff>0</xdr:rowOff>
    </xdr:to>
    <xdr:graphicFrame macro="">
      <xdr:nvGraphicFramePr>
        <xdr:cNvPr id="145" name="Gráfico 69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0</xdr:colOff>
      <xdr:row>3628</xdr:row>
      <xdr:rowOff>0</xdr:rowOff>
    </xdr:from>
    <xdr:to>
      <xdr:col>12</xdr:col>
      <xdr:colOff>485775</xdr:colOff>
      <xdr:row>3628</xdr:row>
      <xdr:rowOff>0</xdr:rowOff>
    </xdr:to>
    <xdr:graphicFrame macro="">
      <xdr:nvGraphicFramePr>
        <xdr:cNvPr id="146" name="Gráfico 70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7</xdr:col>
      <xdr:colOff>123825</xdr:colOff>
      <xdr:row>3628</xdr:row>
      <xdr:rowOff>0</xdr:rowOff>
    </xdr:from>
    <xdr:to>
      <xdr:col>11</xdr:col>
      <xdr:colOff>752475</xdr:colOff>
      <xdr:row>3628</xdr:row>
      <xdr:rowOff>0</xdr:rowOff>
    </xdr:to>
    <xdr:graphicFrame macro="">
      <xdr:nvGraphicFramePr>
        <xdr:cNvPr id="147" name="Gráfico 7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5</xdr:col>
      <xdr:colOff>866775</xdr:colOff>
      <xdr:row>3628</xdr:row>
      <xdr:rowOff>0</xdr:rowOff>
    </xdr:to>
    <xdr:graphicFrame macro="">
      <xdr:nvGraphicFramePr>
        <xdr:cNvPr id="148" name="Gráfico 73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7</xdr:col>
      <xdr:colOff>0</xdr:colOff>
      <xdr:row>3628</xdr:row>
      <xdr:rowOff>0</xdr:rowOff>
    </xdr:from>
    <xdr:to>
      <xdr:col>12</xdr:col>
      <xdr:colOff>485775</xdr:colOff>
      <xdr:row>3628</xdr:row>
      <xdr:rowOff>0</xdr:rowOff>
    </xdr:to>
    <xdr:graphicFrame macro="">
      <xdr:nvGraphicFramePr>
        <xdr:cNvPr id="149" name="Gráfico 74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</xdr:col>
      <xdr:colOff>425450</xdr:colOff>
      <xdr:row>3833</xdr:row>
      <xdr:rowOff>161925</xdr:rowOff>
    </xdr:from>
    <xdr:to>
      <xdr:col>11</xdr:col>
      <xdr:colOff>200025</xdr:colOff>
      <xdr:row>3852</xdr:row>
      <xdr:rowOff>200025</xdr:rowOff>
    </xdr:to>
    <xdr:pic>
      <xdr:nvPicPr>
        <xdr:cNvPr id="150" name="Picture 77" descr="Co-branding copia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9950" y="860761550"/>
          <a:ext cx="9172575" cy="486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1984</xdr:row>
      <xdr:rowOff>0</xdr:rowOff>
    </xdr:from>
    <xdr:to>
      <xdr:col>11</xdr:col>
      <xdr:colOff>762000</xdr:colOff>
      <xdr:row>1984</xdr:row>
      <xdr:rowOff>0</xdr:rowOff>
    </xdr:to>
    <xdr:graphicFrame macro="">
      <xdr:nvGraphicFramePr>
        <xdr:cNvPr id="151" name="Gráfico 576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6</xdr:col>
      <xdr:colOff>0</xdr:colOff>
      <xdr:row>3628</xdr:row>
      <xdr:rowOff>0</xdr:rowOff>
    </xdr:to>
    <xdr:graphicFrame macro="">
      <xdr:nvGraphicFramePr>
        <xdr:cNvPr id="152" name="Gráfico 597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200025</xdr:colOff>
      <xdr:row>3628</xdr:row>
      <xdr:rowOff>0</xdr:rowOff>
    </xdr:from>
    <xdr:to>
      <xdr:col>13</xdr:col>
      <xdr:colOff>514350</xdr:colOff>
      <xdr:row>3628</xdr:row>
      <xdr:rowOff>0</xdr:rowOff>
    </xdr:to>
    <xdr:graphicFrame macro="">
      <xdr:nvGraphicFramePr>
        <xdr:cNvPr id="153" name="Gráfico 598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6</xdr:col>
      <xdr:colOff>104775</xdr:colOff>
      <xdr:row>3628</xdr:row>
      <xdr:rowOff>0</xdr:rowOff>
    </xdr:to>
    <xdr:graphicFrame macro="">
      <xdr:nvGraphicFramePr>
        <xdr:cNvPr id="154" name="Gráfico 60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447675</xdr:colOff>
      <xdr:row>3628</xdr:row>
      <xdr:rowOff>0</xdr:rowOff>
    </xdr:from>
    <xdr:to>
      <xdr:col>13</xdr:col>
      <xdr:colOff>571500</xdr:colOff>
      <xdr:row>3628</xdr:row>
      <xdr:rowOff>0</xdr:rowOff>
    </xdr:to>
    <xdr:graphicFrame macro="">
      <xdr:nvGraphicFramePr>
        <xdr:cNvPr id="155" name="Gráfico 602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6</xdr:col>
      <xdr:colOff>161925</xdr:colOff>
      <xdr:row>3628</xdr:row>
      <xdr:rowOff>0</xdr:rowOff>
    </xdr:to>
    <xdr:graphicFrame macro="">
      <xdr:nvGraphicFramePr>
        <xdr:cNvPr id="156" name="Gráfico 603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542925</xdr:colOff>
      <xdr:row>3628</xdr:row>
      <xdr:rowOff>0</xdr:rowOff>
    </xdr:from>
    <xdr:to>
      <xdr:col>13</xdr:col>
      <xdr:colOff>581025</xdr:colOff>
      <xdr:row>3628</xdr:row>
      <xdr:rowOff>0</xdr:rowOff>
    </xdr:to>
    <xdr:graphicFrame macro="">
      <xdr:nvGraphicFramePr>
        <xdr:cNvPr id="157" name="Gráfico 604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984</xdr:row>
      <xdr:rowOff>0</xdr:rowOff>
    </xdr:from>
    <xdr:to>
      <xdr:col>4</xdr:col>
      <xdr:colOff>447675</xdr:colOff>
      <xdr:row>984</xdr:row>
      <xdr:rowOff>0</xdr:rowOff>
    </xdr:to>
    <xdr:graphicFrame macro="">
      <xdr:nvGraphicFramePr>
        <xdr:cNvPr id="158" name="Gráfico 153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939</xdr:row>
      <xdr:rowOff>0</xdr:rowOff>
    </xdr:from>
    <xdr:to>
      <xdr:col>4</xdr:col>
      <xdr:colOff>447675</xdr:colOff>
      <xdr:row>939</xdr:row>
      <xdr:rowOff>0</xdr:rowOff>
    </xdr:to>
    <xdr:graphicFrame macro="">
      <xdr:nvGraphicFramePr>
        <xdr:cNvPr id="159" name="Gráfico 153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0</xdr:colOff>
      <xdr:row>910</xdr:row>
      <xdr:rowOff>0</xdr:rowOff>
    </xdr:from>
    <xdr:to>
      <xdr:col>4</xdr:col>
      <xdr:colOff>447675</xdr:colOff>
      <xdr:row>910</xdr:row>
      <xdr:rowOff>0</xdr:rowOff>
    </xdr:to>
    <xdr:graphicFrame macro="">
      <xdr:nvGraphicFramePr>
        <xdr:cNvPr id="160" name="Gráfico 153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0</xdr:colOff>
      <xdr:row>2003</xdr:row>
      <xdr:rowOff>0</xdr:rowOff>
    </xdr:from>
    <xdr:to>
      <xdr:col>11</xdr:col>
      <xdr:colOff>819150</xdr:colOff>
      <xdr:row>2003</xdr:row>
      <xdr:rowOff>0</xdr:rowOff>
    </xdr:to>
    <xdr:graphicFrame macro="">
      <xdr:nvGraphicFramePr>
        <xdr:cNvPr id="171" name="Gráfico 754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5</xdr:col>
      <xdr:colOff>447675</xdr:colOff>
      <xdr:row>3628</xdr:row>
      <xdr:rowOff>0</xdr:rowOff>
    </xdr:to>
    <xdr:graphicFrame macro="">
      <xdr:nvGraphicFramePr>
        <xdr:cNvPr id="179" name="Gráfico 774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5</xdr:col>
      <xdr:colOff>581025</xdr:colOff>
      <xdr:row>3628</xdr:row>
      <xdr:rowOff>0</xdr:rowOff>
    </xdr:from>
    <xdr:to>
      <xdr:col>13</xdr:col>
      <xdr:colOff>723900</xdr:colOff>
      <xdr:row>3628</xdr:row>
      <xdr:rowOff>0</xdr:rowOff>
    </xdr:to>
    <xdr:graphicFrame macro="">
      <xdr:nvGraphicFramePr>
        <xdr:cNvPr id="180" name="Gráfico 775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7</xdr:col>
      <xdr:colOff>552450</xdr:colOff>
      <xdr:row>3628</xdr:row>
      <xdr:rowOff>0</xdr:rowOff>
    </xdr:to>
    <xdr:graphicFrame macro="">
      <xdr:nvGraphicFramePr>
        <xdr:cNvPr id="181" name="Gráfico 776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7</xdr:col>
      <xdr:colOff>723900</xdr:colOff>
      <xdr:row>3628</xdr:row>
      <xdr:rowOff>0</xdr:rowOff>
    </xdr:from>
    <xdr:to>
      <xdr:col>13</xdr:col>
      <xdr:colOff>704850</xdr:colOff>
      <xdr:row>3628</xdr:row>
      <xdr:rowOff>0</xdr:rowOff>
    </xdr:to>
    <xdr:graphicFrame macro="">
      <xdr:nvGraphicFramePr>
        <xdr:cNvPr id="182" name="Gráfico 777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7</xdr:col>
      <xdr:colOff>466725</xdr:colOff>
      <xdr:row>3628</xdr:row>
      <xdr:rowOff>0</xdr:rowOff>
    </xdr:to>
    <xdr:graphicFrame macro="">
      <xdr:nvGraphicFramePr>
        <xdr:cNvPr id="183" name="Gráfico 778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7</xdr:col>
      <xdr:colOff>676275</xdr:colOff>
      <xdr:row>3628</xdr:row>
      <xdr:rowOff>0</xdr:rowOff>
    </xdr:from>
    <xdr:to>
      <xdr:col>13</xdr:col>
      <xdr:colOff>609600</xdr:colOff>
      <xdr:row>3628</xdr:row>
      <xdr:rowOff>0</xdr:rowOff>
    </xdr:to>
    <xdr:graphicFrame macro="">
      <xdr:nvGraphicFramePr>
        <xdr:cNvPr id="184" name="Gráfico 779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0</xdr:colOff>
      <xdr:row>3628</xdr:row>
      <xdr:rowOff>0</xdr:rowOff>
    </xdr:from>
    <xdr:to>
      <xdr:col>7</xdr:col>
      <xdr:colOff>466725</xdr:colOff>
      <xdr:row>3628</xdr:row>
      <xdr:rowOff>0</xdr:rowOff>
    </xdr:to>
    <xdr:graphicFrame macro="">
      <xdr:nvGraphicFramePr>
        <xdr:cNvPr id="185" name="Gráfico 780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7</xdr:col>
      <xdr:colOff>704850</xdr:colOff>
      <xdr:row>3628</xdr:row>
      <xdr:rowOff>0</xdr:rowOff>
    </xdr:from>
    <xdr:to>
      <xdr:col>13</xdr:col>
      <xdr:colOff>609600</xdr:colOff>
      <xdr:row>3628</xdr:row>
      <xdr:rowOff>0</xdr:rowOff>
    </xdr:to>
    <xdr:graphicFrame macro="">
      <xdr:nvGraphicFramePr>
        <xdr:cNvPr id="186" name="Gráfico 78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1743075</xdr:colOff>
      <xdr:row>3628</xdr:row>
      <xdr:rowOff>0</xdr:rowOff>
    </xdr:from>
    <xdr:to>
      <xdr:col>8</xdr:col>
      <xdr:colOff>352425</xdr:colOff>
      <xdr:row>3628</xdr:row>
      <xdr:rowOff>0</xdr:rowOff>
    </xdr:to>
    <xdr:graphicFrame macro="">
      <xdr:nvGraphicFramePr>
        <xdr:cNvPr id="187" name="Gráfico 788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0</xdr:colOff>
      <xdr:row>2360</xdr:row>
      <xdr:rowOff>0</xdr:rowOff>
    </xdr:from>
    <xdr:to>
      <xdr:col>12</xdr:col>
      <xdr:colOff>19050</xdr:colOff>
      <xdr:row>2360</xdr:row>
      <xdr:rowOff>0</xdr:rowOff>
    </xdr:to>
    <xdr:graphicFrame macro="">
      <xdr:nvGraphicFramePr>
        <xdr:cNvPr id="238" name="Gráfico 909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5</xdr:col>
      <xdr:colOff>19050</xdr:colOff>
      <xdr:row>3466</xdr:row>
      <xdr:rowOff>0</xdr:rowOff>
    </xdr:to>
    <xdr:graphicFrame macro="">
      <xdr:nvGraphicFramePr>
        <xdr:cNvPr id="244" name="Gráfico 919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5</xdr:col>
      <xdr:colOff>428625</xdr:colOff>
      <xdr:row>3466</xdr:row>
      <xdr:rowOff>0</xdr:rowOff>
    </xdr:from>
    <xdr:to>
      <xdr:col>13</xdr:col>
      <xdr:colOff>657225</xdr:colOff>
      <xdr:row>3466</xdr:row>
      <xdr:rowOff>0</xdr:rowOff>
    </xdr:to>
    <xdr:graphicFrame macro="">
      <xdr:nvGraphicFramePr>
        <xdr:cNvPr id="245" name="Gráfico 920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5</xdr:col>
      <xdr:colOff>19050</xdr:colOff>
      <xdr:row>3466</xdr:row>
      <xdr:rowOff>0</xdr:rowOff>
    </xdr:to>
    <xdr:graphicFrame macro="">
      <xdr:nvGraphicFramePr>
        <xdr:cNvPr id="246" name="Gráfico 92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5</xdr:col>
      <xdr:colOff>438150</xdr:colOff>
      <xdr:row>3466</xdr:row>
      <xdr:rowOff>0</xdr:rowOff>
    </xdr:from>
    <xdr:to>
      <xdr:col>13</xdr:col>
      <xdr:colOff>628650</xdr:colOff>
      <xdr:row>3466</xdr:row>
      <xdr:rowOff>0</xdr:rowOff>
    </xdr:to>
    <xdr:graphicFrame macro="">
      <xdr:nvGraphicFramePr>
        <xdr:cNvPr id="247" name="Gráfico 922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19050</xdr:colOff>
      <xdr:row>3466</xdr:row>
      <xdr:rowOff>0</xdr:rowOff>
    </xdr:to>
    <xdr:graphicFrame macro="">
      <xdr:nvGraphicFramePr>
        <xdr:cNvPr id="248" name="Gráfico 923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8</xdr:col>
      <xdr:colOff>171450</xdr:colOff>
      <xdr:row>3466</xdr:row>
      <xdr:rowOff>0</xdr:rowOff>
    </xdr:from>
    <xdr:to>
      <xdr:col>13</xdr:col>
      <xdr:colOff>695325</xdr:colOff>
      <xdr:row>3466</xdr:row>
      <xdr:rowOff>0</xdr:rowOff>
    </xdr:to>
    <xdr:graphicFrame macro="">
      <xdr:nvGraphicFramePr>
        <xdr:cNvPr id="249" name="Gráfico 924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47625</xdr:colOff>
      <xdr:row>3466</xdr:row>
      <xdr:rowOff>0</xdr:rowOff>
    </xdr:from>
    <xdr:to>
      <xdr:col>13</xdr:col>
      <xdr:colOff>19050</xdr:colOff>
      <xdr:row>3466</xdr:row>
      <xdr:rowOff>0</xdr:rowOff>
    </xdr:to>
    <xdr:graphicFrame macro="">
      <xdr:nvGraphicFramePr>
        <xdr:cNvPr id="250" name="Gráfico 926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28575</xdr:colOff>
      <xdr:row>3466</xdr:row>
      <xdr:rowOff>0</xdr:rowOff>
    </xdr:to>
    <xdr:graphicFrame macro="">
      <xdr:nvGraphicFramePr>
        <xdr:cNvPr id="251" name="Gráfico 932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0</xdr:colOff>
      <xdr:row>3466</xdr:row>
      <xdr:rowOff>0</xdr:rowOff>
    </xdr:to>
    <xdr:graphicFrame macro="">
      <xdr:nvGraphicFramePr>
        <xdr:cNvPr id="252" name="Gráfico 933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28575</xdr:colOff>
      <xdr:row>3466</xdr:row>
      <xdr:rowOff>0</xdr:rowOff>
    </xdr:to>
    <xdr:graphicFrame macro="">
      <xdr:nvGraphicFramePr>
        <xdr:cNvPr id="253" name="Gráfico 934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3</xdr:col>
      <xdr:colOff>0</xdr:colOff>
      <xdr:row>3466</xdr:row>
      <xdr:rowOff>0</xdr:rowOff>
    </xdr:from>
    <xdr:to>
      <xdr:col>10</xdr:col>
      <xdr:colOff>19050</xdr:colOff>
      <xdr:row>3466</xdr:row>
      <xdr:rowOff>0</xdr:rowOff>
    </xdr:to>
    <xdr:graphicFrame macro="">
      <xdr:nvGraphicFramePr>
        <xdr:cNvPr id="254" name="Gráfico 935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19050</xdr:colOff>
      <xdr:row>3466</xdr:row>
      <xdr:rowOff>0</xdr:rowOff>
    </xdr:to>
    <xdr:graphicFrame macro="">
      <xdr:nvGraphicFramePr>
        <xdr:cNvPr id="255" name="Gráfico 936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13</xdr:col>
      <xdr:colOff>28575</xdr:colOff>
      <xdr:row>3466</xdr:row>
      <xdr:rowOff>0</xdr:rowOff>
    </xdr:to>
    <xdr:graphicFrame macro="">
      <xdr:nvGraphicFramePr>
        <xdr:cNvPr id="256" name="Gráfico 937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12</xdr:col>
      <xdr:colOff>923925</xdr:colOff>
      <xdr:row>3466</xdr:row>
      <xdr:rowOff>0</xdr:rowOff>
    </xdr:to>
    <xdr:graphicFrame macro="">
      <xdr:nvGraphicFramePr>
        <xdr:cNvPr id="257" name="Gráfico 938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5</xdr:col>
      <xdr:colOff>904875</xdr:colOff>
      <xdr:row>3466</xdr:row>
      <xdr:rowOff>0</xdr:rowOff>
    </xdr:to>
    <xdr:graphicFrame macro="">
      <xdr:nvGraphicFramePr>
        <xdr:cNvPr id="258" name="Gráfico 939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685800</xdr:colOff>
      <xdr:row>3466</xdr:row>
      <xdr:rowOff>0</xdr:rowOff>
    </xdr:from>
    <xdr:to>
      <xdr:col>13</xdr:col>
      <xdr:colOff>0</xdr:colOff>
      <xdr:row>3466</xdr:row>
      <xdr:rowOff>0</xdr:rowOff>
    </xdr:to>
    <xdr:graphicFrame macro="">
      <xdr:nvGraphicFramePr>
        <xdr:cNvPr id="259" name="Gráfico 940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7</xdr:col>
      <xdr:colOff>361950</xdr:colOff>
      <xdr:row>3466</xdr:row>
      <xdr:rowOff>0</xdr:rowOff>
    </xdr:to>
    <xdr:graphicFrame macro="">
      <xdr:nvGraphicFramePr>
        <xdr:cNvPr id="260" name="Gráfico 94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7</xdr:col>
      <xdr:colOff>600075</xdr:colOff>
      <xdr:row>3466</xdr:row>
      <xdr:rowOff>0</xdr:rowOff>
    </xdr:from>
    <xdr:to>
      <xdr:col>13</xdr:col>
      <xdr:colOff>514350</xdr:colOff>
      <xdr:row>3466</xdr:row>
      <xdr:rowOff>0</xdr:rowOff>
    </xdr:to>
    <xdr:graphicFrame macro="">
      <xdr:nvGraphicFramePr>
        <xdr:cNvPr id="261" name="Gráfico 942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0</xdr:colOff>
      <xdr:row>3466</xdr:row>
      <xdr:rowOff>0</xdr:rowOff>
    </xdr:from>
    <xdr:to>
      <xdr:col>7</xdr:col>
      <xdr:colOff>352425</xdr:colOff>
      <xdr:row>3466</xdr:row>
      <xdr:rowOff>0</xdr:rowOff>
    </xdr:to>
    <xdr:graphicFrame macro="">
      <xdr:nvGraphicFramePr>
        <xdr:cNvPr id="262" name="Gráfico 943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7</xdr:col>
      <xdr:colOff>657225</xdr:colOff>
      <xdr:row>3466</xdr:row>
      <xdr:rowOff>0</xdr:rowOff>
    </xdr:from>
    <xdr:to>
      <xdr:col>13</xdr:col>
      <xdr:colOff>542925</xdr:colOff>
      <xdr:row>3466</xdr:row>
      <xdr:rowOff>0</xdr:rowOff>
    </xdr:to>
    <xdr:graphicFrame macro="">
      <xdr:nvGraphicFramePr>
        <xdr:cNvPr id="263" name="Gráfico 944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0</xdr:colOff>
      <xdr:row>2512</xdr:row>
      <xdr:rowOff>0</xdr:rowOff>
    </xdr:from>
    <xdr:to>
      <xdr:col>12</xdr:col>
      <xdr:colOff>19050</xdr:colOff>
      <xdr:row>2512</xdr:row>
      <xdr:rowOff>0</xdr:rowOff>
    </xdr:to>
    <xdr:graphicFrame macro="">
      <xdr:nvGraphicFramePr>
        <xdr:cNvPr id="328" name="Gráfico 909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0</xdr:colOff>
      <xdr:row>1400</xdr:row>
      <xdr:rowOff>1</xdr:rowOff>
    </xdr:from>
    <xdr:to>
      <xdr:col>11</xdr:col>
      <xdr:colOff>11906</xdr:colOff>
      <xdr:row>1417</xdr:row>
      <xdr:rowOff>31750</xdr:rowOff>
    </xdr:to>
    <xdr:graphicFrame macro="">
      <xdr:nvGraphicFramePr>
        <xdr:cNvPr id="208" name="Gráfico 10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35718</xdr:colOff>
      <xdr:row>907</xdr:row>
      <xdr:rowOff>317101</xdr:rowOff>
    </xdr:from>
    <xdr:to>
      <xdr:col>5</xdr:col>
      <xdr:colOff>11906</xdr:colOff>
      <xdr:row>917</xdr:row>
      <xdr:rowOff>313531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7</xdr:col>
      <xdr:colOff>0</xdr:colOff>
      <xdr:row>908</xdr:row>
      <xdr:rowOff>35321</xdr:rowOff>
    </xdr:from>
    <xdr:to>
      <xdr:col>13</xdr:col>
      <xdr:colOff>27781</xdr:colOff>
      <xdr:row>918</xdr:row>
      <xdr:rowOff>43656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3</xdr:col>
      <xdr:colOff>416719</xdr:colOff>
      <xdr:row>2030</xdr:row>
      <xdr:rowOff>301229</xdr:rowOff>
    </xdr:from>
    <xdr:to>
      <xdr:col>13</xdr:col>
      <xdr:colOff>559594</xdr:colOff>
      <xdr:row>2058</xdr:row>
      <xdr:rowOff>299357</xdr:rowOff>
    </xdr:to>
    <xdr:graphicFrame macro="">
      <xdr:nvGraphicFramePr>
        <xdr:cNvPr id="323" name="Gráfico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3</xdr:col>
      <xdr:colOff>416718</xdr:colOff>
      <xdr:row>2061</xdr:row>
      <xdr:rowOff>15475</xdr:rowOff>
    </xdr:from>
    <xdr:to>
      <xdr:col>13</xdr:col>
      <xdr:colOff>523875</xdr:colOff>
      <xdr:row>2089</xdr:row>
      <xdr:rowOff>13606</xdr:rowOff>
    </xdr:to>
    <xdr:graphicFrame macro="">
      <xdr:nvGraphicFramePr>
        <xdr:cNvPr id="324" name="Gráfico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23813</xdr:colOff>
      <xdr:row>2117</xdr:row>
      <xdr:rowOff>3570</xdr:rowOff>
    </xdr:from>
    <xdr:to>
      <xdr:col>13</xdr:col>
      <xdr:colOff>11906</xdr:colOff>
      <xdr:row>2127</xdr:row>
      <xdr:rowOff>23812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23812</xdr:colOff>
      <xdr:row>2143</xdr:row>
      <xdr:rowOff>3571</xdr:rowOff>
    </xdr:from>
    <xdr:to>
      <xdr:col>12</xdr:col>
      <xdr:colOff>904875</xdr:colOff>
      <xdr:row>2153</xdr:row>
      <xdr:rowOff>11906</xdr:rowOff>
    </xdr:to>
    <xdr:graphicFrame macro="">
      <xdr:nvGraphicFramePr>
        <xdr:cNvPr id="321" name="Gráfico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0</xdr:colOff>
      <xdr:row>2589</xdr:row>
      <xdr:rowOff>0</xdr:rowOff>
    </xdr:from>
    <xdr:to>
      <xdr:col>12</xdr:col>
      <xdr:colOff>19050</xdr:colOff>
      <xdr:row>2589</xdr:row>
      <xdr:rowOff>0</xdr:rowOff>
    </xdr:to>
    <xdr:graphicFrame macro="">
      <xdr:nvGraphicFramePr>
        <xdr:cNvPr id="291" name="Gráfico 909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0</xdr:colOff>
      <xdr:row>2666</xdr:row>
      <xdr:rowOff>0</xdr:rowOff>
    </xdr:from>
    <xdr:to>
      <xdr:col>12</xdr:col>
      <xdr:colOff>19050</xdr:colOff>
      <xdr:row>2666</xdr:row>
      <xdr:rowOff>0</xdr:rowOff>
    </xdr:to>
    <xdr:graphicFrame macro="">
      <xdr:nvGraphicFramePr>
        <xdr:cNvPr id="297" name="Gráfico 909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0</xdr:colOff>
      <xdr:row>454</xdr:row>
      <xdr:rowOff>0</xdr:rowOff>
    </xdr:from>
    <xdr:to>
      <xdr:col>13</xdr:col>
      <xdr:colOff>825500</xdr:colOff>
      <xdr:row>463</xdr:row>
      <xdr:rowOff>0</xdr:rowOff>
    </xdr:to>
    <xdr:graphicFrame macro="">
      <xdr:nvGraphicFramePr>
        <xdr:cNvPr id="290" name="Gráfico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0</xdr:colOff>
      <xdr:row>466</xdr:row>
      <xdr:rowOff>0</xdr:rowOff>
    </xdr:from>
    <xdr:to>
      <xdr:col>13</xdr:col>
      <xdr:colOff>825500</xdr:colOff>
      <xdr:row>474</xdr:row>
      <xdr:rowOff>297656</xdr:rowOff>
    </xdr:to>
    <xdr:graphicFrame macro="">
      <xdr:nvGraphicFramePr>
        <xdr:cNvPr id="293" name="Gráfico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5</xdr:col>
      <xdr:colOff>0</xdr:colOff>
      <xdr:row>514</xdr:row>
      <xdr:rowOff>0</xdr:rowOff>
    </xdr:from>
    <xdr:to>
      <xdr:col>12</xdr:col>
      <xdr:colOff>0</xdr:colOff>
      <xdr:row>524</xdr:row>
      <xdr:rowOff>301625</xdr:rowOff>
    </xdr:to>
    <xdr:graphicFrame macro="">
      <xdr:nvGraphicFramePr>
        <xdr:cNvPr id="292" name="Gráfico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0</xdr:colOff>
      <xdr:row>1917</xdr:row>
      <xdr:rowOff>3571</xdr:rowOff>
    </xdr:from>
    <xdr:to>
      <xdr:col>13</xdr:col>
      <xdr:colOff>23812</xdr:colOff>
      <xdr:row>1927</xdr:row>
      <xdr:rowOff>11906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3</xdr:col>
      <xdr:colOff>222250</xdr:colOff>
      <xdr:row>1961</xdr:row>
      <xdr:rowOff>47625</xdr:rowOff>
    </xdr:from>
    <xdr:to>
      <xdr:col>13</xdr:col>
      <xdr:colOff>777875</xdr:colOff>
      <xdr:row>1982</xdr:row>
      <xdr:rowOff>11907</xdr:rowOff>
    </xdr:to>
    <xdr:graphicFrame macro="">
      <xdr:nvGraphicFramePr>
        <xdr:cNvPr id="311" name="Gráfico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3</xdr:col>
      <xdr:colOff>190500</xdr:colOff>
      <xdr:row>1985</xdr:row>
      <xdr:rowOff>309561</xdr:rowOff>
    </xdr:from>
    <xdr:to>
      <xdr:col>13</xdr:col>
      <xdr:colOff>793749</xdr:colOff>
      <xdr:row>2006</xdr:row>
      <xdr:rowOff>301625</xdr:rowOff>
    </xdr:to>
    <xdr:graphicFrame macro="">
      <xdr:nvGraphicFramePr>
        <xdr:cNvPr id="312" name="Gráfico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357187</xdr:colOff>
      <xdr:row>2213</xdr:row>
      <xdr:rowOff>142875</xdr:rowOff>
    </xdr:from>
    <xdr:to>
      <xdr:col>13</xdr:col>
      <xdr:colOff>511968</xdr:colOff>
      <xdr:row>2223</xdr:row>
      <xdr:rowOff>297656</xdr:rowOff>
    </xdr:to>
    <xdr:graphicFrame macro="">
      <xdr:nvGraphicFramePr>
        <xdr:cNvPr id="320" name="Gráfico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7</xdr:col>
      <xdr:colOff>345281</xdr:colOff>
      <xdr:row>2228</xdr:row>
      <xdr:rowOff>170258</xdr:rowOff>
    </xdr:from>
    <xdr:to>
      <xdr:col>13</xdr:col>
      <xdr:colOff>559592</xdr:colOff>
      <xdr:row>2238</xdr:row>
      <xdr:rowOff>273842</xdr:rowOff>
    </xdr:to>
    <xdr:graphicFrame macro="">
      <xdr:nvGraphicFramePr>
        <xdr:cNvPr id="329" name="Gráfico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11906</xdr:colOff>
      <xdr:row>2420</xdr:row>
      <xdr:rowOff>23812</xdr:rowOff>
    </xdr:from>
    <xdr:to>
      <xdr:col>7</xdr:col>
      <xdr:colOff>31751</xdr:colOff>
      <xdr:row>2432</xdr:row>
      <xdr:rowOff>63499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0</xdr:colOff>
      <xdr:row>3469</xdr:row>
      <xdr:rowOff>309561</xdr:rowOff>
    </xdr:from>
    <xdr:to>
      <xdr:col>6</xdr:col>
      <xdr:colOff>571500</xdr:colOff>
      <xdr:row>3482</xdr:row>
      <xdr:rowOff>0</xdr:rowOff>
    </xdr:to>
    <xdr:graphicFrame macro="">
      <xdr:nvGraphicFramePr>
        <xdr:cNvPr id="310" name="Gráfico 4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1000125</xdr:colOff>
      <xdr:row>3469</xdr:row>
      <xdr:rowOff>309563</xdr:rowOff>
    </xdr:from>
    <xdr:to>
      <xdr:col>14</xdr:col>
      <xdr:colOff>7937</xdr:colOff>
      <xdr:row>3481</xdr:row>
      <xdr:rowOff>301625</xdr:rowOff>
    </xdr:to>
    <xdr:graphicFrame macro="">
      <xdr:nvGraphicFramePr>
        <xdr:cNvPr id="314" name="Gráfico 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0</xdr:colOff>
      <xdr:row>3483</xdr:row>
      <xdr:rowOff>309561</xdr:rowOff>
    </xdr:from>
    <xdr:to>
      <xdr:col>6</xdr:col>
      <xdr:colOff>607218</xdr:colOff>
      <xdr:row>3496</xdr:row>
      <xdr:rowOff>15875</xdr:rowOff>
    </xdr:to>
    <xdr:graphicFrame macro="">
      <xdr:nvGraphicFramePr>
        <xdr:cNvPr id="316" name="Gráfico 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38099</xdr:colOff>
      <xdr:row>3483</xdr:row>
      <xdr:rowOff>309560</xdr:rowOff>
    </xdr:from>
    <xdr:to>
      <xdr:col>13</xdr:col>
      <xdr:colOff>841374</xdr:colOff>
      <xdr:row>3495</xdr:row>
      <xdr:rowOff>317499</xdr:rowOff>
    </xdr:to>
    <xdr:graphicFrame macro="">
      <xdr:nvGraphicFramePr>
        <xdr:cNvPr id="317" name="Gráfico 4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0</xdr:colOff>
      <xdr:row>3498</xdr:row>
      <xdr:rowOff>0</xdr:rowOff>
    </xdr:from>
    <xdr:to>
      <xdr:col>6</xdr:col>
      <xdr:colOff>738186</xdr:colOff>
      <xdr:row>3509</xdr:row>
      <xdr:rowOff>301625</xdr:rowOff>
    </xdr:to>
    <xdr:graphicFrame macro="">
      <xdr:nvGraphicFramePr>
        <xdr:cNvPr id="318" name="Gráfico 4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1</xdr:colOff>
      <xdr:row>3544</xdr:row>
      <xdr:rowOff>0</xdr:rowOff>
    </xdr:from>
    <xdr:to>
      <xdr:col>6</xdr:col>
      <xdr:colOff>595312</xdr:colOff>
      <xdr:row>3554</xdr:row>
      <xdr:rowOff>15875</xdr:rowOff>
    </xdr:to>
    <xdr:graphicFrame macro="">
      <xdr:nvGraphicFramePr>
        <xdr:cNvPr id="319" name="Gráfico 12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1000125</xdr:colOff>
      <xdr:row>3544</xdr:row>
      <xdr:rowOff>0</xdr:rowOff>
    </xdr:from>
    <xdr:to>
      <xdr:col>13</xdr:col>
      <xdr:colOff>825499</xdr:colOff>
      <xdr:row>3554</xdr:row>
      <xdr:rowOff>0</xdr:rowOff>
    </xdr:to>
    <xdr:graphicFrame macro="">
      <xdr:nvGraphicFramePr>
        <xdr:cNvPr id="330" name="Gráfico 6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0</xdr:colOff>
      <xdr:row>3554</xdr:row>
      <xdr:rowOff>309561</xdr:rowOff>
    </xdr:from>
    <xdr:to>
      <xdr:col>6</xdr:col>
      <xdr:colOff>619125</xdr:colOff>
      <xdr:row>3564</xdr:row>
      <xdr:rowOff>301625</xdr:rowOff>
    </xdr:to>
    <xdr:graphicFrame macro="">
      <xdr:nvGraphicFramePr>
        <xdr:cNvPr id="338" name="Gráfico 1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7</xdr:col>
      <xdr:colOff>0</xdr:colOff>
      <xdr:row>3555</xdr:row>
      <xdr:rowOff>0</xdr:rowOff>
    </xdr:from>
    <xdr:to>
      <xdr:col>13</xdr:col>
      <xdr:colOff>825500</xdr:colOff>
      <xdr:row>3564</xdr:row>
      <xdr:rowOff>317499</xdr:rowOff>
    </xdr:to>
    <xdr:graphicFrame macro="">
      <xdr:nvGraphicFramePr>
        <xdr:cNvPr id="346" name="Gráfico 8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952500</xdr:colOff>
      <xdr:row>3579</xdr:row>
      <xdr:rowOff>23811</xdr:rowOff>
    </xdr:from>
    <xdr:to>
      <xdr:col>12</xdr:col>
      <xdr:colOff>932656</xdr:colOff>
      <xdr:row>3592</xdr:row>
      <xdr:rowOff>317499</xdr:rowOff>
    </xdr:to>
    <xdr:graphicFrame macro="">
      <xdr:nvGraphicFramePr>
        <xdr:cNvPr id="350" name="Gráfico 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936625</xdr:colOff>
      <xdr:row>3594</xdr:row>
      <xdr:rowOff>285750</xdr:rowOff>
    </xdr:from>
    <xdr:to>
      <xdr:col>13</xdr:col>
      <xdr:colOff>11906</xdr:colOff>
      <xdr:row>3608</xdr:row>
      <xdr:rowOff>285750</xdr:rowOff>
    </xdr:to>
    <xdr:graphicFrame macro="">
      <xdr:nvGraphicFramePr>
        <xdr:cNvPr id="351" name="Gráfico 1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873125</xdr:colOff>
      <xdr:row>3618</xdr:row>
      <xdr:rowOff>15875</xdr:rowOff>
    </xdr:from>
    <xdr:to>
      <xdr:col>12</xdr:col>
      <xdr:colOff>920750</xdr:colOff>
      <xdr:row>3631</xdr:row>
      <xdr:rowOff>301624</xdr:rowOff>
    </xdr:to>
    <xdr:graphicFrame macro="">
      <xdr:nvGraphicFramePr>
        <xdr:cNvPr id="352" name="Gráfico 1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0</xdr:colOff>
      <xdr:row>3566</xdr:row>
      <xdr:rowOff>0</xdr:rowOff>
    </xdr:from>
    <xdr:to>
      <xdr:col>6</xdr:col>
      <xdr:colOff>603250</xdr:colOff>
      <xdr:row>3576</xdr:row>
      <xdr:rowOff>0</xdr:rowOff>
    </xdr:to>
    <xdr:graphicFrame macro="">
      <xdr:nvGraphicFramePr>
        <xdr:cNvPr id="353" name="Gráfico 8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53577</xdr:colOff>
      <xdr:row>2446</xdr:row>
      <xdr:rowOff>301227</xdr:rowOff>
    </xdr:from>
    <xdr:to>
      <xdr:col>7</xdr:col>
      <xdr:colOff>47626</xdr:colOff>
      <xdr:row>2458</xdr:row>
      <xdr:rowOff>301625</xdr:rowOff>
    </xdr:to>
    <xdr:graphicFrame macro="">
      <xdr:nvGraphicFramePr>
        <xdr:cNvPr id="349" name="Gráfico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61" name="Conector recto 360">
          <a:extLst>
            <a:ext uri="{FF2B5EF4-FFF2-40B4-BE49-F238E27FC236}">
              <a16:creationId xmlns:a16="http://schemas.microsoft.com/office/drawing/2014/main" id="{E524C59D-DA53-49D3-BEFD-2A709FE35CA3}"/>
            </a:ext>
          </a:extLst>
        </xdr:cNvPr>
        <xdr:cNvCxnSpPr/>
      </xdr:nvCxnSpPr>
      <xdr:spPr>
        <a:xfrm>
          <a:off x="995014" y="5676900"/>
          <a:ext cx="9443026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138109</xdr:colOff>
      <xdr:row>116</xdr:row>
      <xdr:rowOff>146050</xdr:rowOff>
    </xdr:from>
    <xdr:to>
      <xdr:col>7</xdr:col>
      <xdr:colOff>469896</xdr:colOff>
      <xdr:row>124</xdr:row>
      <xdr:rowOff>136525</xdr:rowOff>
    </xdr:to>
    <xdr:pic>
      <xdr:nvPicPr>
        <xdr:cNvPr id="362" name="Picture 2" descr="Identificador Junta color">
          <a:extLst>
            <a:ext uri="{FF2B5EF4-FFF2-40B4-BE49-F238E27FC236}">
              <a16:creationId xmlns:a16="http://schemas.microsoft.com/office/drawing/2014/main" id="{02E3C9C0-1268-43E2-9F30-F5A3228F2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5459" y="19767550"/>
          <a:ext cx="2274887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323846</xdr:colOff>
      <xdr:row>56</xdr:row>
      <xdr:rowOff>0</xdr:rowOff>
    </xdr:from>
    <xdr:to>
      <xdr:col>10</xdr:col>
      <xdr:colOff>606421</xdr:colOff>
      <xdr:row>82</xdr:row>
      <xdr:rowOff>63500</xdr:rowOff>
    </xdr:to>
    <xdr:pic>
      <xdr:nvPicPr>
        <xdr:cNvPr id="363" name="Picture 1" descr="ES VIDA">
          <a:extLst>
            <a:ext uri="{FF2B5EF4-FFF2-40B4-BE49-F238E27FC236}">
              <a16:creationId xmlns:a16="http://schemas.microsoft.com/office/drawing/2014/main" id="{AC090BBE-8BF7-49EA-B6CF-EDF65EE8B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1784" y="10810875"/>
          <a:ext cx="7926387" cy="439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532</xdr:row>
      <xdr:rowOff>0</xdr:rowOff>
    </xdr:from>
    <xdr:to>
      <xdr:col>13</xdr:col>
      <xdr:colOff>825500</xdr:colOff>
      <xdr:row>541</xdr:row>
      <xdr:rowOff>0</xdr:rowOff>
    </xdr:to>
    <xdr:graphicFrame macro="">
      <xdr:nvGraphicFramePr>
        <xdr:cNvPr id="365" name="Gráfico 364">
          <a:extLst>
            <a:ext uri="{FF2B5EF4-FFF2-40B4-BE49-F238E27FC236}">
              <a16:creationId xmlns:a16="http://schemas.microsoft.com/office/drawing/2014/main" id="{947D84D0-9666-4B3D-90D7-3BA0FF30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5</xdr:col>
      <xdr:colOff>0</xdr:colOff>
      <xdr:row>548</xdr:row>
      <xdr:rowOff>0</xdr:rowOff>
    </xdr:from>
    <xdr:to>
      <xdr:col>12</xdr:col>
      <xdr:colOff>0</xdr:colOff>
      <xdr:row>558</xdr:row>
      <xdr:rowOff>301625</xdr:rowOff>
    </xdr:to>
    <xdr:graphicFrame macro="">
      <xdr:nvGraphicFramePr>
        <xdr:cNvPr id="366" name="Gráfico 365">
          <a:extLst>
            <a:ext uri="{FF2B5EF4-FFF2-40B4-BE49-F238E27FC236}">
              <a16:creationId xmlns:a16="http://schemas.microsoft.com/office/drawing/2014/main" id="{015CF2C5-AEAA-4585-A14F-9FBC9D7A2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5</xdr:col>
      <xdr:colOff>0</xdr:colOff>
      <xdr:row>587</xdr:row>
      <xdr:rowOff>0</xdr:rowOff>
    </xdr:from>
    <xdr:to>
      <xdr:col>12</xdr:col>
      <xdr:colOff>0</xdr:colOff>
      <xdr:row>597</xdr:row>
      <xdr:rowOff>301625</xdr:rowOff>
    </xdr:to>
    <xdr:graphicFrame macro="">
      <xdr:nvGraphicFramePr>
        <xdr:cNvPr id="367" name="Gráfico 366">
          <a:extLst>
            <a:ext uri="{FF2B5EF4-FFF2-40B4-BE49-F238E27FC236}">
              <a16:creationId xmlns:a16="http://schemas.microsoft.com/office/drawing/2014/main" id="{3DD0B1E2-E989-42BA-9AE4-D6458CC31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5</xdr:col>
      <xdr:colOff>0</xdr:colOff>
      <xdr:row>621</xdr:row>
      <xdr:rowOff>0</xdr:rowOff>
    </xdr:from>
    <xdr:to>
      <xdr:col>12</xdr:col>
      <xdr:colOff>0</xdr:colOff>
      <xdr:row>631</xdr:row>
      <xdr:rowOff>301625</xdr:rowOff>
    </xdr:to>
    <xdr:graphicFrame macro="">
      <xdr:nvGraphicFramePr>
        <xdr:cNvPr id="368" name="Gráfico 367">
          <a:extLst>
            <a:ext uri="{FF2B5EF4-FFF2-40B4-BE49-F238E27FC236}">
              <a16:creationId xmlns:a16="http://schemas.microsoft.com/office/drawing/2014/main" id="{F32087B1-3EB4-429A-88E4-78553967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5</xdr:col>
      <xdr:colOff>0</xdr:colOff>
      <xdr:row>663</xdr:row>
      <xdr:rowOff>0</xdr:rowOff>
    </xdr:from>
    <xdr:to>
      <xdr:col>12</xdr:col>
      <xdr:colOff>0</xdr:colOff>
      <xdr:row>673</xdr:row>
      <xdr:rowOff>301625</xdr:rowOff>
    </xdr:to>
    <xdr:graphicFrame macro="">
      <xdr:nvGraphicFramePr>
        <xdr:cNvPr id="369" name="Gráfico 368">
          <a:extLst>
            <a:ext uri="{FF2B5EF4-FFF2-40B4-BE49-F238E27FC236}">
              <a16:creationId xmlns:a16="http://schemas.microsoft.com/office/drawing/2014/main" id="{04BA1127-C4B3-46EE-B803-0467CD5DC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5</xdr:col>
      <xdr:colOff>0</xdr:colOff>
      <xdr:row>697</xdr:row>
      <xdr:rowOff>0</xdr:rowOff>
    </xdr:from>
    <xdr:to>
      <xdr:col>12</xdr:col>
      <xdr:colOff>0</xdr:colOff>
      <xdr:row>707</xdr:row>
      <xdr:rowOff>301625</xdr:rowOff>
    </xdr:to>
    <xdr:graphicFrame macro="">
      <xdr:nvGraphicFramePr>
        <xdr:cNvPr id="370" name="Gráfico 369">
          <a:extLst>
            <a:ext uri="{FF2B5EF4-FFF2-40B4-BE49-F238E27FC236}">
              <a16:creationId xmlns:a16="http://schemas.microsoft.com/office/drawing/2014/main" id="{49C7770E-E695-4DAB-B3BB-EFDA5F9A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5</xdr:col>
      <xdr:colOff>0</xdr:colOff>
      <xdr:row>739</xdr:row>
      <xdr:rowOff>0</xdr:rowOff>
    </xdr:from>
    <xdr:to>
      <xdr:col>12</xdr:col>
      <xdr:colOff>0</xdr:colOff>
      <xdr:row>749</xdr:row>
      <xdr:rowOff>301625</xdr:rowOff>
    </xdr:to>
    <xdr:graphicFrame macro="">
      <xdr:nvGraphicFramePr>
        <xdr:cNvPr id="371" name="Gráfico 370">
          <a:extLst>
            <a:ext uri="{FF2B5EF4-FFF2-40B4-BE49-F238E27FC236}">
              <a16:creationId xmlns:a16="http://schemas.microsoft.com/office/drawing/2014/main" id="{79E84A4D-32E1-4EE7-BE6F-427B85578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5</xdr:col>
      <xdr:colOff>0</xdr:colOff>
      <xdr:row>773</xdr:row>
      <xdr:rowOff>0</xdr:rowOff>
    </xdr:from>
    <xdr:to>
      <xdr:col>12</xdr:col>
      <xdr:colOff>0</xdr:colOff>
      <xdr:row>783</xdr:row>
      <xdr:rowOff>301625</xdr:rowOff>
    </xdr:to>
    <xdr:graphicFrame macro="">
      <xdr:nvGraphicFramePr>
        <xdr:cNvPr id="372" name="Gráfico 371">
          <a:extLst>
            <a:ext uri="{FF2B5EF4-FFF2-40B4-BE49-F238E27FC236}">
              <a16:creationId xmlns:a16="http://schemas.microsoft.com/office/drawing/2014/main" id="{CC4D33D7-1917-4B6E-B701-251D767E8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5</xdr:col>
      <xdr:colOff>0</xdr:colOff>
      <xdr:row>815</xdr:row>
      <xdr:rowOff>0</xdr:rowOff>
    </xdr:from>
    <xdr:to>
      <xdr:col>12</xdr:col>
      <xdr:colOff>0</xdr:colOff>
      <xdr:row>825</xdr:row>
      <xdr:rowOff>301625</xdr:rowOff>
    </xdr:to>
    <xdr:graphicFrame macro="">
      <xdr:nvGraphicFramePr>
        <xdr:cNvPr id="373" name="Gráfico 372">
          <a:extLst>
            <a:ext uri="{FF2B5EF4-FFF2-40B4-BE49-F238E27FC236}">
              <a16:creationId xmlns:a16="http://schemas.microsoft.com/office/drawing/2014/main" id="{923DB4A4-C265-43C6-B5F6-73D75A125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0</xdr:colOff>
      <xdr:row>566</xdr:row>
      <xdr:rowOff>0</xdr:rowOff>
    </xdr:from>
    <xdr:to>
      <xdr:col>13</xdr:col>
      <xdr:colOff>825500</xdr:colOff>
      <xdr:row>575</xdr:row>
      <xdr:rowOff>0</xdr:rowOff>
    </xdr:to>
    <xdr:graphicFrame macro="">
      <xdr:nvGraphicFramePr>
        <xdr:cNvPr id="374" name="Gráfico 373">
          <a:extLst>
            <a:ext uri="{FF2B5EF4-FFF2-40B4-BE49-F238E27FC236}">
              <a16:creationId xmlns:a16="http://schemas.microsoft.com/office/drawing/2014/main" id="{BA476B8B-4714-4932-8969-A4947E05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0</xdr:colOff>
      <xdr:row>605</xdr:row>
      <xdr:rowOff>0</xdr:rowOff>
    </xdr:from>
    <xdr:to>
      <xdr:col>13</xdr:col>
      <xdr:colOff>825500</xdr:colOff>
      <xdr:row>614</xdr:row>
      <xdr:rowOff>0</xdr:rowOff>
    </xdr:to>
    <xdr:graphicFrame macro="">
      <xdr:nvGraphicFramePr>
        <xdr:cNvPr id="375" name="Gráfico 374">
          <a:extLst>
            <a:ext uri="{FF2B5EF4-FFF2-40B4-BE49-F238E27FC236}">
              <a16:creationId xmlns:a16="http://schemas.microsoft.com/office/drawing/2014/main" id="{81871234-B316-416A-9FE5-FC218FA5B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0</xdr:colOff>
      <xdr:row>639</xdr:row>
      <xdr:rowOff>0</xdr:rowOff>
    </xdr:from>
    <xdr:to>
      <xdr:col>13</xdr:col>
      <xdr:colOff>825500</xdr:colOff>
      <xdr:row>648</xdr:row>
      <xdr:rowOff>0</xdr:rowOff>
    </xdr:to>
    <xdr:graphicFrame macro="">
      <xdr:nvGraphicFramePr>
        <xdr:cNvPr id="376" name="Gráfico 375">
          <a:extLst>
            <a:ext uri="{FF2B5EF4-FFF2-40B4-BE49-F238E27FC236}">
              <a16:creationId xmlns:a16="http://schemas.microsoft.com/office/drawing/2014/main" id="{1B4479AF-882A-4C63-BC3D-69AE9AEAB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0</xdr:colOff>
      <xdr:row>681</xdr:row>
      <xdr:rowOff>0</xdr:rowOff>
    </xdr:from>
    <xdr:to>
      <xdr:col>13</xdr:col>
      <xdr:colOff>825500</xdr:colOff>
      <xdr:row>690</xdr:row>
      <xdr:rowOff>0</xdr:rowOff>
    </xdr:to>
    <xdr:graphicFrame macro="">
      <xdr:nvGraphicFramePr>
        <xdr:cNvPr id="377" name="Gráfico 376">
          <a:extLst>
            <a:ext uri="{FF2B5EF4-FFF2-40B4-BE49-F238E27FC236}">
              <a16:creationId xmlns:a16="http://schemas.microsoft.com/office/drawing/2014/main" id="{60213088-C845-43FA-A4F5-6D9CC0B761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0</xdr:colOff>
      <xdr:row>715</xdr:row>
      <xdr:rowOff>0</xdr:rowOff>
    </xdr:from>
    <xdr:to>
      <xdr:col>13</xdr:col>
      <xdr:colOff>825500</xdr:colOff>
      <xdr:row>724</xdr:row>
      <xdr:rowOff>0</xdr:rowOff>
    </xdr:to>
    <xdr:graphicFrame macro="">
      <xdr:nvGraphicFramePr>
        <xdr:cNvPr id="378" name="Gráfico 377">
          <a:extLst>
            <a:ext uri="{FF2B5EF4-FFF2-40B4-BE49-F238E27FC236}">
              <a16:creationId xmlns:a16="http://schemas.microsoft.com/office/drawing/2014/main" id="{A71A6758-47BC-45CC-80C4-C614D6452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0</xdr:colOff>
      <xdr:row>757</xdr:row>
      <xdr:rowOff>0</xdr:rowOff>
    </xdr:from>
    <xdr:to>
      <xdr:col>13</xdr:col>
      <xdr:colOff>825500</xdr:colOff>
      <xdr:row>766</xdr:row>
      <xdr:rowOff>0</xdr:rowOff>
    </xdr:to>
    <xdr:graphicFrame macro="">
      <xdr:nvGraphicFramePr>
        <xdr:cNvPr id="379" name="Gráfico 378">
          <a:extLst>
            <a:ext uri="{FF2B5EF4-FFF2-40B4-BE49-F238E27FC236}">
              <a16:creationId xmlns:a16="http://schemas.microsoft.com/office/drawing/2014/main" id="{AD9E2E8A-96BC-4D61-8430-9F8E25493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0</xdr:colOff>
      <xdr:row>791</xdr:row>
      <xdr:rowOff>0</xdr:rowOff>
    </xdr:from>
    <xdr:to>
      <xdr:col>13</xdr:col>
      <xdr:colOff>825500</xdr:colOff>
      <xdr:row>800</xdr:row>
      <xdr:rowOff>0</xdr:rowOff>
    </xdr:to>
    <xdr:graphicFrame macro="">
      <xdr:nvGraphicFramePr>
        <xdr:cNvPr id="380" name="Gráfico 379">
          <a:extLst>
            <a:ext uri="{FF2B5EF4-FFF2-40B4-BE49-F238E27FC236}">
              <a16:creationId xmlns:a16="http://schemas.microsoft.com/office/drawing/2014/main" id="{4F6139ED-D415-4E46-B92B-53EFCABAE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0</xdr:colOff>
      <xdr:row>833</xdr:row>
      <xdr:rowOff>0</xdr:rowOff>
    </xdr:from>
    <xdr:to>
      <xdr:col>13</xdr:col>
      <xdr:colOff>825500</xdr:colOff>
      <xdr:row>842</xdr:row>
      <xdr:rowOff>0</xdr:rowOff>
    </xdr:to>
    <xdr:graphicFrame macro="">
      <xdr:nvGraphicFramePr>
        <xdr:cNvPr id="381" name="Gráfico 380">
          <a:extLst>
            <a:ext uri="{FF2B5EF4-FFF2-40B4-BE49-F238E27FC236}">
              <a16:creationId xmlns:a16="http://schemas.microsoft.com/office/drawing/2014/main" id="{AF0A5A52-5A60-4502-B181-B8DD41CEF5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47625</xdr:colOff>
      <xdr:row>938</xdr:row>
      <xdr:rowOff>27780</xdr:rowOff>
    </xdr:from>
    <xdr:to>
      <xdr:col>5</xdr:col>
      <xdr:colOff>0</xdr:colOff>
      <xdr:row>948</xdr:row>
      <xdr:rowOff>24210</xdr:rowOff>
    </xdr:to>
    <xdr:graphicFrame macro="">
      <xdr:nvGraphicFramePr>
        <xdr:cNvPr id="382" name="Gráfico 381">
          <a:extLst>
            <a:ext uri="{FF2B5EF4-FFF2-40B4-BE49-F238E27FC236}">
              <a16:creationId xmlns:a16="http://schemas.microsoft.com/office/drawing/2014/main" id="{435AEF07-F320-4652-89A3-6EF2DB747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7</xdr:col>
      <xdr:colOff>11907</xdr:colOff>
      <xdr:row>938</xdr:row>
      <xdr:rowOff>0</xdr:rowOff>
    </xdr:from>
    <xdr:to>
      <xdr:col>12</xdr:col>
      <xdr:colOff>976313</xdr:colOff>
      <xdr:row>948</xdr:row>
      <xdr:rowOff>8335</xdr:rowOff>
    </xdr:to>
    <xdr:graphicFrame macro="">
      <xdr:nvGraphicFramePr>
        <xdr:cNvPr id="383" name="Gráfico 382">
          <a:extLst>
            <a:ext uri="{FF2B5EF4-FFF2-40B4-BE49-F238E27FC236}">
              <a16:creationId xmlns:a16="http://schemas.microsoft.com/office/drawing/2014/main" id="{EEA9DF86-B3F9-4E1F-A22E-4812E398A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47625</xdr:colOff>
      <xdr:row>982</xdr:row>
      <xdr:rowOff>59530</xdr:rowOff>
    </xdr:from>
    <xdr:to>
      <xdr:col>5</xdr:col>
      <xdr:colOff>0</xdr:colOff>
      <xdr:row>992</xdr:row>
      <xdr:rowOff>55960</xdr:rowOff>
    </xdr:to>
    <xdr:graphicFrame macro="">
      <xdr:nvGraphicFramePr>
        <xdr:cNvPr id="386" name="Gráfico 385">
          <a:extLst>
            <a:ext uri="{FF2B5EF4-FFF2-40B4-BE49-F238E27FC236}">
              <a16:creationId xmlns:a16="http://schemas.microsoft.com/office/drawing/2014/main" id="{04F64CC4-ACC9-4CCF-8392-969F157A2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7</xdr:col>
      <xdr:colOff>43657</xdr:colOff>
      <xdr:row>982</xdr:row>
      <xdr:rowOff>0</xdr:rowOff>
    </xdr:from>
    <xdr:to>
      <xdr:col>13</xdr:col>
      <xdr:colOff>7938</xdr:colOff>
      <xdr:row>992</xdr:row>
      <xdr:rowOff>8335</xdr:rowOff>
    </xdr:to>
    <xdr:graphicFrame macro="">
      <xdr:nvGraphicFramePr>
        <xdr:cNvPr id="387" name="Gráfico 386">
          <a:extLst>
            <a:ext uri="{FF2B5EF4-FFF2-40B4-BE49-F238E27FC236}">
              <a16:creationId xmlns:a16="http://schemas.microsoft.com/office/drawing/2014/main" id="{5B57AC1A-7E6E-490E-9DE3-212406219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47624</xdr:colOff>
      <xdr:row>1012</xdr:row>
      <xdr:rowOff>43655</xdr:rowOff>
    </xdr:from>
    <xdr:to>
      <xdr:col>4</xdr:col>
      <xdr:colOff>1015999</xdr:colOff>
      <xdr:row>1022</xdr:row>
      <xdr:rowOff>40085</xdr:rowOff>
    </xdr:to>
    <xdr:graphicFrame macro="">
      <xdr:nvGraphicFramePr>
        <xdr:cNvPr id="388" name="Gráfico 387">
          <a:extLst>
            <a:ext uri="{FF2B5EF4-FFF2-40B4-BE49-F238E27FC236}">
              <a16:creationId xmlns:a16="http://schemas.microsoft.com/office/drawing/2014/main" id="{B6BFC662-C251-46E2-82E7-68D939A6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7</xdr:col>
      <xdr:colOff>27782</xdr:colOff>
      <xdr:row>1012</xdr:row>
      <xdr:rowOff>15875</xdr:rowOff>
    </xdr:from>
    <xdr:to>
      <xdr:col>12</xdr:col>
      <xdr:colOff>992188</xdr:colOff>
      <xdr:row>1022</xdr:row>
      <xdr:rowOff>24210</xdr:rowOff>
    </xdr:to>
    <xdr:graphicFrame macro="">
      <xdr:nvGraphicFramePr>
        <xdr:cNvPr id="389" name="Gráfico 388">
          <a:extLst>
            <a:ext uri="{FF2B5EF4-FFF2-40B4-BE49-F238E27FC236}">
              <a16:creationId xmlns:a16="http://schemas.microsoft.com/office/drawing/2014/main" id="{30CFE237-5A62-4E30-99E7-77EEF5817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47624</xdr:colOff>
      <xdr:row>1058</xdr:row>
      <xdr:rowOff>43655</xdr:rowOff>
    </xdr:from>
    <xdr:to>
      <xdr:col>4</xdr:col>
      <xdr:colOff>1015999</xdr:colOff>
      <xdr:row>1068</xdr:row>
      <xdr:rowOff>40085</xdr:rowOff>
    </xdr:to>
    <xdr:graphicFrame macro="">
      <xdr:nvGraphicFramePr>
        <xdr:cNvPr id="390" name="Gráfico 389">
          <a:extLst>
            <a:ext uri="{FF2B5EF4-FFF2-40B4-BE49-F238E27FC236}">
              <a16:creationId xmlns:a16="http://schemas.microsoft.com/office/drawing/2014/main" id="{06925E61-C68A-45EE-A6E4-BEB30FF5F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7</xdr:col>
      <xdr:colOff>11907</xdr:colOff>
      <xdr:row>1058</xdr:row>
      <xdr:rowOff>0</xdr:rowOff>
    </xdr:from>
    <xdr:to>
      <xdr:col>12</xdr:col>
      <xdr:colOff>976313</xdr:colOff>
      <xdr:row>1068</xdr:row>
      <xdr:rowOff>8335</xdr:rowOff>
    </xdr:to>
    <xdr:graphicFrame macro="">
      <xdr:nvGraphicFramePr>
        <xdr:cNvPr id="391" name="Gráfico 390">
          <a:extLst>
            <a:ext uri="{FF2B5EF4-FFF2-40B4-BE49-F238E27FC236}">
              <a16:creationId xmlns:a16="http://schemas.microsoft.com/office/drawing/2014/main" id="{663D9527-2F84-459E-A390-5A7D809A8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47624</xdr:colOff>
      <xdr:row>1088</xdr:row>
      <xdr:rowOff>43655</xdr:rowOff>
    </xdr:from>
    <xdr:to>
      <xdr:col>4</xdr:col>
      <xdr:colOff>1015999</xdr:colOff>
      <xdr:row>1098</xdr:row>
      <xdr:rowOff>40085</xdr:rowOff>
    </xdr:to>
    <xdr:graphicFrame macro="">
      <xdr:nvGraphicFramePr>
        <xdr:cNvPr id="392" name="Gráfico 391">
          <a:extLst>
            <a:ext uri="{FF2B5EF4-FFF2-40B4-BE49-F238E27FC236}">
              <a16:creationId xmlns:a16="http://schemas.microsoft.com/office/drawing/2014/main" id="{B7C0D4E0-E505-49BC-8F56-26360187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7</xdr:col>
      <xdr:colOff>43657</xdr:colOff>
      <xdr:row>1088</xdr:row>
      <xdr:rowOff>0</xdr:rowOff>
    </xdr:from>
    <xdr:to>
      <xdr:col>13</xdr:col>
      <xdr:colOff>7938</xdr:colOff>
      <xdr:row>1098</xdr:row>
      <xdr:rowOff>8335</xdr:rowOff>
    </xdr:to>
    <xdr:graphicFrame macro="">
      <xdr:nvGraphicFramePr>
        <xdr:cNvPr id="393" name="Gráfico 392">
          <a:extLst>
            <a:ext uri="{FF2B5EF4-FFF2-40B4-BE49-F238E27FC236}">
              <a16:creationId xmlns:a16="http://schemas.microsoft.com/office/drawing/2014/main" id="{64E5F99E-221E-4D5F-A5F7-6C46838D6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31750</xdr:colOff>
      <xdr:row>1134</xdr:row>
      <xdr:rowOff>11905</xdr:rowOff>
    </xdr:from>
    <xdr:to>
      <xdr:col>4</xdr:col>
      <xdr:colOff>1016000</xdr:colOff>
      <xdr:row>1144</xdr:row>
      <xdr:rowOff>8335</xdr:rowOff>
    </xdr:to>
    <xdr:graphicFrame macro="">
      <xdr:nvGraphicFramePr>
        <xdr:cNvPr id="394" name="Gráfico 393">
          <a:extLst>
            <a:ext uri="{FF2B5EF4-FFF2-40B4-BE49-F238E27FC236}">
              <a16:creationId xmlns:a16="http://schemas.microsoft.com/office/drawing/2014/main" id="{48CEB9C5-1359-47C9-9849-B946EF7C3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7</xdr:col>
      <xdr:colOff>27782</xdr:colOff>
      <xdr:row>1134</xdr:row>
      <xdr:rowOff>0</xdr:rowOff>
    </xdr:from>
    <xdr:to>
      <xdr:col>12</xdr:col>
      <xdr:colOff>992188</xdr:colOff>
      <xdr:row>1144</xdr:row>
      <xdr:rowOff>8335</xdr:rowOff>
    </xdr:to>
    <xdr:graphicFrame macro="">
      <xdr:nvGraphicFramePr>
        <xdr:cNvPr id="395" name="Gráfico 394">
          <a:extLst>
            <a:ext uri="{FF2B5EF4-FFF2-40B4-BE49-F238E27FC236}">
              <a16:creationId xmlns:a16="http://schemas.microsoft.com/office/drawing/2014/main" id="{B7712A97-1BC5-42B3-AC37-740D475D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47624</xdr:colOff>
      <xdr:row>1164</xdr:row>
      <xdr:rowOff>43655</xdr:rowOff>
    </xdr:from>
    <xdr:to>
      <xdr:col>4</xdr:col>
      <xdr:colOff>1015999</xdr:colOff>
      <xdr:row>1174</xdr:row>
      <xdr:rowOff>40085</xdr:rowOff>
    </xdr:to>
    <xdr:graphicFrame macro="">
      <xdr:nvGraphicFramePr>
        <xdr:cNvPr id="396" name="Gráfico 395">
          <a:extLst>
            <a:ext uri="{FF2B5EF4-FFF2-40B4-BE49-F238E27FC236}">
              <a16:creationId xmlns:a16="http://schemas.microsoft.com/office/drawing/2014/main" id="{1AEB8D27-3462-4155-9B53-731F9F766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7</xdr:col>
      <xdr:colOff>11907</xdr:colOff>
      <xdr:row>1164</xdr:row>
      <xdr:rowOff>0</xdr:rowOff>
    </xdr:from>
    <xdr:to>
      <xdr:col>12</xdr:col>
      <xdr:colOff>976313</xdr:colOff>
      <xdr:row>1174</xdr:row>
      <xdr:rowOff>8335</xdr:rowOff>
    </xdr:to>
    <xdr:graphicFrame macro="">
      <xdr:nvGraphicFramePr>
        <xdr:cNvPr id="397" name="Gráfico 396">
          <a:extLst>
            <a:ext uri="{FF2B5EF4-FFF2-40B4-BE49-F238E27FC236}">
              <a16:creationId xmlns:a16="http://schemas.microsoft.com/office/drawing/2014/main" id="{B27ED359-B345-4AB0-92D1-C38D3E822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47624</xdr:colOff>
      <xdr:row>1316</xdr:row>
      <xdr:rowOff>59530</xdr:rowOff>
    </xdr:from>
    <xdr:to>
      <xdr:col>5</xdr:col>
      <xdr:colOff>15874</xdr:colOff>
      <xdr:row>1326</xdr:row>
      <xdr:rowOff>55960</xdr:rowOff>
    </xdr:to>
    <xdr:graphicFrame macro="">
      <xdr:nvGraphicFramePr>
        <xdr:cNvPr id="398" name="Gráfico 397">
          <a:extLst>
            <a:ext uri="{FF2B5EF4-FFF2-40B4-BE49-F238E27FC236}">
              <a16:creationId xmlns:a16="http://schemas.microsoft.com/office/drawing/2014/main" id="{21A7AB9E-1BC9-440B-AC63-0B860205B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7</xdr:col>
      <xdr:colOff>27782</xdr:colOff>
      <xdr:row>1315</xdr:row>
      <xdr:rowOff>301625</xdr:rowOff>
    </xdr:from>
    <xdr:to>
      <xdr:col>12</xdr:col>
      <xdr:colOff>992188</xdr:colOff>
      <xdr:row>1325</xdr:row>
      <xdr:rowOff>309960</xdr:rowOff>
    </xdr:to>
    <xdr:graphicFrame macro="">
      <xdr:nvGraphicFramePr>
        <xdr:cNvPr id="399" name="Gráfico 398">
          <a:extLst>
            <a:ext uri="{FF2B5EF4-FFF2-40B4-BE49-F238E27FC236}">
              <a16:creationId xmlns:a16="http://schemas.microsoft.com/office/drawing/2014/main" id="{46C00FC0-A91A-4DF4-9B17-2FB60E64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31749</xdr:colOff>
      <xdr:row>1286</xdr:row>
      <xdr:rowOff>27780</xdr:rowOff>
    </xdr:from>
    <xdr:to>
      <xdr:col>4</xdr:col>
      <xdr:colOff>1031874</xdr:colOff>
      <xdr:row>1296</xdr:row>
      <xdr:rowOff>24210</xdr:rowOff>
    </xdr:to>
    <xdr:graphicFrame macro="">
      <xdr:nvGraphicFramePr>
        <xdr:cNvPr id="400" name="Gráfico 399">
          <a:extLst>
            <a:ext uri="{FF2B5EF4-FFF2-40B4-BE49-F238E27FC236}">
              <a16:creationId xmlns:a16="http://schemas.microsoft.com/office/drawing/2014/main" id="{62534649-D2A7-4AF8-A569-D3B9FAFDB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6</xdr:col>
      <xdr:colOff>1012032</xdr:colOff>
      <xdr:row>1286</xdr:row>
      <xdr:rowOff>0</xdr:rowOff>
    </xdr:from>
    <xdr:to>
      <xdr:col>12</xdr:col>
      <xdr:colOff>960438</xdr:colOff>
      <xdr:row>1296</xdr:row>
      <xdr:rowOff>8335</xdr:rowOff>
    </xdr:to>
    <xdr:graphicFrame macro="">
      <xdr:nvGraphicFramePr>
        <xdr:cNvPr id="401" name="Gráfico 400">
          <a:extLst>
            <a:ext uri="{FF2B5EF4-FFF2-40B4-BE49-F238E27FC236}">
              <a16:creationId xmlns:a16="http://schemas.microsoft.com/office/drawing/2014/main" id="{9576EF3E-0B1E-4B8B-9165-00CF85F93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63500</xdr:colOff>
      <xdr:row>1240</xdr:row>
      <xdr:rowOff>43655</xdr:rowOff>
    </xdr:from>
    <xdr:to>
      <xdr:col>4</xdr:col>
      <xdr:colOff>1016000</xdr:colOff>
      <xdr:row>1250</xdr:row>
      <xdr:rowOff>40085</xdr:rowOff>
    </xdr:to>
    <xdr:graphicFrame macro="">
      <xdr:nvGraphicFramePr>
        <xdr:cNvPr id="402" name="Gráfico 401">
          <a:extLst>
            <a:ext uri="{FF2B5EF4-FFF2-40B4-BE49-F238E27FC236}">
              <a16:creationId xmlns:a16="http://schemas.microsoft.com/office/drawing/2014/main" id="{7CB3B9DF-01EF-4C08-98C7-DE03A0F8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7</xdr:col>
      <xdr:colOff>11907</xdr:colOff>
      <xdr:row>1240</xdr:row>
      <xdr:rowOff>47625</xdr:rowOff>
    </xdr:from>
    <xdr:to>
      <xdr:col>12</xdr:col>
      <xdr:colOff>976313</xdr:colOff>
      <xdr:row>1250</xdr:row>
      <xdr:rowOff>55960</xdr:rowOff>
    </xdr:to>
    <xdr:graphicFrame macro="">
      <xdr:nvGraphicFramePr>
        <xdr:cNvPr id="403" name="Gráfico 402">
          <a:extLst>
            <a:ext uri="{FF2B5EF4-FFF2-40B4-BE49-F238E27FC236}">
              <a16:creationId xmlns:a16="http://schemas.microsoft.com/office/drawing/2014/main" id="{40591417-F6E3-43CF-BC09-69A0975C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47624</xdr:colOff>
      <xdr:row>1210</xdr:row>
      <xdr:rowOff>43655</xdr:rowOff>
    </xdr:from>
    <xdr:to>
      <xdr:col>5</xdr:col>
      <xdr:colOff>47624</xdr:colOff>
      <xdr:row>1220</xdr:row>
      <xdr:rowOff>40085</xdr:rowOff>
    </xdr:to>
    <xdr:graphicFrame macro="">
      <xdr:nvGraphicFramePr>
        <xdr:cNvPr id="404" name="Gráfico 403">
          <a:extLst>
            <a:ext uri="{FF2B5EF4-FFF2-40B4-BE49-F238E27FC236}">
              <a16:creationId xmlns:a16="http://schemas.microsoft.com/office/drawing/2014/main" id="{D5197A84-B10C-4880-9BED-9E316F00A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7</xdr:col>
      <xdr:colOff>27782</xdr:colOff>
      <xdr:row>1210</xdr:row>
      <xdr:rowOff>31750</xdr:rowOff>
    </xdr:from>
    <xdr:to>
      <xdr:col>12</xdr:col>
      <xdr:colOff>992188</xdr:colOff>
      <xdr:row>1220</xdr:row>
      <xdr:rowOff>40085</xdr:rowOff>
    </xdr:to>
    <xdr:graphicFrame macro="">
      <xdr:nvGraphicFramePr>
        <xdr:cNvPr id="405" name="Gráfico 404">
          <a:extLst>
            <a:ext uri="{FF2B5EF4-FFF2-40B4-BE49-F238E27FC236}">
              <a16:creationId xmlns:a16="http://schemas.microsoft.com/office/drawing/2014/main" id="{31BD32CF-8C01-4699-A31C-7AA64F9B7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63499</xdr:colOff>
      <xdr:row>138</xdr:row>
      <xdr:rowOff>31749</xdr:rowOff>
    </xdr:from>
    <xdr:to>
      <xdr:col>13</xdr:col>
      <xdr:colOff>530678</xdr:colOff>
      <xdr:row>261</xdr:row>
      <xdr:rowOff>66675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F6BFB008-4DA0-4952-94F5-80F076BFD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23367999"/>
          <a:ext cx="14017625" cy="19558001"/>
        </a:xfrm>
        <a:prstGeom prst="rect">
          <a:avLst/>
        </a:prstGeom>
      </xdr:spPr>
    </xdr:pic>
    <xdr:clientData/>
  </xdr:twoCellAnchor>
  <xdr:twoCellAnchor>
    <xdr:from>
      <xdr:col>6</xdr:col>
      <xdr:colOff>966108</xdr:colOff>
      <xdr:row>1376</xdr:row>
      <xdr:rowOff>13607</xdr:rowOff>
    </xdr:from>
    <xdr:to>
      <xdr:col>13</xdr:col>
      <xdr:colOff>852715</xdr:colOff>
      <xdr:row>1388</xdr:row>
      <xdr:rowOff>0</xdr:rowOff>
    </xdr:to>
    <xdr:graphicFrame macro="">
      <xdr:nvGraphicFramePr>
        <xdr:cNvPr id="337" name="Gráfico 336">
          <a:extLst>
            <a:ext uri="{FF2B5EF4-FFF2-40B4-BE49-F238E27FC236}">
              <a16:creationId xmlns:a16="http://schemas.microsoft.com/office/drawing/2014/main" id="{EFA30ADA-77A4-4A3C-8039-F82C0565A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0</xdr:colOff>
      <xdr:row>1376</xdr:row>
      <xdr:rowOff>13607</xdr:rowOff>
    </xdr:from>
    <xdr:to>
      <xdr:col>5</xdr:col>
      <xdr:colOff>920750</xdr:colOff>
      <xdr:row>1388</xdr:row>
      <xdr:rowOff>0</xdr:rowOff>
    </xdr:to>
    <xdr:graphicFrame macro="">
      <xdr:nvGraphicFramePr>
        <xdr:cNvPr id="339" name="Gráfico 338">
          <a:extLst>
            <a:ext uri="{FF2B5EF4-FFF2-40B4-BE49-F238E27FC236}">
              <a16:creationId xmlns:a16="http://schemas.microsoft.com/office/drawing/2014/main" id="{1A918F5E-3582-4E22-9A66-738DE824D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6</xdr:col>
      <xdr:colOff>966108</xdr:colOff>
      <xdr:row>1452</xdr:row>
      <xdr:rowOff>0</xdr:rowOff>
    </xdr:from>
    <xdr:to>
      <xdr:col>13</xdr:col>
      <xdr:colOff>852715</xdr:colOff>
      <xdr:row>1464</xdr:row>
      <xdr:rowOff>13607</xdr:rowOff>
    </xdr:to>
    <xdr:graphicFrame macro="">
      <xdr:nvGraphicFramePr>
        <xdr:cNvPr id="340" name="Gráfico 339">
          <a:extLst>
            <a:ext uri="{FF2B5EF4-FFF2-40B4-BE49-F238E27FC236}">
              <a16:creationId xmlns:a16="http://schemas.microsoft.com/office/drawing/2014/main" id="{797D73EB-6EF7-4FB9-B633-39BEB5628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0</xdr:colOff>
      <xdr:row>1452</xdr:row>
      <xdr:rowOff>0</xdr:rowOff>
    </xdr:from>
    <xdr:to>
      <xdr:col>5</xdr:col>
      <xdr:colOff>920750</xdr:colOff>
      <xdr:row>1464</xdr:row>
      <xdr:rowOff>13607</xdr:rowOff>
    </xdr:to>
    <xdr:graphicFrame macro="">
      <xdr:nvGraphicFramePr>
        <xdr:cNvPr id="341" name="Gráfico 340">
          <a:extLst>
            <a:ext uri="{FF2B5EF4-FFF2-40B4-BE49-F238E27FC236}">
              <a16:creationId xmlns:a16="http://schemas.microsoft.com/office/drawing/2014/main" id="{28FDF373-5628-49A1-B071-A206E1F3A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6</xdr:col>
      <xdr:colOff>966108</xdr:colOff>
      <xdr:row>1529</xdr:row>
      <xdr:rowOff>0</xdr:rowOff>
    </xdr:from>
    <xdr:to>
      <xdr:col>13</xdr:col>
      <xdr:colOff>852715</xdr:colOff>
      <xdr:row>1541</xdr:row>
      <xdr:rowOff>13607</xdr:rowOff>
    </xdr:to>
    <xdr:graphicFrame macro="">
      <xdr:nvGraphicFramePr>
        <xdr:cNvPr id="342" name="Gráfico 341">
          <a:extLst>
            <a:ext uri="{FF2B5EF4-FFF2-40B4-BE49-F238E27FC236}">
              <a16:creationId xmlns:a16="http://schemas.microsoft.com/office/drawing/2014/main" id="{F8B151C0-04E5-4DA0-B9FD-9ED55AE4B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0</xdr:colOff>
      <xdr:row>1529</xdr:row>
      <xdr:rowOff>0</xdr:rowOff>
    </xdr:from>
    <xdr:to>
      <xdr:col>5</xdr:col>
      <xdr:colOff>920750</xdr:colOff>
      <xdr:row>1541</xdr:row>
      <xdr:rowOff>13607</xdr:rowOff>
    </xdr:to>
    <xdr:graphicFrame macro="">
      <xdr:nvGraphicFramePr>
        <xdr:cNvPr id="343" name="Gráfico 342">
          <a:extLst>
            <a:ext uri="{FF2B5EF4-FFF2-40B4-BE49-F238E27FC236}">
              <a16:creationId xmlns:a16="http://schemas.microsoft.com/office/drawing/2014/main" id="{44D2EF22-3844-4526-91B8-32127FEC8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6</xdr:col>
      <xdr:colOff>966108</xdr:colOff>
      <xdr:row>1605</xdr:row>
      <xdr:rowOff>0</xdr:rowOff>
    </xdr:from>
    <xdr:to>
      <xdr:col>13</xdr:col>
      <xdr:colOff>852715</xdr:colOff>
      <xdr:row>1616</xdr:row>
      <xdr:rowOff>299357</xdr:rowOff>
    </xdr:to>
    <xdr:graphicFrame macro="">
      <xdr:nvGraphicFramePr>
        <xdr:cNvPr id="364" name="Gráfico 363">
          <a:extLst>
            <a:ext uri="{FF2B5EF4-FFF2-40B4-BE49-F238E27FC236}">
              <a16:creationId xmlns:a16="http://schemas.microsoft.com/office/drawing/2014/main" id="{883DAAE7-F7FD-4C3B-B2FE-FA49FFC05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0</xdr:colOff>
      <xdr:row>1605</xdr:row>
      <xdr:rowOff>0</xdr:rowOff>
    </xdr:from>
    <xdr:to>
      <xdr:col>5</xdr:col>
      <xdr:colOff>920750</xdr:colOff>
      <xdr:row>1616</xdr:row>
      <xdr:rowOff>299357</xdr:rowOff>
    </xdr:to>
    <xdr:graphicFrame macro="">
      <xdr:nvGraphicFramePr>
        <xdr:cNvPr id="384" name="Gráfico 383">
          <a:extLst>
            <a:ext uri="{FF2B5EF4-FFF2-40B4-BE49-F238E27FC236}">
              <a16:creationId xmlns:a16="http://schemas.microsoft.com/office/drawing/2014/main" id="{98C2B72A-4D0F-4F1E-8AEC-2515FF453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6</xdr:col>
      <xdr:colOff>966108</xdr:colOff>
      <xdr:row>1681</xdr:row>
      <xdr:rowOff>0</xdr:rowOff>
    </xdr:from>
    <xdr:to>
      <xdr:col>13</xdr:col>
      <xdr:colOff>852715</xdr:colOff>
      <xdr:row>1692</xdr:row>
      <xdr:rowOff>299358</xdr:rowOff>
    </xdr:to>
    <xdr:graphicFrame macro="">
      <xdr:nvGraphicFramePr>
        <xdr:cNvPr id="385" name="Gráfico 384">
          <a:extLst>
            <a:ext uri="{FF2B5EF4-FFF2-40B4-BE49-F238E27FC236}">
              <a16:creationId xmlns:a16="http://schemas.microsoft.com/office/drawing/2014/main" id="{0DD1ECEA-B361-4241-804C-6039E0F7F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0</xdr:colOff>
      <xdr:row>1681</xdr:row>
      <xdr:rowOff>0</xdr:rowOff>
    </xdr:from>
    <xdr:to>
      <xdr:col>5</xdr:col>
      <xdr:colOff>920750</xdr:colOff>
      <xdr:row>1692</xdr:row>
      <xdr:rowOff>299358</xdr:rowOff>
    </xdr:to>
    <xdr:graphicFrame macro="">
      <xdr:nvGraphicFramePr>
        <xdr:cNvPr id="406" name="Gráfico 405">
          <a:extLst>
            <a:ext uri="{FF2B5EF4-FFF2-40B4-BE49-F238E27FC236}">
              <a16:creationId xmlns:a16="http://schemas.microsoft.com/office/drawing/2014/main" id="{BA1B1E13-159C-464A-8CC3-FBC6DFFCB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6</xdr:col>
      <xdr:colOff>966108</xdr:colOff>
      <xdr:row>1757</xdr:row>
      <xdr:rowOff>0</xdr:rowOff>
    </xdr:from>
    <xdr:to>
      <xdr:col>13</xdr:col>
      <xdr:colOff>852715</xdr:colOff>
      <xdr:row>1768</xdr:row>
      <xdr:rowOff>299358</xdr:rowOff>
    </xdr:to>
    <xdr:graphicFrame macro="">
      <xdr:nvGraphicFramePr>
        <xdr:cNvPr id="407" name="Gráfico 406">
          <a:extLst>
            <a:ext uri="{FF2B5EF4-FFF2-40B4-BE49-F238E27FC236}">
              <a16:creationId xmlns:a16="http://schemas.microsoft.com/office/drawing/2014/main" id="{DC6374F1-59DA-4DE5-8114-148A2682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0</xdr:colOff>
      <xdr:row>1757</xdr:row>
      <xdr:rowOff>0</xdr:rowOff>
    </xdr:from>
    <xdr:to>
      <xdr:col>5</xdr:col>
      <xdr:colOff>920750</xdr:colOff>
      <xdr:row>1768</xdr:row>
      <xdr:rowOff>299358</xdr:rowOff>
    </xdr:to>
    <xdr:graphicFrame macro="">
      <xdr:nvGraphicFramePr>
        <xdr:cNvPr id="408" name="Gráfico 407">
          <a:extLst>
            <a:ext uri="{FF2B5EF4-FFF2-40B4-BE49-F238E27FC236}">
              <a16:creationId xmlns:a16="http://schemas.microsoft.com/office/drawing/2014/main" id="{0EA82C07-7D33-44A2-BAC5-520A692B9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6</xdr:col>
      <xdr:colOff>966108</xdr:colOff>
      <xdr:row>1834</xdr:row>
      <xdr:rowOff>0</xdr:rowOff>
    </xdr:from>
    <xdr:to>
      <xdr:col>13</xdr:col>
      <xdr:colOff>852715</xdr:colOff>
      <xdr:row>1845</xdr:row>
      <xdr:rowOff>299358</xdr:rowOff>
    </xdr:to>
    <xdr:graphicFrame macro="">
      <xdr:nvGraphicFramePr>
        <xdr:cNvPr id="409" name="Gráfico 408">
          <a:extLst>
            <a:ext uri="{FF2B5EF4-FFF2-40B4-BE49-F238E27FC236}">
              <a16:creationId xmlns:a16="http://schemas.microsoft.com/office/drawing/2014/main" id="{9F723553-3D43-4AC5-A8BE-E0FD290CA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0</xdr:colOff>
      <xdr:row>1834</xdr:row>
      <xdr:rowOff>0</xdr:rowOff>
    </xdr:from>
    <xdr:to>
      <xdr:col>5</xdr:col>
      <xdr:colOff>920750</xdr:colOff>
      <xdr:row>1845</xdr:row>
      <xdr:rowOff>299358</xdr:rowOff>
    </xdr:to>
    <xdr:graphicFrame macro="">
      <xdr:nvGraphicFramePr>
        <xdr:cNvPr id="410" name="Gráfico 409">
          <a:extLst>
            <a:ext uri="{FF2B5EF4-FFF2-40B4-BE49-F238E27FC236}">
              <a16:creationId xmlns:a16="http://schemas.microsoft.com/office/drawing/2014/main" id="{22B9121D-A85B-4A8E-A622-24CE8E3B1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0</xdr:colOff>
      <xdr:row>1894</xdr:row>
      <xdr:rowOff>1</xdr:rowOff>
    </xdr:from>
    <xdr:to>
      <xdr:col>5</xdr:col>
      <xdr:colOff>920750</xdr:colOff>
      <xdr:row>1903</xdr:row>
      <xdr:rowOff>13608</xdr:rowOff>
    </xdr:to>
    <xdr:graphicFrame macro="">
      <xdr:nvGraphicFramePr>
        <xdr:cNvPr id="412" name="Gráfico 411">
          <a:extLst>
            <a:ext uri="{FF2B5EF4-FFF2-40B4-BE49-F238E27FC236}">
              <a16:creationId xmlns:a16="http://schemas.microsoft.com/office/drawing/2014/main" id="{BAD37E72-B82D-4597-8943-389583021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0</xdr:colOff>
      <xdr:row>1476</xdr:row>
      <xdr:rowOff>0</xdr:rowOff>
    </xdr:from>
    <xdr:to>
      <xdr:col>11</xdr:col>
      <xdr:colOff>11906</xdr:colOff>
      <xdr:row>1491</xdr:row>
      <xdr:rowOff>285749</xdr:rowOff>
    </xdr:to>
    <xdr:graphicFrame macro="">
      <xdr:nvGraphicFramePr>
        <xdr:cNvPr id="413" name="Gráfico 10">
          <a:extLst>
            <a:ext uri="{FF2B5EF4-FFF2-40B4-BE49-F238E27FC236}">
              <a16:creationId xmlns:a16="http://schemas.microsoft.com/office/drawing/2014/main" id="{561817EF-6024-498B-9A68-135C8C5ACD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7</xdr:col>
      <xdr:colOff>0</xdr:colOff>
      <xdr:row>1894</xdr:row>
      <xdr:rowOff>0</xdr:rowOff>
    </xdr:from>
    <xdr:to>
      <xdr:col>13</xdr:col>
      <xdr:colOff>809625</xdr:colOff>
      <xdr:row>1903</xdr:row>
      <xdr:rowOff>13607</xdr:rowOff>
    </xdr:to>
    <xdr:graphicFrame macro="">
      <xdr:nvGraphicFramePr>
        <xdr:cNvPr id="419" name="Gráfico 418">
          <a:extLst>
            <a:ext uri="{FF2B5EF4-FFF2-40B4-BE49-F238E27FC236}">
              <a16:creationId xmlns:a16="http://schemas.microsoft.com/office/drawing/2014/main" id="{75538B23-E8D2-47EE-86F9-F39DB3BF9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0</xdr:colOff>
      <xdr:row>1553</xdr:row>
      <xdr:rowOff>0</xdr:rowOff>
    </xdr:from>
    <xdr:to>
      <xdr:col>11</xdr:col>
      <xdr:colOff>11906</xdr:colOff>
      <xdr:row>1568</xdr:row>
      <xdr:rowOff>285749</xdr:rowOff>
    </xdr:to>
    <xdr:graphicFrame macro="">
      <xdr:nvGraphicFramePr>
        <xdr:cNvPr id="420" name="Gráfico 10">
          <a:extLst>
            <a:ext uri="{FF2B5EF4-FFF2-40B4-BE49-F238E27FC236}">
              <a16:creationId xmlns:a16="http://schemas.microsoft.com/office/drawing/2014/main" id="{2E2A6C70-7B76-4649-99E1-724753D9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0</xdr:colOff>
      <xdr:row>1629</xdr:row>
      <xdr:rowOff>0</xdr:rowOff>
    </xdr:from>
    <xdr:to>
      <xdr:col>11</xdr:col>
      <xdr:colOff>11906</xdr:colOff>
      <xdr:row>1644</xdr:row>
      <xdr:rowOff>285749</xdr:rowOff>
    </xdr:to>
    <xdr:graphicFrame macro="">
      <xdr:nvGraphicFramePr>
        <xdr:cNvPr id="421" name="Gráfico 10">
          <a:extLst>
            <a:ext uri="{FF2B5EF4-FFF2-40B4-BE49-F238E27FC236}">
              <a16:creationId xmlns:a16="http://schemas.microsoft.com/office/drawing/2014/main" id="{09BCF711-1429-4436-A4D2-8944CA455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0</xdr:colOff>
      <xdr:row>1705</xdr:row>
      <xdr:rowOff>0</xdr:rowOff>
    </xdr:from>
    <xdr:to>
      <xdr:col>11</xdr:col>
      <xdr:colOff>11906</xdr:colOff>
      <xdr:row>1720</xdr:row>
      <xdr:rowOff>285749</xdr:rowOff>
    </xdr:to>
    <xdr:graphicFrame macro="">
      <xdr:nvGraphicFramePr>
        <xdr:cNvPr id="422" name="Gráfico 10">
          <a:extLst>
            <a:ext uri="{FF2B5EF4-FFF2-40B4-BE49-F238E27FC236}">
              <a16:creationId xmlns:a16="http://schemas.microsoft.com/office/drawing/2014/main" id="{C0FA95F0-17A3-4DB5-B097-D5A01D60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0</xdr:colOff>
      <xdr:row>1781</xdr:row>
      <xdr:rowOff>0</xdr:rowOff>
    </xdr:from>
    <xdr:to>
      <xdr:col>11</xdr:col>
      <xdr:colOff>11906</xdr:colOff>
      <xdr:row>1796</xdr:row>
      <xdr:rowOff>285749</xdr:rowOff>
    </xdr:to>
    <xdr:graphicFrame macro="">
      <xdr:nvGraphicFramePr>
        <xdr:cNvPr id="423" name="Gráfico 10">
          <a:extLst>
            <a:ext uri="{FF2B5EF4-FFF2-40B4-BE49-F238E27FC236}">
              <a16:creationId xmlns:a16="http://schemas.microsoft.com/office/drawing/2014/main" id="{0F7C6151-9CB6-4A61-9A7B-0DB366C14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0</xdr:colOff>
      <xdr:row>1858</xdr:row>
      <xdr:rowOff>0</xdr:rowOff>
    </xdr:from>
    <xdr:to>
      <xdr:col>11</xdr:col>
      <xdr:colOff>11906</xdr:colOff>
      <xdr:row>1873</xdr:row>
      <xdr:rowOff>285749</xdr:rowOff>
    </xdr:to>
    <xdr:graphicFrame macro="">
      <xdr:nvGraphicFramePr>
        <xdr:cNvPr id="424" name="Gráfico 10">
          <a:extLst>
            <a:ext uri="{FF2B5EF4-FFF2-40B4-BE49-F238E27FC236}">
              <a16:creationId xmlns:a16="http://schemas.microsoft.com/office/drawing/2014/main" id="{AB06C995-AF60-4FBA-8B53-E88EF3836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0</xdr:colOff>
      <xdr:row>1942</xdr:row>
      <xdr:rowOff>285750</xdr:rowOff>
    </xdr:from>
    <xdr:to>
      <xdr:col>13</xdr:col>
      <xdr:colOff>23812</xdr:colOff>
      <xdr:row>1952</xdr:row>
      <xdr:rowOff>317499</xdr:rowOff>
    </xdr:to>
    <xdr:graphicFrame macro="">
      <xdr:nvGraphicFramePr>
        <xdr:cNvPr id="425" name="Gráfico 424">
          <a:extLst>
            <a:ext uri="{FF2B5EF4-FFF2-40B4-BE49-F238E27FC236}">
              <a16:creationId xmlns:a16="http://schemas.microsoft.com/office/drawing/2014/main" id="{60855A52-E6F3-4109-9322-09C80534B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523875</xdr:colOff>
      <xdr:row>2104</xdr:row>
      <xdr:rowOff>0</xdr:rowOff>
    </xdr:from>
    <xdr:to>
      <xdr:col>13</xdr:col>
      <xdr:colOff>809626</xdr:colOff>
      <xdr:row>2115</xdr:row>
      <xdr:rowOff>299358</xdr:rowOff>
    </xdr:to>
    <xdr:graphicFrame macro="">
      <xdr:nvGraphicFramePr>
        <xdr:cNvPr id="411" name="Gráfico 410">
          <a:extLst>
            <a:ext uri="{FF2B5EF4-FFF2-40B4-BE49-F238E27FC236}">
              <a16:creationId xmlns:a16="http://schemas.microsoft.com/office/drawing/2014/main" id="{1663FBC1-8BF9-4006-84A9-6C77FF365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7</xdr:col>
      <xdr:colOff>539750</xdr:colOff>
      <xdr:row>2130</xdr:row>
      <xdr:rowOff>0</xdr:rowOff>
    </xdr:from>
    <xdr:to>
      <xdr:col>13</xdr:col>
      <xdr:colOff>825501</xdr:colOff>
      <xdr:row>2142</xdr:row>
      <xdr:rowOff>0</xdr:rowOff>
    </xdr:to>
    <xdr:graphicFrame macro="">
      <xdr:nvGraphicFramePr>
        <xdr:cNvPr id="414" name="Gráfico 413">
          <a:extLst>
            <a:ext uri="{FF2B5EF4-FFF2-40B4-BE49-F238E27FC236}">
              <a16:creationId xmlns:a16="http://schemas.microsoft.com/office/drawing/2014/main" id="{762C167D-74C3-4870-96A9-7866B82E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571500</xdr:colOff>
      <xdr:row>2181</xdr:row>
      <xdr:rowOff>222249</xdr:rowOff>
    </xdr:from>
    <xdr:to>
      <xdr:col>14</xdr:col>
      <xdr:colOff>1</xdr:colOff>
      <xdr:row>2193</xdr:row>
      <xdr:rowOff>301624</xdr:rowOff>
    </xdr:to>
    <xdr:graphicFrame macro="">
      <xdr:nvGraphicFramePr>
        <xdr:cNvPr id="416" name="Gráfico 415">
          <a:extLst>
            <a:ext uri="{FF2B5EF4-FFF2-40B4-BE49-F238E27FC236}">
              <a16:creationId xmlns:a16="http://schemas.microsoft.com/office/drawing/2014/main" id="{B417DF69-D955-473B-B565-7ED235568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7</xdr:col>
      <xdr:colOff>555625</xdr:colOff>
      <xdr:row>2256</xdr:row>
      <xdr:rowOff>0</xdr:rowOff>
    </xdr:from>
    <xdr:to>
      <xdr:col>13</xdr:col>
      <xdr:colOff>841376</xdr:colOff>
      <xdr:row>2268</xdr:row>
      <xdr:rowOff>15875</xdr:rowOff>
    </xdr:to>
    <xdr:graphicFrame macro="">
      <xdr:nvGraphicFramePr>
        <xdr:cNvPr id="417" name="Gráfico 416">
          <a:extLst>
            <a:ext uri="{FF2B5EF4-FFF2-40B4-BE49-F238E27FC236}">
              <a16:creationId xmlns:a16="http://schemas.microsoft.com/office/drawing/2014/main" id="{02BEBD8F-F644-43EA-9794-224672B7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1682750</xdr:colOff>
      <xdr:row>2294</xdr:row>
      <xdr:rowOff>269875</xdr:rowOff>
    </xdr:from>
    <xdr:to>
      <xdr:col>6</xdr:col>
      <xdr:colOff>984251</xdr:colOff>
      <xdr:row>2304</xdr:row>
      <xdr:rowOff>296444</xdr:rowOff>
    </xdr:to>
    <xdr:graphicFrame macro="">
      <xdr:nvGraphicFramePr>
        <xdr:cNvPr id="418" name="Gráfico 417">
          <a:extLst>
            <a:ext uri="{FF2B5EF4-FFF2-40B4-BE49-F238E27FC236}">
              <a16:creationId xmlns:a16="http://schemas.microsoft.com/office/drawing/2014/main" id="{D6368026-2D8B-4CA7-BA79-2B5839993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7</xdr:col>
      <xdr:colOff>539750</xdr:colOff>
      <xdr:row>2334</xdr:row>
      <xdr:rowOff>0</xdr:rowOff>
    </xdr:from>
    <xdr:to>
      <xdr:col>13</xdr:col>
      <xdr:colOff>825501</xdr:colOff>
      <xdr:row>2346</xdr:row>
      <xdr:rowOff>15875</xdr:rowOff>
    </xdr:to>
    <xdr:graphicFrame macro="">
      <xdr:nvGraphicFramePr>
        <xdr:cNvPr id="426" name="Gráfico 425">
          <a:extLst>
            <a:ext uri="{FF2B5EF4-FFF2-40B4-BE49-F238E27FC236}">
              <a16:creationId xmlns:a16="http://schemas.microsoft.com/office/drawing/2014/main" id="{2FB64A57-D1F5-4C1E-887F-6A6DB478D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492125</xdr:colOff>
      <xdr:row>2420</xdr:row>
      <xdr:rowOff>47625</xdr:rowOff>
    </xdr:from>
    <xdr:to>
      <xdr:col>13</xdr:col>
      <xdr:colOff>777876</xdr:colOff>
      <xdr:row>2432</xdr:row>
      <xdr:rowOff>63500</xdr:rowOff>
    </xdr:to>
    <xdr:graphicFrame macro="">
      <xdr:nvGraphicFramePr>
        <xdr:cNvPr id="427" name="Gráfico 426">
          <a:extLst>
            <a:ext uri="{FF2B5EF4-FFF2-40B4-BE49-F238E27FC236}">
              <a16:creationId xmlns:a16="http://schemas.microsoft.com/office/drawing/2014/main" id="{E698B1EE-E6A4-4755-9275-4E4174A84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7</xdr:col>
      <xdr:colOff>571500</xdr:colOff>
      <xdr:row>2486</xdr:row>
      <xdr:rowOff>15875</xdr:rowOff>
    </xdr:from>
    <xdr:to>
      <xdr:col>14</xdr:col>
      <xdr:colOff>1</xdr:colOff>
      <xdr:row>2498</xdr:row>
      <xdr:rowOff>31750</xdr:rowOff>
    </xdr:to>
    <xdr:graphicFrame macro="">
      <xdr:nvGraphicFramePr>
        <xdr:cNvPr id="428" name="Gráfico 427">
          <a:extLst>
            <a:ext uri="{FF2B5EF4-FFF2-40B4-BE49-F238E27FC236}">
              <a16:creationId xmlns:a16="http://schemas.microsoft.com/office/drawing/2014/main" id="{8C859877-0D34-4547-9EE0-FD9AD94E9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555625</xdr:colOff>
      <xdr:row>2563</xdr:row>
      <xdr:rowOff>0</xdr:rowOff>
    </xdr:from>
    <xdr:to>
      <xdr:col>13</xdr:col>
      <xdr:colOff>841376</xdr:colOff>
      <xdr:row>2575</xdr:row>
      <xdr:rowOff>15875</xdr:rowOff>
    </xdr:to>
    <xdr:graphicFrame macro="">
      <xdr:nvGraphicFramePr>
        <xdr:cNvPr id="429" name="Gráfico 428">
          <a:extLst>
            <a:ext uri="{FF2B5EF4-FFF2-40B4-BE49-F238E27FC236}">
              <a16:creationId xmlns:a16="http://schemas.microsoft.com/office/drawing/2014/main" id="{A17E4392-9E98-408F-BE06-5D85B7372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7</xdr:col>
      <xdr:colOff>539750</xdr:colOff>
      <xdr:row>2640</xdr:row>
      <xdr:rowOff>31750</xdr:rowOff>
    </xdr:from>
    <xdr:to>
      <xdr:col>13</xdr:col>
      <xdr:colOff>825501</xdr:colOff>
      <xdr:row>2652</xdr:row>
      <xdr:rowOff>47625</xdr:rowOff>
    </xdr:to>
    <xdr:graphicFrame macro="">
      <xdr:nvGraphicFramePr>
        <xdr:cNvPr id="430" name="Gráfico 429">
          <a:extLst>
            <a:ext uri="{FF2B5EF4-FFF2-40B4-BE49-F238E27FC236}">
              <a16:creationId xmlns:a16="http://schemas.microsoft.com/office/drawing/2014/main" id="{029139F2-5C1E-444D-B0CB-DDC100C73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539750</xdr:colOff>
      <xdr:row>2715</xdr:row>
      <xdr:rowOff>15875</xdr:rowOff>
    </xdr:from>
    <xdr:to>
      <xdr:col>13</xdr:col>
      <xdr:colOff>825501</xdr:colOff>
      <xdr:row>2727</xdr:row>
      <xdr:rowOff>31750</xdr:rowOff>
    </xdr:to>
    <xdr:graphicFrame macro="">
      <xdr:nvGraphicFramePr>
        <xdr:cNvPr id="431" name="Gráfico 430">
          <a:extLst>
            <a:ext uri="{FF2B5EF4-FFF2-40B4-BE49-F238E27FC236}">
              <a16:creationId xmlns:a16="http://schemas.microsoft.com/office/drawing/2014/main" id="{FB41BCBA-1D66-4891-8519-589B66017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7</xdr:col>
      <xdr:colOff>539750</xdr:colOff>
      <xdr:row>2197</xdr:row>
      <xdr:rowOff>15875</xdr:rowOff>
    </xdr:from>
    <xdr:to>
      <xdr:col>13</xdr:col>
      <xdr:colOff>825501</xdr:colOff>
      <xdr:row>2209</xdr:row>
      <xdr:rowOff>0</xdr:rowOff>
    </xdr:to>
    <xdr:graphicFrame macro="">
      <xdr:nvGraphicFramePr>
        <xdr:cNvPr id="432" name="Gráfico 431">
          <a:extLst>
            <a:ext uri="{FF2B5EF4-FFF2-40B4-BE49-F238E27FC236}">
              <a16:creationId xmlns:a16="http://schemas.microsoft.com/office/drawing/2014/main" id="{5CE929DE-E38A-4961-B997-177CB16C6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555625</xdr:colOff>
      <xdr:row>2271</xdr:row>
      <xdr:rowOff>31750</xdr:rowOff>
    </xdr:from>
    <xdr:to>
      <xdr:col>13</xdr:col>
      <xdr:colOff>841376</xdr:colOff>
      <xdr:row>2283</xdr:row>
      <xdr:rowOff>15875</xdr:rowOff>
    </xdr:to>
    <xdr:graphicFrame macro="">
      <xdr:nvGraphicFramePr>
        <xdr:cNvPr id="433" name="Gráfico 432">
          <a:extLst>
            <a:ext uri="{FF2B5EF4-FFF2-40B4-BE49-F238E27FC236}">
              <a16:creationId xmlns:a16="http://schemas.microsoft.com/office/drawing/2014/main" id="{04902FE9-6FD9-47B1-A7E1-296755F8A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1682750</xdr:colOff>
      <xdr:row>2312</xdr:row>
      <xdr:rowOff>238126</xdr:rowOff>
    </xdr:from>
    <xdr:to>
      <xdr:col>6</xdr:col>
      <xdr:colOff>984251</xdr:colOff>
      <xdr:row>2322</xdr:row>
      <xdr:rowOff>238126</xdr:rowOff>
    </xdr:to>
    <xdr:graphicFrame macro="">
      <xdr:nvGraphicFramePr>
        <xdr:cNvPr id="434" name="Gráfico 433">
          <a:extLst>
            <a:ext uri="{FF2B5EF4-FFF2-40B4-BE49-F238E27FC236}">
              <a16:creationId xmlns:a16="http://schemas.microsoft.com/office/drawing/2014/main" id="{E20577AB-82DB-40E4-A1F5-F648A910F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555625</xdr:colOff>
      <xdr:row>2360</xdr:row>
      <xdr:rowOff>0</xdr:rowOff>
    </xdr:from>
    <xdr:to>
      <xdr:col>13</xdr:col>
      <xdr:colOff>841376</xdr:colOff>
      <xdr:row>2371</xdr:row>
      <xdr:rowOff>301625</xdr:rowOff>
    </xdr:to>
    <xdr:graphicFrame macro="">
      <xdr:nvGraphicFramePr>
        <xdr:cNvPr id="435" name="Gráfico 434">
          <a:extLst>
            <a:ext uri="{FF2B5EF4-FFF2-40B4-BE49-F238E27FC236}">
              <a16:creationId xmlns:a16="http://schemas.microsoft.com/office/drawing/2014/main" id="{7EFAFACE-784C-4E60-B63B-D67F44A11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7</xdr:col>
      <xdr:colOff>571500</xdr:colOff>
      <xdr:row>2447</xdr:row>
      <xdr:rowOff>31750</xdr:rowOff>
    </xdr:from>
    <xdr:to>
      <xdr:col>14</xdr:col>
      <xdr:colOff>1</xdr:colOff>
      <xdr:row>2459</xdr:row>
      <xdr:rowOff>15875</xdr:rowOff>
    </xdr:to>
    <xdr:graphicFrame macro="">
      <xdr:nvGraphicFramePr>
        <xdr:cNvPr id="436" name="Gráfico 435">
          <a:extLst>
            <a:ext uri="{FF2B5EF4-FFF2-40B4-BE49-F238E27FC236}">
              <a16:creationId xmlns:a16="http://schemas.microsoft.com/office/drawing/2014/main" id="{F8670F76-B300-4995-83D7-6C5FBA6C7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555625</xdr:colOff>
      <xdr:row>2512</xdr:row>
      <xdr:rowOff>0</xdr:rowOff>
    </xdr:from>
    <xdr:to>
      <xdr:col>13</xdr:col>
      <xdr:colOff>841376</xdr:colOff>
      <xdr:row>2523</xdr:row>
      <xdr:rowOff>301625</xdr:rowOff>
    </xdr:to>
    <xdr:graphicFrame macro="">
      <xdr:nvGraphicFramePr>
        <xdr:cNvPr id="437" name="Gráfico 436">
          <a:extLst>
            <a:ext uri="{FF2B5EF4-FFF2-40B4-BE49-F238E27FC236}">
              <a16:creationId xmlns:a16="http://schemas.microsoft.com/office/drawing/2014/main" id="{A0D742D8-1B00-4A52-AAF2-23FCCBD59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7</xdr:col>
      <xdr:colOff>555625</xdr:colOff>
      <xdr:row>2589</xdr:row>
      <xdr:rowOff>15875</xdr:rowOff>
    </xdr:from>
    <xdr:to>
      <xdr:col>13</xdr:col>
      <xdr:colOff>841376</xdr:colOff>
      <xdr:row>2601</xdr:row>
      <xdr:rowOff>0</xdr:rowOff>
    </xdr:to>
    <xdr:graphicFrame macro="">
      <xdr:nvGraphicFramePr>
        <xdr:cNvPr id="438" name="Gráfico 437">
          <a:extLst>
            <a:ext uri="{FF2B5EF4-FFF2-40B4-BE49-F238E27FC236}">
              <a16:creationId xmlns:a16="http://schemas.microsoft.com/office/drawing/2014/main" id="{5AC7DEF6-CCEE-4356-B731-1B556F819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555625</xdr:colOff>
      <xdr:row>2666</xdr:row>
      <xdr:rowOff>15875</xdr:rowOff>
    </xdr:from>
    <xdr:to>
      <xdr:col>13</xdr:col>
      <xdr:colOff>841376</xdr:colOff>
      <xdr:row>2678</xdr:row>
      <xdr:rowOff>0</xdr:rowOff>
    </xdr:to>
    <xdr:graphicFrame macro="">
      <xdr:nvGraphicFramePr>
        <xdr:cNvPr id="439" name="Gráfico 438">
          <a:extLst>
            <a:ext uri="{FF2B5EF4-FFF2-40B4-BE49-F238E27FC236}">
              <a16:creationId xmlns:a16="http://schemas.microsoft.com/office/drawing/2014/main" id="{3B5E1159-E29C-41DE-B4D1-0565C753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7</xdr:col>
      <xdr:colOff>555625</xdr:colOff>
      <xdr:row>2741</xdr:row>
      <xdr:rowOff>0</xdr:rowOff>
    </xdr:from>
    <xdr:to>
      <xdr:col>13</xdr:col>
      <xdr:colOff>841376</xdr:colOff>
      <xdr:row>2752</xdr:row>
      <xdr:rowOff>301625</xdr:rowOff>
    </xdr:to>
    <xdr:graphicFrame macro="">
      <xdr:nvGraphicFramePr>
        <xdr:cNvPr id="440" name="Gráfico 439">
          <a:extLst>
            <a:ext uri="{FF2B5EF4-FFF2-40B4-BE49-F238E27FC236}">
              <a16:creationId xmlns:a16="http://schemas.microsoft.com/office/drawing/2014/main" id="{5E46E43A-9271-4856-BE5F-A97F78F43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0</xdr:colOff>
      <xdr:row>2347</xdr:row>
      <xdr:rowOff>0</xdr:rowOff>
    </xdr:from>
    <xdr:to>
      <xdr:col>12</xdr:col>
      <xdr:colOff>924718</xdr:colOff>
      <xdr:row>2357</xdr:row>
      <xdr:rowOff>20242</xdr:rowOff>
    </xdr:to>
    <xdr:graphicFrame macro="">
      <xdr:nvGraphicFramePr>
        <xdr:cNvPr id="442" name="Gráfico 441">
          <a:extLst>
            <a:ext uri="{FF2B5EF4-FFF2-40B4-BE49-F238E27FC236}">
              <a16:creationId xmlns:a16="http://schemas.microsoft.com/office/drawing/2014/main" id="{60E75660-846F-47DA-B6E8-D6B2420A9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47625</xdr:colOff>
      <xdr:row>2373</xdr:row>
      <xdr:rowOff>285750</xdr:rowOff>
    </xdr:from>
    <xdr:to>
      <xdr:col>12</xdr:col>
      <xdr:colOff>972343</xdr:colOff>
      <xdr:row>2383</xdr:row>
      <xdr:rowOff>305992</xdr:rowOff>
    </xdr:to>
    <xdr:graphicFrame macro="">
      <xdr:nvGraphicFramePr>
        <xdr:cNvPr id="443" name="Gráfico 442">
          <a:extLst>
            <a:ext uri="{FF2B5EF4-FFF2-40B4-BE49-F238E27FC236}">
              <a16:creationId xmlns:a16="http://schemas.microsoft.com/office/drawing/2014/main" id="{35C3A324-EFE0-438A-AAFF-BCCFEBDD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0</xdr:colOff>
      <xdr:row>2499</xdr:row>
      <xdr:rowOff>0</xdr:rowOff>
    </xdr:from>
    <xdr:to>
      <xdr:col>12</xdr:col>
      <xdr:colOff>924718</xdr:colOff>
      <xdr:row>2509</xdr:row>
      <xdr:rowOff>20242</xdr:rowOff>
    </xdr:to>
    <xdr:graphicFrame macro="">
      <xdr:nvGraphicFramePr>
        <xdr:cNvPr id="444" name="Gráfico 443">
          <a:extLst>
            <a:ext uri="{FF2B5EF4-FFF2-40B4-BE49-F238E27FC236}">
              <a16:creationId xmlns:a16="http://schemas.microsoft.com/office/drawing/2014/main" id="{1FCFEA07-36D9-465D-9339-6DEF921E9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0</xdr:colOff>
      <xdr:row>2525</xdr:row>
      <xdr:rowOff>0</xdr:rowOff>
    </xdr:from>
    <xdr:to>
      <xdr:col>12</xdr:col>
      <xdr:colOff>924718</xdr:colOff>
      <xdr:row>2535</xdr:row>
      <xdr:rowOff>20242</xdr:rowOff>
    </xdr:to>
    <xdr:graphicFrame macro="">
      <xdr:nvGraphicFramePr>
        <xdr:cNvPr id="445" name="Gráfico 444">
          <a:extLst>
            <a:ext uri="{FF2B5EF4-FFF2-40B4-BE49-F238E27FC236}">
              <a16:creationId xmlns:a16="http://schemas.microsoft.com/office/drawing/2014/main" id="{3B2D8AB2-E848-4317-BDB4-83C9C7A75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0</xdr:colOff>
      <xdr:row>2576</xdr:row>
      <xdr:rowOff>0</xdr:rowOff>
    </xdr:from>
    <xdr:to>
      <xdr:col>12</xdr:col>
      <xdr:colOff>924718</xdr:colOff>
      <xdr:row>2586</xdr:row>
      <xdr:rowOff>20242</xdr:rowOff>
    </xdr:to>
    <xdr:graphicFrame macro="">
      <xdr:nvGraphicFramePr>
        <xdr:cNvPr id="446" name="Gráfico 445">
          <a:extLst>
            <a:ext uri="{FF2B5EF4-FFF2-40B4-BE49-F238E27FC236}">
              <a16:creationId xmlns:a16="http://schemas.microsoft.com/office/drawing/2014/main" id="{89AF1ADA-F7B7-44F6-BFD9-74D5EF542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0</xdr:colOff>
      <xdr:row>2602</xdr:row>
      <xdr:rowOff>0</xdr:rowOff>
    </xdr:from>
    <xdr:to>
      <xdr:col>12</xdr:col>
      <xdr:colOff>924718</xdr:colOff>
      <xdr:row>2612</xdr:row>
      <xdr:rowOff>20242</xdr:rowOff>
    </xdr:to>
    <xdr:graphicFrame macro="">
      <xdr:nvGraphicFramePr>
        <xdr:cNvPr id="452" name="Gráfico 451">
          <a:extLst>
            <a:ext uri="{FF2B5EF4-FFF2-40B4-BE49-F238E27FC236}">
              <a16:creationId xmlns:a16="http://schemas.microsoft.com/office/drawing/2014/main" id="{B65B0A4F-84D6-46BC-A8D4-9FBE215F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0</xdr:colOff>
      <xdr:row>2653</xdr:row>
      <xdr:rowOff>0</xdr:rowOff>
    </xdr:from>
    <xdr:to>
      <xdr:col>12</xdr:col>
      <xdr:colOff>924718</xdr:colOff>
      <xdr:row>2663</xdr:row>
      <xdr:rowOff>20242</xdr:rowOff>
    </xdr:to>
    <xdr:graphicFrame macro="">
      <xdr:nvGraphicFramePr>
        <xdr:cNvPr id="453" name="Gráfico 452">
          <a:extLst>
            <a:ext uri="{FF2B5EF4-FFF2-40B4-BE49-F238E27FC236}">
              <a16:creationId xmlns:a16="http://schemas.microsoft.com/office/drawing/2014/main" id="{C0616076-59D1-40F1-BF9C-ED836CE2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0</xdr:colOff>
      <xdr:row>2679</xdr:row>
      <xdr:rowOff>0</xdr:rowOff>
    </xdr:from>
    <xdr:to>
      <xdr:col>12</xdr:col>
      <xdr:colOff>924718</xdr:colOff>
      <xdr:row>2689</xdr:row>
      <xdr:rowOff>20242</xdr:rowOff>
    </xdr:to>
    <xdr:graphicFrame macro="">
      <xdr:nvGraphicFramePr>
        <xdr:cNvPr id="454" name="Gráfico 453">
          <a:extLst>
            <a:ext uri="{FF2B5EF4-FFF2-40B4-BE49-F238E27FC236}">
              <a16:creationId xmlns:a16="http://schemas.microsoft.com/office/drawing/2014/main" id="{92CD6692-24F5-41EC-87D0-1B1EB25EC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0</xdr:colOff>
      <xdr:row>2728</xdr:row>
      <xdr:rowOff>0</xdr:rowOff>
    </xdr:from>
    <xdr:to>
      <xdr:col>12</xdr:col>
      <xdr:colOff>924718</xdr:colOff>
      <xdr:row>2738</xdr:row>
      <xdr:rowOff>20242</xdr:rowOff>
    </xdr:to>
    <xdr:graphicFrame macro="">
      <xdr:nvGraphicFramePr>
        <xdr:cNvPr id="455" name="Gráfico 454">
          <a:extLst>
            <a:ext uri="{FF2B5EF4-FFF2-40B4-BE49-F238E27FC236}">
              <a16:creationId xmlns:a16="http://schemas.microsoft.com/office/drawing/2014/main" id="{DB7E21D3-54B3-42AF-8CF5-E7F8C8CF1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0</xdr:colOff>
      <xdr:row>2754</xdr:row>
      <xdr:rowOff>0</xdr:rowOff>
    </xdr:from>
    <xdr:to>
      <xdr:col>12</xdr:col>
      <xdr:colOff>924718</xdr:colOff>
      <xdr:row>2764</xdr:row>
      <xdr:rowOff>20242</xdr:rowOff>
    </xdr:to>
    <xdr:graphicFrame macro="">
      <xdr:nvGraphicFramePr>
        <xdr:cNvPr id="456" name="Gráfico 455">
          <a:extLst>
            <a:ext uri="{FF2B5EF4-FFF2-40B4-BE49-F238E27FC236}">
              <a16:creationId xmlns:a16="http://schemas.microsoft.com/office/drawing/2014/main" id="{606D84BE-0D31-4B6F-8ED6-8AA549974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190500</xdr:colOff>
      <xdr:row>2792</xdr:row>
      <xdr:rowOff>309562</xdr:rowOff>
    </xdr:from>
    <xdr:to>
      <xdr:col>14</xdr:col>
      <xdr:colOff>0</xdr:colOff>
      <xdr:row>2805</xdr:row>
      <xdr:rowOff>15875</xdr:rowOff>
    </xdr:to>
    <xdr:graphicFrame macro="">
      <xdr:nvGraphicFramePr>
        <xdr:cNvPr id="325" name="Gráfico 2">
          <a:extLst>
            <a:ext uri="{FF2B5EF4-FFF2-40B4-BE49-F238E27FC236}">
              <a16:creationId xmlns:a16="http://schemas.microsoft.com/office/drawing/2014/main" id="{3CB223CB-71C0-4B65-9E94-0E78877C4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79375</xdr:colOff>
      <xdr:row>2824</xdr:row>
      <xdr:rowOff>0</xdr:rowOff>
    </xdr:from>
    <xdr:to>
      <xdr:col>13</xdr:col>
      <xdr:colOff>777875</xdr:colOff>
      <xdr:row>2842</xdr:row>
      <xdr:rowOff>63500</xdr:rowOff>
    </xdr:to>
    <xdr:graphicFrame macro="">
      <xdr:nvGraphicFramePr>
        <xdr:cNvPr id="331" name="Gráfico 4">
          <a:extLst>
            <a:ext uri="{FF2B5EF4-FFF2-40B4-BE49-F238E27FC236}">
              <a16:creationId xmlns:a16="http://schemas.microsoft.com/office/drawing/2014/main" id="{5C15703F-56EC-4D47-A5B2-D7995C7E9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31750</xdr:colOff>
      <xdr:row>2863</xdr:row>
      <xdr:rowOff>31750</xdr:rowOff>
    </xdr:from>
    <xdr:to>
      <xdr:col>14</xdr:col>
      <xdr:colOff>0</xdr:colOff>
      <xdr:row>2876</xdr:row>
      <xdr:rowOff>15875</xdr:rowOff>
    </xdr:to>
    <xdr:graphicFrame macro="">
      <xdr:nvGraphicFramePr>
        <xdr:cNvPr id="333" name="Gráfico 332">
          <a:extLst>
            <a:ext uri="{FF2B5EF4-FFF2-40B4-BE49-F238E27FC236}">
              <a16:creationId xmlns:a16="http://schemas.microsoft.com/office/drawing/2014/main" id="{5A15E668-A618-4D77-BD3D-FB8D22530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3</xdr:col>
      <xdr:colOff>508000</xdr:colOff>
      <xdr:row>2877</xdr:row>
      <xdr:rowOff>23812</xdr:rowOff>
    </xdr:from>
    <xdr:to>
      <xdr:col>10</xdr:col>
      <xdr:colOff>15875</xdr:colOff>
      <xdr:row>2892</xdr:row>
      <xdr:rowOff>301625</xdr:rowOff>
    </xdr:to>
    <xdr:graphicFrame macro="">
      <xdr:nvGraphicFramePr>
        <xdr:cNvPr id="344" name="Gráfico 2">
          <a:extLst>
            <a:ext uri="{FF2B5EF4-FFF2-40B4-BE49-F238E27FC236}">
              <a16:creationId xmlns:a16="http://schemas.microsoft.com/office/drawing/2014/main" id="{B79032EE-009E-4CDD-8B53-A2F9BA6F84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0</xdr:colOff>
      <xdr:row>3024</xdr:row>
      <xdr:rowOff>0</xdr:rowOff>
    </xdr:from>
    <xdr:to>
      <xdr:col>13</xdr:col>
      <xdr:colOff>825500</xdr:colOff>
      <xdr:row>3036</xdr:row>
      <xdr:rowOff>0</xdr:rowOff>
    </xdr:to>
    <xdr:graphicFrame macro="">
      <xdr:nvGraphicFramePr>
        <xdr:cNvPr id="348" name="Gráfico 347">
          <a:extLst>
            <a:ext uri="{FF2B5EF4-FFF2-40B4-BE49-F238E27FC236}">
              <a16:creationId xmlns:a16="http://schemas.microsoft.com/office/drawing/2014/main" id="{4AB1F0FA-BB3B-4C4D-8E1E-7D34B5E45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3</xdr:col>
      <xdr:colOff>1222375</xdr:colOff>
      <xdr:row>3037</xdr:row>
      <xdr:rowOff>0</xdr:rowOff>
    </xdr:from>
    <xdr:to>
      <xdr:col>9</xdr:col>
      <xdr:colOff>492125</xdr:colOff>
      <xdr:row>3049</xdr:row>
      <xdr:rowOff>15875</xdr:rowOff>
    </xdr:to>
    <xdr:graphicFrame macro="">
      <xdr:nvGraphicFramePr>
        <xdr:cNvPr id="354" name="Gráfico 2">
          <a:extLst>
            <a:ext uri="{FF2B5EF4-FFF2-40B4-BE49-F238E27FC236}">
              <a16:creationId xmlns:a16="http://schemas.microsoft.com/office/drawing/2014/main" id="{D9015322-8F9E-41D6-9F28-ABCBFA1C7B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3</xdr:col>
      <xdr:colOff>15875</xdr:colOff>
      <xdr:row>3093</xdr:row>
      <xdr:rowOff>31750</xdr:rowOff>
    </xdr:from>
    <xdr:to>
      <xdr:col>9</xdr:col>
      <xdr:colOff>508000</xdr:colOff>
      <xdr:row>3108</xdr:row>
      <xdr:rowOff>31750</xdr:rowOff>
    </xdr:to>
    <xdr:graphicFrame macro="">
      <xdr:nvGraphicFramePr>
        <xdr:cNvPr id="358" name="Gráfico 2">
          <a:extLst>
            <a:ext uri="{FF2B5EF4-FFF2-40B4-BE49-F238E27FC236}">
              <a16:creationId xmlns:a16="http://schemas.microsoft.com/office/drawing/2014/main" id="{33BCC788-6760-4E05-BF19-A8B47D8E2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23812</xdr:colOff>
      <xdr:row>3108</xdr:row>
      <xdr:rowOff>285750</xdr:rowOff>
    </xdr:from>
    <xdr:to>
      <xdr:col>13</xdr:col>
      <xdr:colOff>849312</xdr:colOff>
      <xdr:row>3121</xdr:row>
      <xdr:rowOff>269875</xdr:rowOff>
    </xdr:to>
    <xdr:graphicFrame macro="">
      <xdr:nvGraphicFramePr>
        <xdr:cNvPr id="359" name="Gráfico 358">
          <a:extLst>
            <a:ext uri="{FF2B5EF4-FFF2-40B4-BE49-F238E27FC236}">
              <a16:creationId xmlns:a16="http://schemas.microsoft.com/office/drawing/2014/main" id="{C5980D54-27F2-4CE2-99B5-F6AAE206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31750</xdr:colOff>
      <xdr:row>3134</xdr:row>
      <xdr:rowOff>238125</xdr:rowOff>
    </xdr:from>
    <xdr:to>
      <xdr:col>14</xdr:col>
      <xdr:colOff>0</xdr:colOff>
      <xdr:row>3149</xdr:row>
      <xdr:rowOff>0</xdr:rowOff>
    </xdr:to>
    <xdr:graphicFrame macro="">
      <xdr:nvGraphicFramePr>
        <xdr:cNvPr id="360" name="Gráfico 359">
          <a:extLst>
            <a:ext uri="{FF2B5EF4-FFF2-40B4-BE49-F238E27FC236}">
              <a16:creationId xmlns:a16="http://schemas.microsoft.com/office/drawing/2014/main" id="{436547ED-D0D0-4E28-B2C3-705205883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31750</xdr:colOff>
      <xdr:row>3174</xdr:row>
      <xdr:rowOff>238125</xdr:rowOff>
    </xdr:from>
    <xdr:to>
      <xdr:col>14</xdr:col>
      <xdr:colOff>0</xdr:colOff>
      <xdr:row>3189</xdr:row>
      <xdr:rowOff>0</xdr:rowOff>
    </xdr:to>
    <xdr:graphicFrame macro="">
      <xdr:nvGraphicFramePr>
        <xdr:cNvPr id="415" name="Gráfico 414">
          <a:extLst>
            <a:ext uri="{FF2B5EF4-FFF2-40B4-BE49-F238E27FC236}">
              <a16:creationId xmlns:a16="http://schemas.microsoft.com/office/drawing/2014/main" id="{92CA25DB-43E6-4A9B-9B91-464F9E11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31750</xdr:colOff>
      <xdr:row>3201</xdr:row>
      <xdr:rowOff>238125</xdr:rowOff>
    </xdr:from>
    <xdr:to>
      <xdr:col>14</xdr:col>
      <xdr:colOff>0</xdr:colOff>
      <xdr:row>3216</xdr:row>
      <xdr:rowOff>0</xdr:rowOff>
    </xdr:to>
    <xdr:graphicFrame macro="">
      <xdr:nvGraphicFramePr>
        <xdr:cNvPr id="441" name="Gráfico 440">
          <a:extLst>
            <a:ext uri="{FF2B5EF4-FFF2-40B4-BE49-F238E27FC236}">
              <a16:creationId xmlns:a16="http://schemas.microsoft.com/office/drawing/2014/main" id="{A148AA0D-F7E8-47D5-8643-BF554758D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31750</xdr:colOff>
      <xdr:row>3250</xdr:row>
      <xdr:rowOff>238125</xdr:rowOff>
    </xdr:from>
    <xdr:to>
      <xdr:col>14</xdr:col>
      <xdr:colOff>0</xdr:colOff>
      <xdr:row>3264</xdr:row>
      <xdr:rowOff>269875</xdr:rowOff>
    </xdr:to>
    <xdr:graphicFrame macro="">
      <xdr:nvGraphicFramePr>
        <xdr:cNvPr id="447" name="Gráfico 446">
          <a:extLst>
            <a:ext uri="{FF2B5EF4-FFF2-40B4-BE49-F238E27FC236}">
              <a16:creationId xmlns:a16="http://schemas.microsoft.com/office/drawing/2014/main" id="{0BC961CF-CDD0-482A-A2A9-26D22F923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0</xdr:colOff>
      <xdr:row>3402</xdr:row>
      <xdr:rowOff>15874</xdr:rowOff>
    </xdr:from>
    <xdr:to>
      <xdr:col>6</xdr:col>
      <xdr:colOff>15875</xdr:colOff>
      <xdr:row>3413</xdr:row>
      <xdr:rowOff>31749</xdr:rowOff>
    </xdr:to>
    <xdr:graphicFrame macro="">
      <xdr:nvGraphicFramePr>
        <xdr:cNvPr id="457" name="Gráfico 456">
          <a:extLst>
            <a:ext uri="{FF2B5EF4-FFF2-40B4-BE49-F238E27FC236}">
              <a16:creationId xmlns:a16="http://schemas.microsoft.com/office/drawing/2014/main" id="{D4EE9642-D9BE-4643-B811-A09A93145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6</xdr:col>
      <xdr:colOff>936625</xdr:colOff>
      <xdr:row>3401</xdr:row>
      <xdr:rowOff>301625</xdr:rowOff>
    </xdr:from>
    <xdr:to>
      <xdr:col>14</xdr:col>
      <xdr:colOff>0</xdr:colOff>
      <xdr:row>3413</xdr:row>
      <xdr:rowOff>0</xdr:rowOff>
    </xdr:to>
    <xdr:graphicFrame macro="">
      <xdr:nvGraphicFramePr>
        <xdr:cNvPr id="459" name="Gráfico 458">
          <a:extLst>
            <a:ext uri="{FF2B5EF4-FFF2-40B4-BE49-F238E27FC236}">
              <a16:creationId xmlns:a16="http://schemas.microsoft.com/office/drawing/2014/main" id="{3B8775C5-0492-4475-8F9A-E79B22B2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0</xdr:colOff>
      <xdr:row>3431</xdr:row>
      <xdr:rowOff>317499</xdr:rowOff>
    </xdr:from>
    <xdr:to>
      <xdr:col>6</xdr:col>
      <xdr:colOff>635000</xdr:colOff>
      <xdr:row>3448</xdr:row>
      <xdr:rowOff>15874</xdr:rowOff>
    </xdr:to>
    <xdr:graphicFrame macro="">
      <xdr:nvGraphicFramePr>
        <xdr:cNvPr id="460" name="Gráfico 459">
          <a:extLst>
            <a:ext uri="{FF2B5EF4-FFF2-40B4-BE49-F238E27FC236}">
              <a16:creationId xmlns:a16="http://schemas.microsoft.com/office/drawing/2014/main" id="{69BFEC18-54F4-4640-95BB-976C25E12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6</xdr:col>
      <xdr:colOff>1000126</xdr:colOff>
      <xdr:row>3432</xdr:row>
      <xdr:rowOff>31750</xdr:rowOff>
    </xdr:from>
    <xdr:to>
      <xdr:col>13</xdr:col>
      <xdr:colOff>825501</xdr:colOff>
      <xdr:row>3448</xdr:row>
      <xdr:rowOff>0</xdr:rowOff>
    </xdr:to>
    <xdr:graphicFrame macro="">
      <xdr:nvGraphicFramePr>
        <xdr:cNvPr id="461" name="Gráfico 2">
          <a:extLst>
            <a:ext uri="{FF2B5EF4-FFF2-40B4-BE49-F238E27FC236}">
              <a16:creationId xmlns:a16="http://schemas.microsoft.com/office/drawing/2014/main" id="{08B62AD2-1986-431D-8B17-674D05091E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0</xdr:colOff>
      <xdr:row>3449</xdr:row>
      <xdr:rowOff>0</xdr:rowOff>
    </xdr:from>
    <xdr:to>
      <xdr:col>6</xdr:col>
      <xdr:colOff>635000</xdr:colOff>
      <xdr:row>3465</xdr:row>
      <xdr:rowOff>15875</xdr:rowOff>
    </xdr:to>
    <xdr:graphicFrame macro="">
      <xdr:nvGraphicFramePr>
        <xdr:cNvPr id="462" name="Gráfico 461">
          <a:extLst>
            <a:ext uri="{FF2B5EF4-FFF2-40B4-BE49-F238E27FC236}">
              <a16:creationId xmlns:a16="http://schemas.microsoft.com/office/drawing/2014/main" id="{21CCE218-7575-4995-A57A-FD30DA3B3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6</xdr:col>
      <xdr:colOff>1000126</xdr:colOff>
      <xdr:row>3449</xdr:row>
      <xdr:rowOff>31751</xdr:rowOff>
    </xdr:from>
    <xdr:to>
      <xdr:col>13</xdr:col>
      <xdr:colOff>825501</xdr:colOff>
      <xdr:row>3465</xdr:row>
      <xdr:rowOff>1</xdr:rowOff>
    </xdr:to>
    <xdr:graphicFrame macro="">
      <xdr:nvGraphicFramePr>
        <xdr:cNvPr id="463" name="Gráfico 2">
          <a:extLst>
            <a:ext uri="{FF2B5EF4-FFF2-40B4-BE49-F238E27FC236}">
              <a16:creationId xmlns:a16="http://schemas.microsoft.com/office/drawing/2014/main" id="{F38127C6-E7AD-49AC-9D0C-2E6870DF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190500</xdr:colOff>
      <xdr:row>2807</xdr:row>
      <xdr:rowOff>309562</xdr:rowOff>
    </xdr:from>
    <xdr:to>
      <xdr:col>14</xdr:col>
      <xdr:colOff>0</xdr:colOff>
      <xdr:row>2820</xdr:row>
      <xdr:rowOff>15875</xdr:rowOff>
    </xdr:to>
    <xdr:graphicFrame macro="">
      <xdr:nvGraphicFramePr>
        <xdr:cNvPr id="336" name="Gráfico 2">
          <a:extLst>
            <a:ext uri="{FF2B5EF4-FFF2-40B4-BE49-F238E27FC236}">
              <a16:creationId xmlns:a16="http://schemas.microsoft.com/office/drawing/2014/main" id="{551692CB-FF0F-4F4C-9E1F-6442087B3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79375</xdr:colOff>
      <xdr:row>2940</xdr:row>
      <xdr:rowOff>0</xdr:rowOff>
    </xdr:from>
    <xdr:to>
      <xdr:col>13</xdr:col>
      <xdr:colOff>777875</xdr:colOff>
      <xdr:row>2958</xdr:row>
      <xdr:rowOff>63500</xdr:rowOff>
    </xdr:to>
    <xdr:graphicFrame macro="">
      <xdr:nvGraphicFramePr>
        <xdr:cNvPr id="345" name="Gráfico 4">
          <a:extLst>
            <a:ext uri="{FF2B5EF4-FFF2-40B4-BE49-F238E27FC236}">
              <a16:creationId xmlns:a16="http://schemas.microsoft.com/office/drawing/2014/main" id="{E00C17F1-C4AE-49C6-9D61-D196A5057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31750</xdr:colOff>
      <xdr:row>2970</xdr:row>
      <xdr:rowOff>31750</xdr:rowOff>
    </xdr:from>
    <xdr:to>
      <xdr:col>14</xdr:col>
      <xdr:colOff>0</xdr:colOff>
      <xdr:row>2983</xdr:row>
      <xdr:rowOff>15875</xdr:rowOff>
    </xdr:to>
    <xdr:graphicFrame macro="">
      <xdr:nvGraphicFramePr>
        <xdr:cNvPr id="347" name="Gráfico 346">
          <a:extLst>
            <a:ext uri="{FF2B5EF4-FFF2-40B4-BE49-F238E27FC236}">
              <a16:creationId xmlns:a16="http://schemas.microsoft.com/office/drawing/2014/main" id="{43F0843F-7B3D-4269-8DA6-16083460C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3</xdr:col>
      <xdr:colOff>508000</xdr:colOff>
      <xdr:row>2984</xdr:row>
      <xdr:rowOff>23812</xdr:rowOff>
    </xdr:from>
    <xdr:to>
      <xdr:col>10</xdr:col>
      <xdr:colOff>15875</xdr:colOff>
      <xdr:row>2998</xdr:row>
      <xdr:rowOff>301625</xdr:rowOff>
    </xdr:to>
    <xdr:graphicFrame macro="">
      <xdr:nvGraphicFramePr>
        <xdr:cNvPr id="355" name="Gráfico 2">
          <a:extLst>
            <a:ext uri="{FF2B5EF4-FFF2-40B4-BE49-F238E27FC236}">
              <a16:creationId xmlns:a16="http://schemas.microsoft.com/office/drawing/2014/main" id="{A47FED0E-F156-4249-8CF5-7F5F52A1E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0</xdr:colOff>
      <xdr:row>3062</xdr:row>
      <xdr:rowOff>0</xdr:rowOff>
    </xdr:from>
    <xdr:to>
      <xdr:col>13</xdr:col>
      <xdr:colOff>825500</xdr:colOff>
      <xdr:row>3074</xdr:row>
      <xdr:rowOff>0</xdr:rowOff>
    </xdr:to>
    <xdr:graphicFrame macro="">
      <xdr:nvGraphicFramePr>
        <xdr:cNvPr id="356" name="Gráfico 355">
          <a:extLst>
            <a:ext uri="{FF2B5EF4-FFF2-40B4-BE49-F238E27FC236}">
              <a16:creationId xmlns:a16="http://schemas.microsoft.com/office/drawing/2014/main" id="{DA0F8D0D-85A4-4AE9-A647-6DAF332E0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3</xdr:col>
      <xdr:colOff>1111250</xdr:colOff>
      <xdr:row>3075</xdr:row>
      <xdr:rowOff>0</xdr:rowOff>
    </xdr:from>
    <xdr:to>
      <xdr:col>9</xdr:col>
      <xdr:colOff>492124</xdr:colOff>
      <xdr:row>3086</xdr:row>
      <xdr:rowOff>206375</xdr:rowOff>
    </xdr:to>
    <xdr:graphicFrame macro="">
      <xdr:nvGraphicFramePr>
        <xdr:cNvPr id="357" name="Gráfico 2">
          <a:extLst>
            <a:ext uri="{FF2B5EF4-FFF2-40B4-BE49-F238E27FC236}">
              <a16:creationId xmlns:a16="http://schemas.microsoft.com/office/drawing/2014/main" id="{BCEC6D94-BF2F-46B9-AD07-BAF5D0E45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31750</xdr:colOff>
      <xdr:row>3325</xdr:row>
      <xdr:rowOff>238125</xdr:rowOff>
    </xdr:from>
    <xdr:to>
      <xdr:col>14</xdr:col>
      <xdr:colOff>0</xdr:colOff>
      <xdr:row>3340</xdr:row>
      <xdr:rowOff>0</xdr:rowOff>
    </xdr:to>
    <xdr:graphicFrame macro="">
      <xdr:nvGraphicFramePr>
        <xdr:cNvPr id="450" name="Gráfico 449">
          <a:extLst>
            <a:ext uri="{FF2B5EF4-FFF2-40B4-BE49-F238E27FC236}">
              <a16:creationId xmlns:a16="http://schemas.microsoft.com/office/drawing/2014/main" id="{ECA903EE-E9A1-4CCF-AA96-ED56D212B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31750</xdr:colOff>
      <xdr:row>3352</xdr:row>
      <xdr:rowOff>238125</xdr:rowOff>
    </xdr:from>
    <xdr:to>
      <xdr:col>14</xdr:col>
      <xdr:colOff>0</xdr:colOff>
      <xdr:row>3366</xdr:row>
      <xdr:rowOff>269875</xdr:rowOff>
    </xdr:to>
    <xdr:graphicFrame macro="">
      <xdr:nvGraphicFramePr>
        <xdr:cNvPr id="451" name="Gráfico 450">
          <a:extLst>
            <a:ext uri="{FF2B5EF4-FFF2-40B4-BE49-F238E27FC236}">
              <a16:creationId xmlns:a16="http://schemas.microsoft.com/office/drawing/2014/main" id="{657472F5-75C0-4F6D-ADDC-D70056BDD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31750</xdr:colOff>
      <xdr:row>3277</xdr:row>
      <xdr:rowOff>238125</xdr:rowOff>
    </xdr:from>
    <xdr:to>
      <xdr:col>14</xdr:col>
      <xdr:colOff>0</xdr:colOff>
      <xdr:row>3291</xdr:row>
      <xdr:rowOff>269875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E522F1E-D92B-4A60-AB53-59D7473A6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0.0393</cdr:x>
      <cdr:y>0.97881</cdr:y>
    </cdr:from>
    <cdr:to>
      <cdr:x>0.05034</cdr:x>
      <cdr:y>0.97881</cdr:y>
    </cdr:to>
    <cdr:sp macro="" textlink="">
      <cdr:nvSpPr>
        <cdr:cNvPr id="2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519" y="2203450"/>
          <a:ext cx="581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0.0167</cdr:x>
      <cdr:y>0.97619</cdr:y>
    </cdr:from>
    <cdr:to>
      <cdr:x>0.02283</cdr:x>
      <cdr:y>0.97619</cdr:y>
    </cdr:to>
    <cdr:sp macro="" textlink="">
      <cdr:nvSpPr>
        <cdr:cNvPr id="30721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305" y="1955800"/>
          <a:ext cx="3285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0.01822</cdr:x>
      <cdr:y>0.96095</cdr:y>
    </cdr:from>
    <cdr:to>
      <cdr:x>0.02535</cdr:x>
      <cdr:y>0.97214</cdr:y>
    </cdr:to>
    <cdr:sp macro="" textlink="">
      <cdr:nvSpPr>
        <cdr:cNvPr id="317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5722" y="1925320"/>
          <a:ext cx="51397" cy="2238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0.02332</cdr:x>
      <cdr:y>0.97807</cdr:y>
    </cdr:from>
    <cdr:to>
      <cdr:x>0.03485</cdr:x>
      <cdr:y>0.97807</cdr:y>
    </cdr:to>
    <cdr:sp macro="" textlink="">
      <cdr:nvSpPr>
        <cdr:cNvPr id="3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460" y="2127250"/>
          <a:ext cx="5840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0.03921</cdr:x>
      <cdr:y>0.97863</cdr:y>
    </cdr:from>
    <cdr:to>
      <cdr:x>0.05908</cdr:x>
      <cdr:y>0.97863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915" y="2184400"/>
          <a:ext cx="1028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0.04426</cdr:x>
      <cdr:y>0.97845</cdr:y>
    </cdr:from>
    <cdr:to>
      <cdr:x>0.07667</cdr:x>
      <cdr:y>0.97845</cdr:y>
    </cdr:to>
    <cdr:sp macro="" textlink="">
      <cdr:nvSpPr>
        <cdr:cNvPr id="5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4791" y="2165350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0.04869</cdr:x>
      <cdr:y>0.97872</cdr:y>
    </cdr:from>
    <cdr:to>
      <cdr:x>0.08135</cdr:x>
      <cdr:y>0.97872</cdr:y>
    </cdr:to>
    <cdr:sp macro="" textlink="">
      <cdr:nvSpPr>
        <cdr:cNvPr id="552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842" y="2193925"/>
          <a:ext cx="2191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0.04183</cdr:x>
      <cdr:y>0.97881</cdr:y>
    </cdr:from>
    <cdr:to>
      <cdr:x>0.07523</cdr:x>
      <cdr:y>0.97881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1837" y="2203450"/>
          <a:ext cx="20755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0.04229</cdr:x>
      <cdr:y>0.97872</cdr:y>
    </cdr:from>
    <cdr:to>
      <cdr:x>0.07127</cdr:x>
      <cdr:y>0.97872</cdr:y>
    </cdr:to>
    <cdr:sp macro="" textlink="">
      <cdr:nvSpPr>
        <cdr:cNvPr id="593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2618" y="2193925"/>
          <a:ext cx="2042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614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0.01845</cdr:x>
      <cdr:y>0.97573</cdr:y>
    </cdr:from>
    <cdr:to>
      <cdr:x>0.02433</cdr:x>
      <cdr:y>0.97573</cdr:y>
    </cdr:to>
    <cdr:sp macro="" textlink="">
      <cdr:nvSpPr>
        <cdr:cNvPr id="1024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76" y="1917700"/>
          <a:ext cx="327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4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2765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6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277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89" name="Text Box 307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0.01975</cdr:x>
      <cdr:y>0.93506</cdr:y>
    </cdr:from>
    <cdr:to>
      <cdr:x>0.02441</cdr:x>
      <cdr:y>0.93506</cdr:y>
    </cdr:to>
    <cdr:sp macro="" textlink="">
      <cdr:nvSpPr>
        <cdr:cNvPr id="37890" name="Text Box 307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399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50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0.02441</cdr:x>
      <cdr:y>0.93506</cdr:y>
    </cdr:to>
    <cdr:sp macro="" textlink="">
      <cdr:nvSpPr>
        <cdr:cNvPr id="4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5" name="Text Box 204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47106" name="Text Box 205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0.03611</cdr:x>
      <cdr:y>0.97573</cdr:y>
    </cdr:from>
    <cdr:to>
      <cdr:x>0.04545</cdr:x>
      <cdr:y>0.97573</cdr:y>
    </cdr:to>
    <cdr:sp macro="" textlink="">
      <cdr:nvSpPr>
        <cdr:cNvPr id="1126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5718" y="1917700"/>
          <a:ext cx="6390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0.04544</cdr:x>
      <cdr:y>0.97573</cdr:y>
    </cdr:from>
    <cdr:to>
      <cdr:x>0.08057</cdr:x>
      <cdr:y>0.97573</cdr:y>
    </cdr:to>
    <cdr:sp macro="" textlink="">
      <cdr:nvSpPr>
        <cdr:cNvPr id="1126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2343" y="1917700"/>
          <a:ext cx="2202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0.01804</cdr:x>
      <cdr:y>0.93506</cdr:y>
    </cdr:from>
    <cdr:to>
      <cdr:x>0.02612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33</xdr:row>
      <xdr:rowOff>95250</xdr:rowOff>
    </xdr:from>
    <xdr:to>
      <xdr:col>8</xdr:col>
      <xdr:colOff>752475</xdr:colOff>
      <xdr:row>48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BF8778-5CEE-4B20-826D-76E5B93A4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65</xdr:row>
      <xdr:rowOff>3175</xdr:rowOff>
    </xdr:from>
    <xdr:to>
      <xdr:col>11</xdr:col>
      <xdr:colOff>0</xdr:colOff>
      <xdr:row>80</xdr:row>
      <xdr:rowOff>155575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65E25D5-C904-4312-A0D2-C25B8EEF8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809625</xdr:colOff>
      <xdr:row>4</xdr:row>
      <xdr:rowOff>76200</xdr:rowOff>
    </xdr:from>
    <xdr:to>
      <xdr:col>10</xdr:col>
      <xdr:colOff>247650</xdr:colOff>
      <xdr:row>20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1DF866-7103-477C-AC69-112E83C15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152400</xdr:rowOff>
    </xdr:from>
    <xdr:to>
      <xdr:col>11</xdr:col>
      <xdr:colOff>742950</xdr:colOff>
      <xdr:row>54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8DC6D62-D415-4565-ABB7-CBF0F9A21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704850</xdr:colOff>
      <xdr:row>56</xdr:row>
      <xdr:rowOff>133350</xdr:rowOff>
    </xdr:from>
    <xdr:to>
      <xdr:col>10</xdr:col>
      <xdr:colOff>142875</xdr:colOff>
      <xdr:row>70</xdr:row>
      <xdr:rowOff>161925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CA714E4-56C4-4A73-9FA7-E813D7051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152400</xdr:rowOff>
    </xdr:from>
    <xdr:to>
      <xdr:col>11</xdr:col>
      <xdr:colOff>742950</xdr:colOff>
      <xdr:row>108</xdr:row>
      <xdr:rowOff>142875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6B9969C-55AA-4DD7-A1E2-63642DDDD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581025</xdr:colOff>
      <xdr:row>111</xdr:row>
      <xdr:rowOff>76200</xdr:rowOff>
    </xdr:from>
    <xdr:to>
      <xdr:col>10</xdr:col>
      <xdr:colOff>19050</xdr:colOff>
      <xdr:row>125</xdr:row>
      <xdr:rowOff>95250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2312E5-7E74-46E9-B758-ADFD0F02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146</xdr:row>
      <xdr:rowOff>152400</xdr:rowOff>
    </xdr:from>
    <xdr:to>
      <xdr:col>11</xdr:col>
      <xdr:colOff>742950</xdr:colOff>
      <xdr:row>162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D9B27C-9AD1-4B56-82CE-D157041AA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485775</xdr:colOff>
      <xdr:row>165</xdr:row>
      <xdr:rowOff>85725</xdr:rowOff>
    </xdr:from>
    <xdr:to>
      <xdr:col>9</xdr:col>
      <xdr:colOff>704850</xdr:colOff>
      <xdr:row>179</xdr:row>
      <xdr:rowOff>104775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70E101-C510-495D-916F-4DC8B93EE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200</xdr:row>
      <xdr:rowOff>152400</xdr:rowOff>
    </xdr:from>
    <xdr:to>
      <xdr:col>11</xdr:col>
      <xdr:colOff>742950</xdr:colOff>
      <xdr:row>216</xdr:row>
      <xdr:rowOff>142875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C4E9D76-F349-4DE8-AD54-8293847E3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476250</xdr:colOff>
      <xdr:row>218</xdr:row>
      <xdr:rowOff>85725</xdr:rowOff>
    </xdr:from>
    <xdr:to>
      <xdr:col>9</xdr:col>
      <xdr:colOff>695325</xdr:colOff>
      <xdr:row>232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3973AC8-AE2D-4DEC-B561-B93060A75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254</xdr:row>
      <xdr:rowOff>152400</xdr:rowOff>
    </xdr:from>
    <xdr:to>
      <xdr:col>11</xdr:col>
      <xdr:colOff>742950</xdr:colOff>
      <xdr:row>270</xdr:row>
      <xdr:rowOff>142875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EA813B0-CA18-45EF-BCDF-06B876AE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457200</xdr:colOff>
      <xdr:row>272</xdr:row>
      <xdr:rowOff>76200</xdr:rowOff>
    </xdr:from>
    <xdr:to>
      <xdr:col>9</xdr:col>
      <xdr:colOff>676275</xdr:colOff>
      <xdr:row>286</xdr:row>
      <xdr:rowOff>104775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7CFFFD0A-FDEB-41A9-924D-EB725DEE2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308</xdr:row>
      <xdr:rowOff>152400</xdr:rowOff>
    </xdr:from>
    <xdr:to>
      <xdr:col>11</xdr:col>
      <xdr:colOff>742950</xdr:colOff>
      <xdr:row>324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34AB534-88A5-4F8F-B942-0D5498D84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409575</xdr:colOff>
      <xdr:row>327</xdr:row>
      <xdr:rowOff>104775</xdr:rowOff>
    </xdr:from>
    <xdr:to>
      <xdr:col>9</xdr:col>
      <xdr:colOff>628650</xdr:colOff>
      <xdr:row>341</xdr:row>
      <xdr:rowOff>123825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9654A9A-1A77-4110-9A85-FB6628754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362</xdr:row>
      <xdr:rowOff>152400</xdr:rowOff>
    </xdr:from>
    <xdr:to>
      <xdr:col>11</xdr:col>
      <xdr:colOff>742950</xdr:colOff>
      <xdr:row>378</xdr:row>
      <xdr:rowOff>142875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26D7752-0666-424A-B5BF-E88166EB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485775</xdr:colOff>
      <xdr:row>382</xdr:row>
      <xdr:rowOff>0</xdr:rowOff>
    </xdr:from>
    <xdr:to>
      <xdr:col>9</xdr:col>
      <xdr:colOff>704850</xdr:colOff>
      <xdr:row>398</xdr:row>
      <xdr:rowOff>9525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38B8BA7-3F0F-4654-BD12-B28FDC191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419</xdr:row>
      <xdr:rowOff>152400</xdr:rowOff>
    </xdr:from>
    <xdr:to>
      <xdr:col>11</xdr:col>
      <xdr:colOff>742950</xdr:colOff>
      <xdr:row>435</xdr:row>
      <xdr:rowOff>142875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F17D6DE-25CD-4C68-BE44-765EBB06B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504825</xdr:colOff>
      <xdr:row>437</xdr:row>
      <xdr:rowOff>123825</xdr:rowOff>
    </xdr:from>
    <xdr:to>
      <xdr:col>9</xdr:col>
      <xdr:colOff>723900</xdr:colOff>
      <xdr:row>451</xdr:row>
      <xdr:rowOff>152400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E11E51DF-E39F-46A1-9ECD-347CD119A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473</xdr:row>
      <xdr:rowOff>152400</xdr:rowOff>
    </xdr:from>
    <xdr:to>
      <xdr:col>11</xdr:col>
      <xdr:colOff>742950</xdr:colOff>
      <xdr:row>489</xdr:row>
      <xdr:rowOff>142875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6A789B0B-E5E8-4175-9999-0D2F9EC7A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6</xdr:row>
      <xdr:rowOff>104775</xdr:rowOff>
    </xdr:from>
    <xdr:to>
      <xdr:col>10</xdr:col>
      <xdr:colOff>352425</xdr:colOff>
      <xdr:row>22</xdr:row>
      <xdr:rowOff>0</xdr:rowOff>
    </xdr:to>
    <xdr:graphicFrame macro="">
      <xdr:nvGraphicFramePr>
        <xdr:cNvPr id="2" name="Gráfico 17">
          <a:extLst>
            <a:ext uri="{FF2B5EF4-FFF2-40B4-BE49-F238E27FC236}">
              <a16:creationId xmlns:a16="http://schemas.microsoft.com/office/drawing/2014/main" id="{2808E78C-0C1A-4572-87BF-D8D406223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723900</xdr:colOff>
      <xdr:row>8</xdr:row>
      <xdr:rowOff>76200</xdr:rowOff>
    </xdr:from>
    <xdr:to>
      <xdr:col>13</xdr:col>
      <xdr:colOff>266700</xdr:colOff>
      <xdr:row>9</xdr:row>
      <xdr:rowOff>95250</xdr:rowOff>
    </xdr:to>
    <xdr:sp macro="" textlink="">
      <xdr:nvSpPr>
        <xdr:cNvPr id="3" name="Text Box 25">
          <a:extLst>
            <a:ext uri="{FF2B5EF4-FFF2-40B4-BE49-F238E27FC236}">
              <a16:creationId xmlns:a16="http://schemas.microsoft.com/office/drawing/2014/main" id="{0EB43F95-4C3F-4415-8D10-D64F4DF37B64}"/>
            </a:ext>
          </a:extLst>
        </xdr:cNvPr>
        <xdr:cNvSpPr txBox="1">
          <a:spLocks noChangeArrowheads="1"/>
        </xdr:cNvSpPr>
      </xdr:nvSpPr>
      <xdr:spPr bwMode="auto">
        <a:xfrm>
          <a:off x="9172575" y="14859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</xdr:row>
      <xdr:rowOff>114300</xdr:rowOff>
    </xdr:from>
    <xdr:to>
      <xdr:col>15</xdr:col>
      <xdr:colOff>666750</xdr:colOff>
      <xdr:row>21</xdr:row>
      <xdr:rowOff>9525</xdr:rowOff>
    </xdr:to>
    <xdr:graphicFrame macro="">
      <xdr:nvGraphicFramePr>
        <xdr:cNvPr id="4" name="Gráfico 28">
          <a:extLst>
            <a:ext uri="{FF2B5EF4-FFF2-40B4-BE49-F238E27FC236}">
              <a16:creationId xmlns:a16="http://schemas.microsoft.com/office/drawing/2014/main" id="{2E913D03-7C6A-49EF-A57C-1AD5168E3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476250</xdr:colOff>
      <xdr:row>8</xdr:row>
      <xdr:rowOff>76200</xdr:rowOff>
    </xdr:from>
    <xdr:to>
      <xdr:col>9</xdr:col>
      <xdr:colOff>19050</xdr:colOff>
      <xdr:row>10</xdr:row>
      <xdr:rowOff>9525</xdr:rowOff>
    </xdr:to>
    <xdr:sp macro="" textlink="">
      <xdr:nvSpPr>
        <xdr:cNvPr id="5" name="Text Box 29">
          <a:extLst>
            <a:ext uri="{FF2B5EF4-FFF2-40B4-BE49-F238E27FC236}">
              <a16:creationId xmlns:a16="http://schemas.microsoft.com/office/drawing/2014/main" id="{545BF287-B93C-4442-AE04-E53133E7C13D}"/>
            </a:ext>
          </a:extLst>
        </xdr:cNvPr>
        <xdr:cNvSpPr txBox="1">
          <a:spLocks noChangeArrowheads="1"/>
        </xdr:cNvSpPr>
      </xdr:nvSpPr>
      <xdr:spPr bwMode="auto">
        <a:xfrm>
          <a:off x="5876925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</xdr:row>
      <xdr:rowOff>76200</xdr:rowOff>
    </xdr:from>
    <xdr:to>
      <xdr:col>13</xdr:col>
      <xdr:colOff>352425</xdr:colOff>
      <xdr:row>10</xdr:row>
      <xdr:rowOff>9525</xdr:rowOff>
    </xdr:to>
    <xdr:sp macro="" textlink="">
      <xdr:nvSpPr>
        <xdr:cNvPr id="6" name="Text Box 30">
          <a:extLst>
            <a:ext uri="{FF2B5EF4-FFF2-40B4-BE49-F238E27FC236}">
              <a16:creationId xmlns:a16="http://schemas.microsoft.com/office/drawing/2014/main" id="{73365ABD-4679-4B33-9947-A8A9CECF91CA}"/>
            </a:ext>
          </a:extLst>
        </xdr:cNvPr>
        <xdr:cNvSpPr txBox="1">
          <a:spLocks noChangeArrowheads="1"/>
        </xdr:cNvSpPr>
      </xdr:nvSpPr>
      <xdr:spPr bwMode="auto">
        <a:xfrm>
          <a:off x="9258300" y="14859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85725</xdr:colOff>
      <xdr:row>8</xdr:row>
      <xdr:rowOff>85725</xdr:rowOff>
    </xdr:from>
    <xdr:to>
      <xdr:col>10</xdr:col>
      <xdr:colOff>85725</xdr:colOff>
      <xdr:row>19</xdr:row>
      <xdr:rowOff>66675</xdr:rowOff>
    </xdr:to>
    <xdr:sp macro="" textlink="">
      <xdr:nvSpPr>
        <xdr:cNvPr id="7" name="Line 32">
          <a:extLst>
            <a:ext uri="{FF2B5EF4-FFF2-40B4-BE49-F238E27FC236}">
              <a16:creationId xmlns:a16="http://schemas.microsoft.com/office/drawing/2014/main" id="{6AD7D0AC-647C-4ECC-A1BA-7DB235A36D10}"/>
            </a:ext>
          </a:extLst>
        </xdr:cNvPr>
        <xdr:cNvSpPr>
          <a:spLocks noChangeShapeType="1"/>
        </xdr:cNvSpPr>
      </xdr:nvSpPr>
      <xdr:spPr bwMode="auto">
        <a:xfrm flipH="1">
          <a:off x="8534400" y="1495425"/>
          <a:ext cx="0" cy="17716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688180</xdr:colOff>
      <xdr:row>24</xdr:row>
      <xdr:rowOff>114300</xdr:rowOff>
    </xdr:from>
    <xdr:to>
      <xdr:col>10</xdr:col>
      <xdr:colOff>316705</xdr:colOff>
      <xdr:row>39</xdr:row>
      <xdr:rowOff>0</xdr:rowOff>
    </xdr:to>
    <xdr:graphicFrame macro="">
      <xdr:nvGraphicFramePr>
        <xdr:cNvPr id="8" name="Gráfico 36">
          <a:extLst>
            <a:ext uri="{FF2B5EF4-FFF2-40B4-BE49-F238E27FC236}">
              <a16:creationId xmlns:a16="http://schemas.microsoft.com/office/drawing/2014/main" id="{E3E35272-7FED-4CDB-8D24-A7FD45DA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723900</xdr:colOff>
      <xdr:row>26</xdr:row>
      <xdr:rowOff>76200</xdr:rowOff>
    </xdr:from>
    <xdr:to>
      <xdr:col>13</xdr:col>
      <xdr:colOff>266700</xdr:colOff>
      <xdr:row>27</xdr:row>
      <xdr:rowOff>95250</xdr:rowOff>
    </xdr:to>
    <xdr:sp macro="" textlink="">
      <xdr:nvSpPr>
        <xdr:cNvPr id="9" name="Text Box 38">
          <a:extLst>
            <a:ext uri="{FF2B5EF4-FFF2-40B4-BE49-F238E27FC236}">
              <a16:creationId xmlns:a16="http://schemas.microsoft.com/office/drawing/2014/main" id="{B9447021-835B-4427-8905-889C57330B90}"/>
            </a:ext>
          </a:extLst>
        </xdr:cNvPr>
        <xdr:cNvSpPr txBox="1">
          <a:spLocks noChangeArrowheads="1"/>
        </xdr:cNvSpPr>
      </xdr:nvSpPr>
      <xdr:spPr bwMode="auto">
        <a:xfrm>
          <a:off x="9172575" y="44767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24</xdr:row>
      <xdr:rowOff>114300</xdr:rowOff>
    </xdr:from>
    <xdr:to>
      <xdr:col>15</xdr:col>
      <xdr:colOff>666750</xdr:colOff>
      <xdr:row>39</xdr:row>
      <xdr:rowOff>9525</xdr:rowOff>
    </xdr:to>
    <xdr:graphicFrame macro="">
      <xdr:nvGraphicFramePr>
        <xdr:cNvPr id="10" name="Gráfico 39">
          <a:extLst>
            <a:ext uri="{FF2B5EF4-FFF2-40B4-BE49-F238E27FC236}">
              <a16:creationId xmlns:a16="http://schemas.microsoft.com/office/drawing/2014/main" id="{EBC38870-C2A8-414E-A52E-9499B642E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476250</xdr:colOff>
      <xdr:row>26</xdr:row>
      <xdr:rowOff>76200</xdr:rowOff>
    </xdr:from>
    <xdr:to>
      <xdr:col>9</xdr:col>
      <xdr:colOff>19050</xdr:colOff>
      <xdr:row>28</xdr:row>
      <xdr:rowOff>9525</xdr:rowOff>
    </xdr:to>
    <xdr:sp macro="" textlink="">
      <xdr:nvSpPr>
        <xdr:cNvPr id="11" name="Text Box 40">
          <a:extLst>
            <a:ext uri="{FF2B5EF4-FFF2-40B4-BE49-F238E27FC236}">
              <a16:creationId xmlns:a16="http://schemas.microsoft.com/office/drawing/2014/main" id="{E17A7B17-35E0-4E53-8F47-C1D3E1A7646D}"/>
            </a:ext>
          </a:extLst>
        </xdr:cNvPr>
        <xdr:cNvSpPr txBox="1">
          <a:spLocks noChangeArrowheads="1"/>
        </xdr:cNvSpPr>
      </xdr:nvSpPr>
      <xdr:spPr bwMode="auto">
        <a:xfrm>
          <a:off x="5876925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26</xdr:row>
      <xdr:rowOff>76200</xdr:rowOff>
    </xdr:from>
    <xdr:to>
      <xdr:col>13</xdr:col>
      <xdr:colOff>352425</xdr:colOff>
      <xdr:row>28</xdr:row>
      <xdr:rowOff>9525</xdr:rowOff>
    </xdr:to>
    <xdr:sp macro="" textlink="">
      <xdr:nvSpPr>
        <xdr:cNvPr id="12" name="Text Box 41">
          <a:extLst>
            <a:ext uri="{FF2B5EF4-FFF2-40B4-BE49-F238E27FC236}">
              <a16:creationId xmlns:a16="http://schemas.microsoft.com/office/drawing/2014/main" id="{C1584FA5-0418-4673-A857-1773EEE9614D}"/>
            </a:ext>
          </a:extLst>
        </xdr:cNvPr>
        <xdr:cNvSpPr txBox="1">
          <a:spLocks noChangeArrowheads="1"/>
        </xdr:cNvSpPr>
      </xdr:nvSpPr>
      <xdr:spPr bwMode="auto">
        <a:xfrm>
          <a:off x="9258300" y="44767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66675</xdr:colOff>
      <xdr:row>26</xdr:row>
      <xdr:rowOff>66675</xdr:rowOff>
    </xdr:from>
    <xdr:to>
      <xdr:col>10</xdr:col>
      <xdr:colOff>66675</xdr:colOff>
      <xdr:row>37</xdr:row>
      <xdr:rowOff>85725</xdr:rowOff>
    </xdr:to>
    <xdr:sp macro="" textlink="">
      <xdr:nvSpPr>
        <xdr:cNvPr id="13" name="Line 43">
          <a:extLst>
            <a:ext uri="{FF2B5EF4-FFF2-40B4-BE49-F238E27FC236}">
              <a16:creationId xmlns:a16="http://schemas.microsoft.com/office/drawing/2014/main" id="{5186CD0F-C661-4571-8A5D-E18695A5AA35}"/>
            </a:ext>
          </a:extLst>
        </xdr:cNvPr>
        <xdr:cNvSpPr>
          <a:spLocks noChangeShapeType="1"/>
        </xdr:cNvSpPr>
      </xdr:nvSpPr>
      <xdr:spPr bwMode="auto">
        <a:xfrm>
          <a:off x="8515350" y="44672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42</xdr:row>
      <xdr:rowOff>114300</xdr:rowOff>
    </xdr:from>
    <xdr:to>
      <xdr:col>10</xdr:col>
      <xdr:colOff>257175</xdr:colOff>
      <xdr:row>57</xdr:row>
      <xdr:rowOff>0</xdr:rowOff>
    </xdr:to>
    <xdr:graphicFrame macro="">
      <xdr:nvGraphicFramePr>
        <xdr:cNvPr id="14" name="Gráfico 45">
          <a:extLst>
            <a:ext uri="{FF2B5EF4-FFF2-40B4-BE49-F238E27FC236}">
              <a16:creationId xmlns:a16="http://schemas.microsoft.com/office/drawing/2014/main" id="{52596A36-4676-4552-9DF2-8BB622293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723900</xdr:colOff>
      <xdr:row>44</xdr:row>
      <xdr:rowOff>76200</xdr:rowOff>
    </xdr:from>
    <xdr:to>
      <xdr:col>13</xdr:col>
      <xdr:colOff>266700</xdr:colOff>
      <xdr:row>45</xdr:row>
      <xdr:rowOff>95250</xdr:rowOff>
    </xdr:to>
    <xdr:sp macro="" textlink="">
      <xdr:nvSpPr>
        <xdr:cNvPr id="15" name="Text Box 47">
          <a:extLst>
            <a:ext uri="{FF2B5EF4-FFF2-40B4-BE49-F238E27FC236}">
              <a16:creationId xmlns:a16="http://schemas.microsoft.com/office/drawing/2014/main" id="{6F4BE6B9-B7EA-47B7-9EDC-793A596848FC}"/>
            </a:ext>
          </a:extLst>
        </xdr:cNvPr>
        <xdr:cNvSpPr txBox="1">
          <a:spLocks noChangeArrowheads="1"/>
        </xdr:cNvSpPr>
      </xdr:nvSpPr>
      <xdr:spPr bwMode="auto">
        <a:xfrm>
          <a:off x="9172575" y="74676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42</xdr:row>
      <xdr:rowOff>114300</xdr:rowOff>
    </xdr:from>
    <xdr:to>
      <xdr:col>15</xdr:col>
      <xdr:colOff>666750</xdr:colOff>
      <xdr:row>57</xdr:row>
      <xdr:rowOff>9525</xdr:rowOff>
    </xdr:to>
    <xdr:graphicFrame macro="">
      <xdr:nvGraphicFramePr>
        <xdr:cNvPr id="16" name="Gráfico 48">
          <a:extLst>
            <a:ext uri="{FF2B5EF4-FFF2-40B4-BE49-F238E27FC236}">
              <a16:creationId xmlns:a16="http://schemas.microsoft.com/office/drawing/2014/main" id="{C4D8483D-27C4-4392-80AA-9BAB32D9D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342900</xdr:colOff>
      <xdr:row>44</xdr:row>
      <xdr:rowOff>57150</xdr:rowOff>
    </xdr:from>
    <xdr:to>
      <xdr:col>8</xdr:col>
      <xdr:colOff>647700</xdr:colOff>
      <xdr:row>45</xdr:row>
      <xdr:rowOff>152400</xdr:rowOff>
    </xdr:to>
    <xdr:sp macro="" textlink="">
      <xdr:nvSpPr>
        <xdr:cNvPr id="17" name="Text Box 49">
          <a:extLst>
            <a:ext uri="{FF2B5EF4-FFF2-40B4-BE49-F238E27FC236}">
              <a16:creationId xmlns:a16="http://schemas.microsoft.com/office/drawing/2014/main" id="{8C5D6DF7-DA9C-444D-A172-90E92B66163C}"/>
            </a:ext>
          </a:extLst>
        </xdr:cNvPr>
        <xdr:cNvSpPr txBox="1">
          <a:spLocks noChangeArrowheads="1"/>
        </xdr:cNvSpPr>
      </xdr:nvSpPr>
      <xdr:spPr bwMode="auto">
        <a:xfrm>
          <a:off x="5743575" y="7448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44</xdr:row>
      <xdr:rowOff>76200</xdr:rowOff>
    </xdr:from>
    <xdr:to>
      <xdr:col>13</xdr:col>
      <xdr:colOff>352425</xdr:colOff>
      <xdr:row>46</xdr:row>
      <xdr:rowOff>9525</xdr:rowOff>
    </xdr:to>
    <xdr:sp macro="" textlink="">
      <xdr:nvSpPr>
        <xdr:cNvPr id="18" name="Text Box 50">
          <a:extLst>
            <a:ext uri="{FF2B5EF4-FFF2-40B4-BE49-F238E27FC236}">
              <a16:creationId xmlns:a16="http://schemas.microsoft.com/office/drawing/2014/main" id="{CD76BCD1-D326-400F-9B3E-35678D330B0A}"/>
            </a:ext>
          </a:extLst>
        </xdr:cNvPr>
        <xdr:cNvSpPr txBox="1">
          <a:spLocks noChangeArrowheads="1"/>
        </xdr:cNvSpPr>
      </xdr:nvSpPr>
      <xdr:spPr bwMode="auto">
        <a:xfrm>
          <a:off x="9258300" y="74676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44</xdr:row>
      <xdr:rowOff>66675</xdr:rowOff>
    </xdr:from>
    <xdr:to>
      <xdr:col>10</xdr:col>
      <xdr:colOff>57150</xdr:colOff>
      <xdr:row>55</xdr:row>
      <xdr:rowOff>85725</xdr:rowOff>
    </xdr:to>
    <xdr:sp macro="" textlink="">
      <xdr:nvSpPr>
        <xdr:cNvPr id="19" name="Line 52">
          <a:extLst>
            <a:ext uri="{FF2B5EF4-FFF2-40B4-BE49-F238E27FC236}">
              <a16:creationId xmlns:a16="http://schemas.microsoft.com/office/drawing/2014/main" id="{A8FA4873-2890-412A-AC7A-CD2532B44DB4}"/>
            </a:ext>
          </a:extLst>
        </xdr:cNvPr>
        <xdr:cNvSpPr>
          <a:spLocks noChangeShapeType="1"/>
        </xdr:cNvSpPr>
      </xdr:nvSpPr>
      <xdr:spPr bwMode="auto">
        <a:xfrm>
          <a:off x="8505825" y="74580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652462</xdr:colOff>
      <xdr:row>60</xdr:row>
      <xdr:rowOff>114300</xdr:rowOff>
    </xdr:from>
    <xdr:to>
      <xdr:col>10</xdr:col>
      <xdr:colOff>280987</xdr:colOff>
      <xdr:row>75</xdr:row>
      <xdr:rowOff>0</xdr:rowOff>
    </xdr:to>
    <xdr:graphicFrame macro="">
      <xdr:nvGraphicFramePr>
        <xdr:cNvPr id="20" name="Gráfico 54">
          <a:extLst>
            <a:ext uri="{FF2B5EF4-FFF2-40B4-BE49-F238E27FC236}">
              <a16:creationId xmlns:a16="http://schemas.microsoft.com/office/drawing/2014/main" id="{BF1ECCEC-1572-422D-819B-FCD7BA3B3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723900</xdr:colOff>
      <xdr:row>62</xdr:row>
      <xdr:rowOff>76200</xdr:rowOff>
    </xdr:from>
    <xdr:to>
      <xdr:col>13</xdr:col>
      <xdr:colOff>266700</xdr:colOff>
      <xdr:row>63</xdr:row>
      <xdr:rowOff>95250</xdr:rowOff>
    </xdr:to>
    <xdr:sp macro="" textlink="">
      <xdr:nvSpPr>
        <xdr:cNvPr id="21" name="Text Box 56">
          <a:extLst>
            <a:ext uri="{FF2B5EF4-FFF2-40B4-BE49-F238E27FC236}">
              <a16:creationId xmlns:a16="http://schemas.microsoft.com/office/drawing/2014/main" id="{903219CA-77DD-49E5-8E52-44E76B1AADAC}"/>
            </a:ext>
          </a:extLst>
        </xdr:cNvPr>
        <xdr:cNvSpPr txBox="1">
          <a:spLocks noChangeArrowheads="1"/>
        </xdr:cNvSpPr>
      </xdr:nvSpPr>
      <xdr:spPr bwMode="auto">
        <a:xfrm>
          <a:off x="9172575" y="104584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60</xdr:row>
      <xdr:rowOff>114300</xdr:rowOff>
    </xdr:from>
    <xdr:to>
      <xdr:col>15</xdr:col>
      <xdr:colOff>666750</xdr:colOff>
      <xdr:row>75</xdr:row>
      <xdr:rowOff>9525</xdr:rowOff>
    </xdr:to>
    <xdr:graphicFrame macro="">
      <xdr:nvGraphicFramePr>
        <xdr:cNvPr id="22" name="Gráfico 57">
          <a:extLst>
            <a:ext uri="{FF2B5EF4-FFF2-40B4-BE49-F238E27FC236}">
              <a16:creationId xmlns:a16="http://schemas.microsoft.com/office/drawing/2014/main" id="{11DBDA77-BDB5-4C09-BC0C-1D978A708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476250</xdr:colOff>
      <xdr:row>62</xdr:row>
      <xdr:rowOff>76200</xdr:rowOff>
    </xdr:from>
    <xdr:to>
      <xdr:col>9</xdr:col>
      <xdr:colOff>19050</xdr:colOff>
      <xdr:row>64</xdr:row>
      <xdr:rowOff>9525</xdr:rowOff>
    </xdr:to>
    <xdr:sp macro="" textlink="">
      <xdr:nvSpPr>
        <xdr:cNvPr id="23" name="Text Box 58">
          <a:extLst>
            <a:ext uri="{FF2B5EF4-FFF2-40B4-BE49-F238E27FC236}">
              <a16:creationId xmlns:a16="http://schemas.microsoft.com/office/drawing/2014/main" id="{E43E121D-D3A9-4FB3-B648-90859C96D127}"/>
            </a:ext>
          </a:extLst>
        </xdr:cNvPr>
        <xdr:cNvSpPr txBox="1">
          <a:spLocks noChangeArrowheads="1"/>
        </xdr:cNvSpPr>
      </xdr:nvSpPr>
      <xdr:spPr bwMode="auto">
        <a:xfrm>
          <a:off x="5876925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62</xdr:row>
      <xdr:rowOff>76200</xdr:rowOff>
    </xdr:from>
    <xdr:to>
      <xdr:col>13</xdr:col>
      <xdr:colOff>352425</xdr:colOff>
      <xdr:row>64</xdr:row>
      <xdr:rowOff>9525</xdr:rowOff>
    </xdr:to>
    <xdr:sp macro="" textlink="">
      <xdr:nvSpPr>
        <xdr:cNvPr id="24" name="Text Box 59">
          <a:extLst>
            <a:ext uri="{FF2B5EF4-FFF2-40B4-BE49-F238E27FC236}">
              <a16:creationId xmlns:a16="http://schemas.microsoft.com/office/drawing/2014/main" id="{4B7F30CA-D4D5-454C-97F5-FCF0860BBB56}"/>
            </a:ext>
          </a:extLst>
        </xdr:cNvPr>
        <xdr:cNvSpPr txBox="1">
          <a:spLocks noChangeArrowheads="1"/>
        </xdr:cNvSpPr>
      </xdr:nvSpPr>
      <xdr:spPr bwMode="auto">
        <a:xfrm>
          <a:off x="9258300" y="104584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62</xdr:row>
      <xdr:rowOff>66675</xdr:rowOff>
    </xdr:from>
    <xdr:to>
      <xdr:col>10</xdr:col>
      <xdr:colOff>57150</xdr:colOff>
      <xdr:row>73</xdr:row>
      <xdr:rowOff>85725</xdr:rowOff>
    </xdr:to>
    <xdr:sp macro="" textlink="">
      <xdr:nvSpPr>
        <xdr:cNvPr id="25" name="Line 61">
          <a:extLst>
            <a:ext uri="{FF2B5EF4-FFF2-40B4-BE49-F238E27FC236}">
              <a16:creationId xmlns:a16="http://schemas.microsoft.com/office/drawing/2014/main" id="{5E763EA8-CCAD-49CC-8557-C58B490CA1E2}"/>
            </a:ext>
          </a:extLst>
        </xdr:cNvPr>
        <xdr:cNvSpPr>
          <a:spLocks noChangeShapeType="1"/>
        </xdr:cNvSpPr>
      </xdr:nvSpPr>
      <xdr:spPr bwMode="auto">
        <a:xfrm>
          <a:off x="8505825" y="104489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628650</xdr:colOff>
      <xdr:row>78</xdr:row>
      <xdr:rowOff>114300</xdr:rowOff>
    </xdr:from>
    <xdr:to>
      <xdr:col>10</xdr:col>
      <xdr:colOff>257175</xdr:colOff>
      <xdr:row>93</xdr:row>
      <xdr:rowOff>0</xdr:rowOff>
    </xdr:to>
    <xdr:graphicFrame macro="">
      <xdr:nvGraphicFramePr>
        <xdr:cNvPr id="26" name="Gráfico 72">
          <a:extLst>
            <a:ext uri="{FF2B5EF4-FFF2-40B4-BE49-F238E27FC236}">
              <a16:creationId xmlns:a16="http://schemas.microsoft.com/office/drawing/2014/main" id="{CD680CDE-3B79-47A7-8937-3DAFA71E7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723900</xdr:colOff>
      <xdr:row>80</xdr:row>
      <xdr:rowOff>76200</xdr:rowOff>
    </xdr:from>
    <xdr:to>
      <xdr:col>13</xdr:col>
      <xdr:colOff>266700</xdr:colOff>
      <xdr:row>81</xdr:row>
      <xdr:rowOff>95250</xdr:rowOff>
    </xdr:to>
    <xdr:sp macro="" textlink="">
      <xdr:nvSpPr>
        <xdr:cNvPr id="27" name="Text Box 74">
          <a:extLst>
            <a:ext uri="{FF2B5EF4-FFF2-40B4-BE49-F238E27FC236}">
              <a16:creationId xmlns:a16="http://schemas.microsoft.com/office/drawing/2014/main" id="{0624265C-D9AD-40A4-A322-B8DDE4B227D0}"/>
            </a:ext>
          </a:extLst>
        </xdr:cNvPr>
        <xdr:cNvSpPr txBox="1">
          <a:spLocks noChangeArrowheads="1"/>
        </xdr:cNvSpPr>
      </xdr:nvSpPr>
      <xdr:spPr bwMode="auto">
        <a:xfrm>
          <a:off x="9172575" y="134493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78</xdr:row>
      <xdr:rowOff>114300</xdr:rowOff>
    </xdr:from>
    <xdr:to>
      <xdr:col>15</xdr:col>
      <xdr:colOff>666750</xdr:colOff>
      <xdr:row>93</xdr:row>
      <xdr:rowOff>9525</xdr:rowOff>
    </xdr:to>
    <xdr:graphicFrame macro="">
      <xdr:nvGraphicFramePr>
        <xdr:cNvPr id="28" name="Gráfico 75">
          <a:extLst>
            <a:ext uri="{FF2B5EF4-FFF2-40B4-BE49-F238E27FC236}">
              <a16:creationId xmlns:a16="http://schemas.microsoft.com/office/drawing/2014/main" id="{6444D15A-97E6-4053-8D6B-E2A4F1033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476250</xdr:colOff>
      <xdr:row>80</xdr:row>
      <xdr:rowOff>76200</xdr:rowOff>
    </xdr:from>
    <xdr:to>
      <xdr:col>9</xdr:col>
      <xdr:colOff>19050</xdr:colOff>
      <xdr:row>82</xdr:row>
      <xdr:rowOff>9525</xdr:rowOff>
    </xdr:to>
    <xdr:sp macro="" textlink="">
      <xdr:nvSpPr>
        <xdr:cNvPr id="29" name="Text Box 76">
          <a:extLst>
            <a:ext uri="{FF2B5EF4-FFF2-40B4-BE49-F238E27FC236}">
              <a16:creationId xmlns:a16="http://schemas.microsoft.com/office/drawing/2014/main" id="{2FEA3012-8E6B-4AE7-8F6B-CB45CA455AA7}"/>
            </a:ext>
          </a:extLst>
        </xdr:cNvPr>
        <xdr:cNvSpPr txBox="1">
          <a:spLocks noChangeArrowheads="1"/>
        </xdr:cNvSpPr>
      </xdr:nvSpPr>
      <xdr:spPr bwMode="auto">
        <a:xfrm>
          <a:off x="5876925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80</xdr:row>
      <xdr:rowOff>76200</xdr:rowOff>
    </xdr:from>
    <xdr:to>
      <xdr:col>13</xdr:col>
      <xdr:colOff>352425</xdr:colOff>
      <xdr:row>82</xdr:row>
      <xdr:rowOff>9525</xdr:rowOff>
    </xdr:to>
    <xdr:sp macro="" textlink="">
      <xdr:nvSpPr>
        <xdr:cNvPr id="30" name="Text Box 77">
          <a:extLst>
            <a:ext uri="{FF2B5EF4-FFF2-40B4-BE49-F238E27FC236}">
              <a16:creationId xmlns:a16="http://schemas.microsoft.com/office/drawing/2014/main" id="{CDC658C8-6B22-4845-9942-7B586CAE4B7B}"/>
            </a:ext>
          </a:extLst>
        </xdr:cNvPr>
        <xdr:cNvSpPr txBox="1">
          <a:spLocks noChangeArrowheads="1"/>
        </xdr:cNvSpPr>
      </xdr:nvSpPr>
      <xdr:spPr bwMode="auto">
        <a:xfrm>
          <a:off x="9258300" y="134493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80</xdr:row>
      <xdr:rowOff>66675</xdr:rowOff>
    </xdr:from>
    <xdr:to>
      <xdr:col>10</xdr:col>
      <xdr:colOff>57150</xdr:colOff>
      <xdr:row>91</xdr:row>
      <xdr:rowOff>85725</xdr:rowOff>
    </xdr:to>
    <xdr:sp macro="" textlink="">
      <xdr:nvSpPr>
        <xdr:cNvPr id="31" name="Line 79">
          <a:extLst>
            <a:ext uri="{FF2B5EF4-FFF2-40B4-BE49-F238E27FC236}">
              <a16:creationId xmlns:a16="http://schemas.microsoft.com/office/drawing/2014/main" id="{29CAC07C-C0FB-4800-B9B4-887F1528813C}"/>
            </a:ext>
          </a:extLst>
        </xdr:cNvPr>
        <xdr:cNvSpPr>
          <a:spLocks noChangeShapeType="1"/>
        </xdr:cNvSpPr>
      </xdr:nvSpPr>
      <xdr:spPr bwMode="auto">
        <a:xfrm>
          <a:off x="8505825" y="134397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616744</xdr:colOff>
      <xdr:row>96</xdr:row>
      <xdr:rowOff>114300</xdr:rowOff>
    </xdr:from>
    <xdr:to>
      <xdr:col>10</xdr:col>
      <xdr:colOff>245269</xdr:colOff>
      <xdr:row>111</xdr:row>
      <xdr:rowOff>0</xdr:rowOff>
    </xdr:to>
    <xdr:graphicFrame macro="">
      <xdr:nvGraphicFramePr>
        <xdr:cNvPr id="32" name="Gráfico 81">
          <a:extLst>
            <a:ext uri="{FF2B5EF4-FFF2-40B4-BE49-F238E27FC236}">
              <a16:creationId xmlns:a16="http://schemas.microsoft.com/office/drawing/2014/main" id="{422D5B74-9A04-4328-834E-3F8544F99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10</xdr:col>
      <xdr:colOff>723900</xdr:colOff>
      <xdr:row>98</xdr:row>
      <xdr:rowOff>76200</xdr:rowOff>
    </xdr:from>
    <xdr:to>
      <xdr:col>13</xdr:col>
      <xdr:colOff>266700</xdr:colOff>
      <xdr:row>99</xdr:row>
      <xdr:rowOff>95250</xdr:rowOff>
    </xdr:to>
    <xdr:sp macro="" textlink="">
      <xdr:nvSpPr>
        <xdr:cNvPr id="33" name="Text Box 83">
          <a:extLst>
            <a:ext uri="{FF2B5EF4-FFF2-40B4-BE49-F238E27FC236}">
              <a16:creationId xmlns:a16="http://schemas.microsoft.com/office/drawing/2014/main" id="{135C37AF-1795-4393-844D-09118CE2774F}"/>
            </a:ext>
          </a:extLst>
        </xdr:cNvPr>
        <xdr:cNvSpPr txBox="1">
          <a:spLocks noChangeArrowheads="1"/>
        </xdr:cNvSpPr>
      </xdr:nvSpPr>
      <xdr:spPr bwMode="auto">
        <a:xfrm>
          <a:off x="9172575" y="164401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96</xdr:row>
      <xdr:rowOff>114300</xdr:rowOff>
    </xdr:from>
    <xdr:to>
      <xdr:col>15</xdr:col>
      <xdr:colOff>666750</xdr:colOff>
      <xdr:row>111</xdr:row>
      <xdr:rowOff>9525</xdr:rowOff>
    </xdr:to>
    <xdr:graphicFrame macro="">
      <xdr:nvGraphicFramePr>
        <xdr:cNvPr id="34" name="Gráfico 84">
          <a:extLst>
            <a:ext uri="{FF2B5EF4-FFF2-40B4-BE49-F238E27FC236}">
              <a16:creationId xmlns:a16="http://schemas.microsoft.com/office/drawing/2014/main" id="{E225A3FD-F15F-443B-91AF-F4F26FB5B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476250</xdr:colOff>
      <xdr:row>98</xdr:row>
      <xdr:rowOff>76200</xdr:rowOff>
    </xdr:from>
    <xdr:to>
      <xdr:col>9</xdr:col>
      <xdr:colOff>19050</xdr:colOff>
      <xdr:row>100</xdr:row>
      <xdr:rowOff>9525</xdr:rowOff>
    </xdr:to>
    <xdr:sp macro="" textlink="">
      <xdr:nvSpPr>
        <xdr:cNvPr id="35" name="Text Box 85">
          <a:extLst>
            <a:ext uri="{FF2B5EF4-FFF2-40B4-BE49-F238E27FC236}">
              <a16:creationId xmlns:a16="http://schemas.microsoft.com/office/drawing/2014/main" id="{8B9C91F5-9C25-4A2A-9A77-486CC272EDE4}"/>
            </a:ext>
          </a:extLst>
        </xdr:cNvPr>
        <xdr:cNvSpPr txBox="1">
          <a:spLocks noChangeArrowheads="1"/>
        </xdr:cNvSpPr>
      </xdr:nvSpPr>
      <xdr:spPr bwMode="auto">
        <a:xfrm>
          <a:off x="5876925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98</xdr:row>
      <xdr:rowOff>76200</xdr:rowOff>
    </xdr:from>
    <xdr:to>
      <xdr:col>13</xdr:col>
      <xdr:colOff>352425</xdr:colOff>
      <xdr:row>100</xdr:row>
      <xdr:rowOff>9525</xdr:rowOff>
    </xdr:to>
    <xdr:sp macro="" textlink="">
      <xdr:nvSpPr>
        <xdr:cNvPr id="36" name="Text Box 86">
          <a:extLst>
            <a:ext uri="{FF2B5EF4-FFF2-40B4-BE49-F238E27FC236}">
              <a16:creationId xmlns:a16="http://schemas.microsoft.com/office/drawing/2014/main" id="{9E65BF9F-4BE1-43AE-A112-70558DAE2963}"/>
            </a:ext>
          </a:extLst>
        </xdr:cNvPr>
        <xdr:cNvSpPr txBox="1">
          <a:spLocks noChangeArrowheads="1"/>
        </xdr:cNvSpPr>
      </xdr:nvSpPr>
      <xdr:spPr bwMode="auto">
        <a:xfrm>
          <a:off x="9258300" y="164401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98</xdr:row>
      <xdr:rowOff>66675</xdr:rowOff>
    </xdr:from>
    <xdr:to>
      <xdr:col>10</xdr:col>
      <xdr:colOff>57150</xdr:colOff>
      <xdr:row>109</xdr:row>
      <xdr:rowOff>85725</xdr:rowOff>
    </xdr:to>
    <xdr:sp macro="" textlink="">
      <xdr:nvSpPr>
        <xdr:cNvPr id="37" name="Line 88">
          <a:extLst>
            <a:ext uri="{FF2B5EF4-FFF2-40B4-BE49-F238E27FC236}">
              <a16:creationId xmlns:a16="http://schemas.microsoft.com/office/drawing/2014/main" id="{B32F0DE1-CA67-49F4-AE3D-FE8903B7A328}"/>
            </a:ext>
          </a:extLst>
        </xdr:cNvPr>
        <xdr:cNvSpPr>
          <a:spLocks noChangeShapeType="1"/>
        </xdr:cNvSpPr>
      </xdr:nvSpPr>
      <xdr:spPr bwMode="auto">
        <a:xfrm>
          <a:off x="8505825" y="164306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642938</xdr:colOff>
      <xdr:row>114</xdr:row>
      <xdr:rowOff>114300</xdr:rowOff>
    </xdr:from>
    <xdr:to>
      <xdr:col>10</xdr:col>
      <xdr:colOff>340518</xdr:colOff>
      <xdr:row>129</xdr:row>
      <xdr:rowOff>0</xdr:rowOff>
    </xdr:to>
    <xdr:graphicFrame macro="">
      <xdr:nvGraphicFramePr>
        <xdr:cNvPr id="38" name="Gráfico 90">
          <a:extLst>
            <a:ext uri="{FF2B5EF4-FFF2-40B4-BE49-F238E27FC236}">
              <a16:creationId xmlns:a16="http://schemas.microsoft.com/office/drawing/2014/main" id="{450DC901-E15C-40AD-BA35-5F8E68635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723900</xdr:colOff>
      <xdr:row>116</xdr:row>
      <xdr:rowOff>76200</xdr:rowOff>
    </xdr:from>
    <xdr:to>
      <xdr:col>13</xdr:col>
      <xdr:colOff>266700</xdr:colOff>
      <xdr:row>117</xdr:row>
      <xdr:rowOff>95250</xdr:rowOff>
    </xdr:to>
    <xdr:sp macro="" textlink="">
      <xdr:nvSpPr>
        <xdr:cNvPr id="39" name="Text Box 92">
          <a:extLst>
            <a:ext uri="{FF2B5EF4-FFF2-40B4-BE49-F238E27FC236}">
              <a16:creationId xmlns:a16="http://schemas.microsoft.com/office/drawing/2014/main" id="{931324FD-C498-4D4C-8EFE-FCE5FA49582E}"/>
            </a:ext>
          </a:extLst>
        </xdr:cNvPr>
        <xdr:cNvSpPr txBox="1">
          <a:spLocks noChangeArrowheads="1"/>
        </xdr:cNvSpPr>
      </xdr:nvSpPr>
      <xdr:spPr bwMode="auto">
        <a:xfrm>
          <a:off x="9172575" y="194310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114</xdr:row>
      <xdr:rowOff>114300</xdr:rowOff>
    </xdr:from>
    <xdr:to>
      <xdr:col>15</xdr:col>
      <xdr:colOff>666750</xdr:colOff>
      <xdr:row>129</xdr:row>
      <xdr:rowOff>9525</xdr:rowOff>
    </xdr:to>
    <xdr:graphicFrame macro="">
      <xdr:nvGraphicFramePr>
        <xdr:cNvPr id="40" name="Gráfico 93">
          <a:extLst>
            <a:ext uri="{FF2B5EF4-FFF2-40B4-BE49-F238E27FC236}">
              <a16:creationId xmlns:a16="http://schemas.microsoft.com/office/drawing/2014/main" id="{18E138F4-D7C6-444A-8B7C-ABA028C88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476250</xdr:colOff>
      <xdr:row>116</xdr:row>
      <xdr:rowOff>76200</xdr:rowOff>
    </xdr:from>
    <xdr:to>
      <xdr:col>9</xdr:col>
      <xdr:colOff>19050</xdr:colOff>
      <xdr:row>118</xdr:row>
      <xdr:rowOff>9525</xdr:rowOff>
    </xdr:to>
    <xdr:sp macro="" textlink="">
      <xdr:nvSpPr>
        <xdr:cNvPr id="41" name="Text Box 94">
          <a:extLst>
            <a:ext uri="{FF2B5EF4-FFF2-40B4-BE49-F238E27FC236}">
              <a16:creationId xmlns:a16="http://schemas.microsoft.com/office/drawing/2014/main" id="{2930BC69-1D23-45FA-98C6-EA9D1606F139}"/>
            </a:ext>
          </a:extLst>
        </xdr:cNvPr>
        <xdr:cNvSpPr txBox="1">
          <a:spLocks noChangeArrowheads="1"/>
        </xdr:cNvSpPr>
      </xdr:nvSpPr>
      <xdr:spPr bwMode="auto">
        <a:xfrm>
          <a:off x="5876925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116</xdr:row>
      <xdr:rowOff>76200</xdr:rowOff>
    </xdr:from>
    <xdr:to>
      <xdr:col>13</xdr:col>
      <xdr:colOff>352425</xdr:colOff>
      <xdr:row>118</xdr:row>
      <xdr:rowOff>9525</xdr:rowOff>
    </xdr:to>
    <xdr:sp macro="" textlink="">
      <xdr:nvSpPr>
        <xdr:cNvPr id="42" name="Text Box 95">
          <a:extLst>
            <a:ext uri="{FF2B5EF4-FFF2-40B4-BE49-F238E27FC236}">
              <a16:creationId xmlns:a16="http://schemas.microsoft.com/office/drawing/2014/main" id="{6838E5F2-0CCE-4C74-A076-AC265B8B78C0}"/>
            </a:ext>
          </a:extLst>
        </xdr:cNvPr>
        <xdr:cNvSpPr txBox="1">
          <a:spLocks noChangeArrowheads="1"/>
        </xdr:cNvSpPr>
      </xdr:nvSpPr>
      <xdr:spPr bwMode="auto">
        <a:xfrm>
          <a:off x="9258300" y="194310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116</xdr:row>
      <xdr:rowOff>66675</xdr:rowOff>
    </xdr:from>
    <xdr:to>
      <xdr:col>10</xdr:col>
      <xdr:colOff>57150</xdr:colOff>
      <xdr:row>127</xdr:row>
      <xdr:rowOff>85725</xdr:rowOff>
    </xdr:to>
    <xdr:sp macro="" textlink="">
      <xdr:nvSpPr>
        <xdr:cNvPr id="43" name="Line 97">
          <a:extLst>
            <a:ext uri="{FF2B5EF4-FFF2-40B4-BE49-F238E27FC236}">
              <a16:creationId xmlns:a16="http://schemas.microsoft.com/office/drawing/2014/main" id="{0D20B852-349E-498D-BCAF-AC3FE5C7FF48}"/>
            </a:ext>
          </a:extLst>
        </xdr:cNvPr>
        <xdr:cNvSpPr>
          <a:spLocks noChangeShapeType="1"/>
        </xdr:cNvSpPr>
      </xdr:nvSpPr>
      <xdr:spPr bwMode="auto">
        <a:xfrm>
          <a:off x="8505825" y="194214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690561</xdr:colOff>
      <xdr:row>132</xdr:row>
      <xdr:rowOff>114300</xdr:rowOff>
    </xdr:from>
    <xdr:to>
      <xdr:col>10</xdr:col>
      <xdr:colOff>519108</xdr:colOff>
      <xdr:row>147</xdr:row>
      <xdr:rowOff>0</xdr:rowOff>
    </xdr:to>
    <xdr:graphicFrame macro="">
      <xdr:nvGraphicFramePr>
        <xdr:cNvPr id="44" name="Gráfico 99">
          <a:extLst>
            <a:ext uri="{FF2B5EF4-FFF2-40B4-BE49-F238E27FC236}">
              <a16:creationId xmlns:a16="http://schemas.microsoft.com/office/drawing/2014/main" id="{79F7391E-BE53-4688-9C41-6678E762B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10</xdr:col>
      <xdr:colOff>723900</xdr:colOff>
      <xdr:row>134</xdr:row>
      <xdr:rowOff>76200</xdr:rowOff>
    </xdr:from>
    <xdr:to>
      <xdr:col>13</xdr:col>
      <xdr:colOff>266700</xdr:colOff>
      <xdr:row>135</xdr:row>
      <xdr:rowOff>95250</xdr:rowOff>
    </xdr:to>
    <xdr:sp macro="" textlink="">
      <xdr:nvSpPr>
        <xdr:cNvPr id="45" name="Text Box 101">
          <a:extLst>
            <a:ext uri="{FF2B5EF4-FFF2-40B4-BE49-F238E27FC236}">
              <a16:creationId xmlns:a16="http://schemas.microsoft.com/office/drawing/2014/main" id="{EEE3DBEE-D506-454B-A81D-8AA37F64C677}"/>
            </a:ext>
          </a:extLst>
        </xdr:cNvPr>
        <xdr:cNvSpPr txBox="1">
          <a:spLocks noChangeArrowheads="1"/>
        </xdr:cNvSpPr>
      </xdr:nvSpPr>
      <xdr:spPr bwMode="auto">
        <a:xfrm>
          <a:off x="9172575" y="224218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132</xdr:row>
      <xdr:rowOff>114300</xdr:rowOff>
    </xdr:from>
    <xdr:to>
      <xdr:col>15</xdr:col>
      <xdr:colOff>666750</xdr:colOff>
      <xdr:row>147</xdr:row>
      <xdr:rowOff>9525</xdr:rowOff>
    </xdr:to>
    <xdr:graphicFrame macro="">
      <xdr:nvGraphicFramePr>
        <xdr:cNvPr id="46" name="Gráfico 102">
          <a:extLst>
            <a:ext uri="{FF2B5EF4-FFF2-40B4-BE49-F238E27FC236}">
              <a16:creationId xmlns:a16="http://schemas.microsoft.com/office/drawing/2014/main" id="{FA98C56B-CE46-485A-A198-363FE902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476250</xdr:colOff>
      <xdr:row>134</xdr:row>
      <xdr:rowOff>76200</xdr:rowOff>
    </xdr:from>
    <xdr:to>
      <xdr:col>9</xdr:col>
      <xdr:colOff>19050</xdr:colOff>
      <xdr:row>136</xdr:row>
      <xdr:rowOff>9525</xdr:rowOff>
    </xdr:to>
    <xdr:sp macro="" textlink="">
      <xdr:nvSpPr>
        <xdr:cNvPr id="47" name="Text Box 103">
          <a:extLst>
            <a:ext uri="{FF2B5EF4-FFF2-40B4-BE49-F238E27FC236}">
              <a16:creationId xmlns:a16="http://schemas.microsoft.com/office/drawing/2014/main" id="{0601FD27-81CA-4E30-9389-9FD61A7F5F1F}"/>
            </a:ext>
          </a:extLst>
        </xdr:cNvPr>
        <xdr:cNvSpPr txBox="1">
          <a:spLocks noChangeArrowheads="1"/>
        </xdr:cNvSpPr>
      </xdr:nvSpPr>
      <xdr:spPr bwMode="auto">
        <a:xfrm>
          <a:off x="5876925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134</xdr:row>
      <xdr:rowOff>76200</xdr:rowOff>
    </xdr:from>
    <xdr:to>
      <xdr:col>13</xdr:col>
      <xdr:colOff>352425</xdr:colOff>
      <xdr:row>136</xdr:row>
      <xdr:rowOff>9525</xdr:rowOff>
    </xdr:to>
    <xdr:sp macro="" textlink="">
      <xdr:nvSpPr>
        <xdr:cNvPr id="48" name="Text Box 104">
          <a:extLst>
            <a:ext uri="{FF2B5EF4-FFF2-40B4-BE49-F238E27FC236}">
              <a16:creationId xmlns:a16="http://schemas.microsoft.com/office/drawing/2014/main" id="{2C6C7041-8FD7-4359-9212-068D8200D10E}"/>
            </a:ext>
          </a:extLst>
        </xdr:cNvPr>
        <xdr:cNvSpPr txBox="1">
          <a:spLocks noChangeArrowheads="1"/>
        </xdr:cNvSpPr>
      </xdr:nvSpPr>
      <xdr:spPr bwMode="auto">
        <a:xfrm>
          <a:off x="9258300" y="224218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134</xdr:row>
      <xdr:rowOff>66675</xdr:rowOff>
    </xdr:from>
    <xdr:to>
      <xdr:col>10</xdr:col>
      <xdr:colOff>57150</xdr:colOff>
      <xdr:row>145</xdr:row>
      <xdr:rowOff>85725</xdr:rowOff>
    </xdr:to>
    <xdr:sp macro="" textlink="">
      <xdr:nvSpPr>
        <xdr:cNvPr id="49" name="Line 106">
          <a:extLst>
            <a:ext uri="{FF2B5EF4-FFF2-40B4-BE49-F238E27FC236}">
              <a16:creationId xmlns:a16="http://schemas.microsoft.com/office/drawing/2014/main" id="{328EA1D1-AFE4-455B-B587-3EA8068C22C6}"/>
            </a:ext>
          </a:extLst>
        </xdr:cNvPr>
        <xdr:cNvSpPr>
          <a:spLocks noChangeShapeType="1"/>
        </xdr:cNvSpPr>
      </xdr:nvSpPr>
      <xdr:spPr bwMode="auto">
        <a:xfrm>
          <a:off x="8505825" y="224123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678656</xdr:colOff>
      <xdr:row>150</xdr:row>
      <xdr:rowOff>114300</xdr:rowOff>
    </xdr:from>
    <xdr:to>
      <xdr:col>10</xdr:col>
      <xdr:colOff>519111</xdr:colOff>
      <xdr:row>165</xdr:row>
      <xdr:rowOff>0</xdr:rowOff>
    </xdr:to>
    <xdr:graphicFrame macro="">
      <xdr:nvGraphicFramePr>
        <xdr:cNvPr id="50" name="Gráfico 108">
          <a:extLst>
            <a:ext uri="{FF2B5EF4-FFF2-40B4-BE49-F238E27FC236}">
              <a16:creationId xmlns:a16="http://schemas.microsoft.com/office/drawing/2014/main" id="{7BE8EDB9-6D3E-425E-A248-D4F98D679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</xdr:col>
      <xdr:colOff>723900</xdr:colOff>
      <xdr:row>152</xdr:row>
      <xdr:rowOff>76200</xdr:rowOff>
    </xdr:from>
    <xdr:to>
      <xdr:col>13</xdr:col>
      <xdr:colOff>266700</xdr:colOff>
      <xdr:row>153</xdr:row>
      <xdr:rowOff>95250</xdr:rowOff>
    </xdr:to>
    <xdr:sp macro="" textlink="">
      <xdr:nvSpPr>
        <xdr:cNvPr id="51" name="Text Box 110">
          <a:extLst>
            <a:ext uri="{FF2B5EF4-FFF2-40B4-BE49-F238E27FC236}">
              <a16:creationId xmlns:a16="http://schemas.microsoft.com/office/drawing/2014/main" id="{3BE31195-83A6-4DDC-9E2F-B9A40C37819D}"/>
            </a:ext>
          </a:extLst>
        </xdr:cNvPr>
        <xdr:cNvSpPr txBox="1">
          <a:spLocks noChangeArrowheads="1"/>
        </xdr:cNvSpPr>
      </xdr:nvSpPr>
      <xdr:spPr bwMode="auto">
        <a:xfrm>
          <a:off x="9172575" y="254127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150</xdr:row>
      <xdr:rowOff>114300</xdr:rowOff>
    </xdr:from>
    <xdr:to>
      <xdr:col>15</xdr:col>
      <xdr:colOff>666750</xdr:colOff>
      <xdr:row>165</xdr:row>
      <xdr:rowOff>9525</xdr:rowOff>
    </xdr:to>
    <xdr:graphicFrame macro="">
      <xdr:nvGraphicFramePr>
        <xdr:cNvPr id="52" name="Gráfico 111">
          <a:extLst>
            <a:ext uri="{FF2B5EF4-FFF2-40B4-BE49-F238E27FC236}">
              <a16:creationId xmlns:a16="http://schemas.microsoft.com/office/drawing/2014/main" id="{4232F84F-4D2C-4B32-9237-80144EE5B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476250</xdr:colOff>
      <xdr:row>152</xdr:row>
      <xdr:rowOff>76200</xdr:rowOff>
    </xdr:from>
    <xdr:to>
      <xdr:col>9</xdr:col>
      <xdr:colOff>19050</xdr:colOff>
      <xdr:row>154</xdr:row>
      <xdr:rowOff>9525</xdr:rowOff>
    </xdr:to>
    <xdr:sp macro="" textlink="">
      <xdr:nvSpPr>
        <xdr:cNvPr id="53" name="Text Box 112">
          <a:extLst>
            <a:ext uri="{FF2B5EF4-FFF2-40B4-BE49-F238E27FC236}">
              <a16:creationId xmlns:a16="http://schemas.microsoft.com/office/drawing/2014/main" id="{925F0EC3-A26C-410A-B477-DEBBB30D1225}"/>
            </a:ext>
          </a:extLst>
        </xdr:cNvPr>
        <xdr:cNvSpPr txBox="1">
          <a:spLocks noChangeArrowheads="1"/>
        </xdr:cNvSpPr>
      </xdr:nvSpPr>
      <xdr:spPr bwMode="auto">
        <a:xfrm>
          <a:off x="5876925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152</xdr:row>
      <xdr:rowOff>76200</xdr:rowOff>
    </xdr:from>
    <xdr:to>
      <xdr:col>13</xdr:col>
      <xdr:colOff>352425</xdr:colOff>
      <xdr:row>154</xdr:row>
      <xdr:rowOff>9525</xdr:rowOff>
    </xdr:to>
    <xdr:sp macro="" textlink="">
      <xdr:nvSpPr>
        <xdr:cNvPr id="54" name="Text Box 113">
          <a:extLst>
            <a:ext uri="{FF2B5EF4-FFF2-40B4-BE49-F238E27FC236}">
              <a16:creationId xmlns:a16="http://schemas.microsoft.com/office/drawing/2014/main" id="{643DDBDB-DFFE-4552-AFD6-5E3D7B384E86}"/>
            </a:ext>
          </a:extLst>
        </xdr:cNvPr>
        <xdr:cNvSpPr txBox="1">
          <a:spLocks noChangeArrowheads="1"/>
        </xdr:cNvSpPr>
      </xdr:nvSpPr>
      <xdr:spPr bwMode="auto">
        <a:xfrm>
          <a:off x="9258300" y="254127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152</xdr:row>
      <xdr:rowOff>66675</xdr:rowOff>
    </xdr:from>
    <xdr:to>
      <xdr:col>10</xdr:col>
      <xdr:colOff>57150</xdr:colOff>
      <xdr:row>163</xdr:row>
      <xdr:rowOff>85725</xdr:rowOff>
    </xdr:to>
    <xdr:sp macro="" textlink="">
      <xdr:nvSpPr>
        <xdr:cNvPr id="55" name="Line 115">
          <a:extLst>
            <a:ext uri="{FF2B5EF4-FFF2-40B4-BE49-F238E27FC236}">
              <a16:creationId xmlns:a16="http://schemas.microsoft.com/office/drawing/2014/main" id="{CFCF93D1-1AB8-4DE7-A90A-BFC35A46EAC5}"/>
            </a:ext>
          </a:extLst>
        </xdr:cNvPr>
        <xdr:cNvSpPr>
          <a:spLocks noChangeShapeType="1"/>
        </xdr:cNvSpPr>
      </xdr:nvSpPr>
      <xdr:spPr bwMode="auto">
        <a:xfrm>
          <a:off x="8505825" y="254031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702469</xdr:colOff>
      <xdr:row>168</xdr:row>
      <xdr:rowOff>114300</xdr:rowOff>
    </xdr:from>
    <xdr:to>
      <xdr:col>10</xdr:col>
      <xdr:colOff>495297</xdr:colOff>
      <xdr:row>183</xdr:row>
      <xdr:rowOff>0</xdr:rowOff>
    </xdr:to>
    <xdr:graphicFrame macro="">
      <xdr:nvGraphicFramePr>
        <xdr:cNvPr id="56" name="Gráfico 117">
          <a:extLst>
            <a:ext uri="{FF2B5EF4-FFF2-40B4-BE49-F238E27FC236}">
              <a16:creationId xmlns:a16="http://schemas.microsoft.com/office/drawing/2014/main" id="{187689EA-39FF-4866-AEBF-59278F459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10</xdr:col>
      <xdr:colOff>723900</xdr:colOff>
      <xdr:row>170</xdr:row>
      <xdr:rowOff>76200</xdr:rowOff>
    </xdr:from>
    <xdr:to>
      <xdr:col>13</xdr:col>
      <xdr:colOff>266700</xdr:colOff>
      <xdr:row>171</xdr:row>
      <xdr:rowOff>95250</xdr:rowOff>
    </xdr:to>
    <xdr:sp macro="" textlink="">
      <xdr:nvSpPr>
        <xdr:cNvPr id="57" name="Text Box 119">
          <a:extLst>
            <a:ext uri="{FF2B5EF4-FFF2-40B4-BE49-F238E27FC236}">
              <a16:creationId xmlns:a16="http://schemas.microsoft.com/office/drawing/2014/main" id="{F4D569DA-60C2-4D4B-846D-0BE60180F142}"/>
            </a:ext>
          </a:extLst>
        </xdr:cNvPr>
        <xdr:cNvSpPr txBox="1">
          <a:spLocks noChangeArrowheads="1"/>
        </xdr:cNvSpPr>
      </xdr:nvSpPr>
      <xdr:spPr bwMode="auto">
        <a:xfrm>
          <a:off x="9172575" y="284035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168</xdr:row>
      <xdr:rowOff>114300</xdr:rowOff>
    </xdr:from>
    <xdr:to>
      <xdr:col>15</xdr:col>
      <xdr:colOff>666750</xdr:colOff>
      <xdr:row>183</xdr:row>
      <xdr:rowOff>9525</xdr:rowOff>
    </xdr:to>
    <xdr:graphicFrame macro="">
      <xdr:nvGraphicFramePr>
        <xdr:cNvPr id="58" name="Gráfico 120">
          <a:extLst>
            <a:ext uri="{FF2B5EF4-FFF2-40B4-BE49-F238E27FC236}">
              <a16:creationId xmlns:a16="http://schemas.microsoft.com/office/drawing/2014/main" id="{FEF4B74D-9F82-4898-A4D2-D118EC40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476250</xdr:colOff>
      <xdr:row>170</xdr:row>
      <xdr:rowOff>76200</xdr:rowOff>
    </xdr:from>
    <xdr:to>
      <xdr:col>9</xdr:col>
      <xdr:colOff>19050</xdr:colOff>
      <xdr:row>172</xdr:row>
      <xdr:rowOff>9525</xdr:rowOff>
    </xdr:to>
    <xdr:sp macro="" textlink="">
      <xdr:nvSpPr>
        <xdr:cNvPr id="59" name="Text Box 121">
          <a:extLst>
            <a:ext uri="{FF2B5EF4-FFF2-40B4-BE49-F238E27FC236}">
              <a16:creationId xmlns:a16="http://schemas.microsoft.com/office/drawing/2014/main" id="{D75919E6-9306-4D6B-9BDE-79587596C59F}"/>
            </a:ext>
          </a:extLst>
        </xdr:cNvPr>
        <xdr:cNvSpPr txBox="1">
          <a:spLocks noChangeArrowheads="1"/>
        </xdr:cNvSpPr>
      </xdr:nvSpPr>
      <xdr:spPr bwMode="auto">
        <a:xfrm>
          <a:off x="5876925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170</xdr:row>
      <xdr:rowOff>76200</xdr:rowOff>
    </xdr:from>
    <xdr:to>
      <xdr:col>13</xdr:col>
      <xdr:colOff>352425</xdr:colOff>
      <xdr:row>172</xdr:row>
      <xdr:rowOff>9525</xdr:rowOff>
    </xdr:to>
    <xdr:sp macro="" textlink="">
      <xdr:nvSpPr>
        <xdr:cNvPr id="60" name="Text Box 122">
          <a:extLst>
            <a:ext uri="{FF2B5EF4-FFF2-40B4-BE49-F238E27FC236}">
              <a16:creationId xmlns:a16="http://schemas.microsoft.com/office/drawing/2014/main" id="{B7C5C3EA-068F-4C73-9FF3-6BAE8395C8ED}"/>
            </a:ext>
          </a:extLst>
        </xdr:cNvPr>
        <xdr:cNvSpPr txBox="1">
          <a:spLocks noChangeArrowheads="1"/>
        </xdr:cNvSpPr>
      </xdr:nvSpPr>
      <xdr:spPr bwMode="auto">
        <a:xfrm>
          <a:off x="9258300" y="284035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170</xdr:row>
      <xdr:rowOff>66675</xdr:rowOff>
    </xdr:from>
    <xdr:to>
      <xdr:col>10</xdr:col>
      <xdr:colOff>57150</xdr:colOff>
      <xdr:row>181</xdr:row>
      <xdr:rowOff>85725</xdr:rowOff>
    </xdr:to>
    <xdr:sp macro="" textlink="">
      <xdr:nvSpPr>
        <xdr:cNvPr id="61" name="Line 124">
          <a:extLst>
            <a:ext uri="{FF2B5EF4-FFF2-40B4-BE49-F238E27FC236}">
              <a16:creationId xmlns:a16="http://schemas.microsoft.com/office/drawing/2014/main" id="{DB0A215E-B68D-4B51-AA2B-ADF208E6E45F}"/>
            </a:ext>
          </a:extLst>
        </xdr:cNvPr>
        <xdr:cNvSpPr>
          <a:spLocks noChangeShapeType="1"/>
        </xdr:cNvSpPr>
      </xdr:nvSpPr>
      <xdr:spPr bwMode="auto">
        <a:xfrm>
          <a:off x="8505825" y="283940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186</xdr:row>
      <xdr:rowOff>114300</xdr:rowOff>
    </xdr:from>
    <xdr:to>
      <xdr:col>10</xdr:col>
      <xdr:colOff>495298</xdr:colOff>
      <xdr:row>201</xdr:row>
      <xdr:rowOff>0</xdr:rowOff>
    </xdr:to>
    <xdr:graphicFrame macro="">
      <xdr:nvGraphicFramePr>
        <xdr:cNvPr id="62" name="Gráfico 126">
          <a:extLst>
            <a:ext uri="{FF2B5EF4-FFF2-40B4-BE49-F238E27FC236}">
              <a16:creationId xmlns:a16="http://schemas.microsoft.com/office/drawing/2014/main" id="{723919ED-F6A0-4E72-A136-ED00A11DE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723900</xdr:colOff>
      <xdr:row>188</xdr:row>
      <xdr:rowOff>76200</xdr:rowOff>
    </xdr:from>
    <xdr:to>
      <xdr:col>13</xdr:col>
      <xdr:colOff>266700</xdr:colOff>
      <xdr:row>189</xdr:row>
      <xdr:rowOff>95250</xdr:rowOff>
    </xdr:to>
    <xdr:sp macro="" textlink="">
      <xdr:nvSpPr>
        <xdr:cNvPr id="63" name="Text Box 128">
          <a:extLst>
            <a:ext uri="{FF2B5EF4-FFF2-40B4-BE49-F238E27FC236}">
              <a16:creationId xmlns:a16="http://schemas.microsoft.com/office/drawing/2014/main" id="{E15EA53D-97EA-4D5A-8D2F-F1589E9A81CF}"/>
            </a:ext>
          </a:extLst>
        </xdr:cNvPr>
        <xdr:cNvSpPr txBox="1">
          <a:spLocks noChangeArrowheads="1"/>
        </xdr:cNvSpPr>
      </xdr:nvSpPr>
      <xdr:spPr bwMode="auto">
        <a:xfrm>
          <a:off x="9172575" y="3139440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186</xdr:row>
      <xdr:rowOff>114300</xdr:rowOff>
    </xdr:from>
    <xdr:to>
      <xdr:col>15</xdr:col>
      <xdr:colOff>666750</xdr:colOff>
      <xdr:row>201</xdr:row>
      <xdr:rowOff>9525</xdr:rowOff>
    </xdr:to>
    <xdr:graphicFrame macro="">
      <xdr:nvGraphicFramePr>
        <xdr:cNvPr id="64" name="Gráfico 129">
          <a:extLst>
            <a:ext uri="{FF2B5EF4-FFF2-40B4-BE49-F238E27FC236}">
              <a16:creationId xmlns:a16="http://schemas.microsoft.com/office/drawing/2014/main" id="{70ABE5D9-7D64-4990-8E3E-26904A8F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476250</xdr:colOff>
      <xdr:row>188</xdr:row>
      <xdr:rowOff>76200</xdr:rowOff>
    </xdr:from>
    <xdr:to>
      <xdr:col>9</xdr:col>
      <xdr:colOff>19050</xdr:colOff>
      <xdr:row>190</xdr:row>
      <xdr:rowOff>9525</xdr:rowOff>
    </xdr:to>
    <xdr:sp macro="" textlink="">
      <xdr:nvSpPr>
        <xdr:cNvPr id="65" name="Text Box 130">
          <a:extLst>
            <a:ext uri="{FF2B5EF4-FFF2-40B4-BE49-F238E27FC236}">
              <a16:creationId xmlns:a16="http://schemas.microsoft.com/office/drawing/2014/main" id="{1D561232-7C86-4B0E-9932-58C9A13BFF4C}"/>
            </a:ext>
          </a:extLst>
        </xdr:cNvPr>
        <xdr:cNvSpPr txBox="1">
          <a:spLocks noChangeArrowheads="1"/>
        </xdr:cNvSpPr>
      </xdr:nvSpPr>
      <xdr:spPr bwMode="auto">
        <a:xfrm>
          <a:off x="5876925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188</xdr:row>
      <xdr:rowOff>76200</xdr:rowOff>
    </xdr:from>
    <xdr:to>
      <xdr:col>13</xdr:col>
      <xdr:colOff>352425</xdr:colOff>
      <xdr:row>190</xdr:row>
      <xdr:rowOff>9525</xdr:rowOff>
    </xdr:to>
    <xdr:sp macro="" textlink="">
      <xdr:nvSpPr>
        <xdr:cNvPr id="66" name="Text Box 131">
          <a:extLst>
            <a:ext uri="{FF2B5EF4-FFF2-40B4-BE49-F238E27FC236}">
              <a16:creationId xmlns:a16="http://schemas.microsoft.com/office/drawing/2014/main" id="{671D67BC-DBF7-482A-BA87-45601C982A2E}"/>
            </a:ext>
          </a:extLst>
        </xdr:cNvPr>
        <xdr:cNvSpPr txBox="1">
          <a:spLocks noChangeArrowheads="1"/>
        </xdr:cNvSpPr>
      </xdr:nvSpPr>
      <xdr:spPr bwMode="auto">
        <a:xfrm>
          <a:off x="9258300" y="3139440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188</xdr:row>
      <xdr:rowOff>66675</xdr:rowOff>
    </xdr:from>
    <xdr:to>
      <xdr:col>10</xdr:col>
      <xdr:colOff>57150</xdr:colOff>
      <xdr:row>199</xdr:row>
      <xdr:rowOff>85725</xdr:rowOff>
    </xdr:to>
    <xdr:sp macro="" textlink="">
      <xdr:nvSpPr>
        <xdr:cNvPr id="67" name="Line 133">
          <a:extLst>
            <a:ext uri="{FF2B5EF4-FFF2-40B4-BE49-F238E27FC236}">
              <a16:creationId xmlns:a16="http://schemas.microsoft.com/office/drawing/2014/main" id="{72192868-F158-4ED5-8ADF-840DAB8C1C33}"/>
            </a:ext>
          </a:extLst>
        </xdr:cNvPr>
        <xdr:cNvSpPr>
          <a:spLocks noChangeShapeType="1"/>
        </xdr:cNvSpPr>
      </xdr:nvSpPr>
      <xdr:spPr bwMode="auto">
        <a:xfrm>
          <a:off x="8505825" y="3138487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726282</xdr:colOff>
      <xdr:row>204</xdr:row>
      <xdr:rowOff>114300</xdr:rowOff>
    </xdr:from>
    <xdr:to>
      <xdr:col>10</xdr:col>
      <xdr:colOff>507206</xdr:colOff>
      <xdr:row>219</xdr:row>
      <xdr:rowOff>0</xdr:rowOff>
    </xdr:to>
    <xdr:graphicFrame macro="">
      <xdr:nvGraphicFramePr>
        <xdr:cNvPr id="68" name="Gráfico 135">
          <a:extLst>
            <a:ext uri="{FF2B5EF4-FFF2-40B4-BE49-F238E27FC236}">
              <a16:creationId xmlns:a16="http://schemas.microsoft.com/office/drawing/2014/main" id="{6E09CD42-B438-445F-B196-3CA4D0813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10</xdr:col>
      <xdr:colOff>723900</xdr:colOff>
      <xdr:row>206</xdr:row>
      <xdr:rowOff>76200</xdr:rowOff>
    </xdr:from>
    <xdr:to>
      <xdr:col>13</xdr:col>
      <xdr:colOff>266700</xdr:colOff>
      <xdr:row>207</xdr:row>
      <xdr:rowOff>95250</xdr:rowOff>
    </xdr:to>
    <xdr:sp macro="" textlink="">
      <xdr:nvSpPr>
        <xdr:cNvPr id="69" name="Text Box 137">
          <a:extLst>
            <a:ext uri="{FF2B5EF4-FFF2-40B4-BE49-F238E27FC236}">
              <a16:creationId xmlns:a16="http://schemas.microsoft.com/office/drawing/2014/main" id="{B3B04732-DEF2-418A-B7B9-380F4D251B04}"/>
            </a:ext>
          </a:extLst>
        </xdr:cNvPr>
        <xdr:cNvSpPr txBox="1">
          <a:spLocks noChangeArrowheads="1"/>
        </xdr:cNvSpPr>
      </xdr:nvSpPr>
      <xdr:spPr bwMode="auto">
        <a:xfrm>
          <a:off x="9172575" y="34385250"/>
          <a:ext cx="1828800" cy="1809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9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ctr" rtl="0">
            <a:lnSpc>
              <a:spcPts val="800"/>
            </a:lnSpc>
            <a:defRPr sz="1000"/>
          </a:pPr>
          <a:endParaRPr lang="es-ES" sz="8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266700</xdr:colOff>
      <xdr:row>204</xdr:row>
      <xdr:rowOff>114300</xdr:rowOff>
    </xdr:from>
    <xdr:to>
      <xdr:col>15</xdr:col>
      <xdr:colOff>666750</xdr:colOff>
      <xdr:row>219</xdr:row>
      <xdr:rowOff>0</xdr:rowOff>
    </xdr:to>
    <xdr:graphicFrame macro="">
      <xdr:nvGraphicFramePr>
        <xdr:cNvPr id="70" name="Gráfico 138">
          <a:extLst>
            <a:ext uri="{FF2B5EF4-FFF2-40B4-BE49-F238E27FC236}">
              <a16:creationId xmlns:a16="http://schemas.microsoft.com/office/drawing/2014/main" id="{BAC346F3-8132-4F0A-AD23-5D05D7B0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476250</xdr:colOff>
      <xdr:row>206</xdr:row>
      <xdr:rowOff>76200</xdr:rowOff>
    </xdr:from>
    <xdr:to>
      <xdr:col>9</xdr:col>
      <xdr:colOff>19050</xdr:colOff>
      <xdr:row>208</xdr:row>
      <xdr:rowOff>9525</xdr:rowOff>
    </xdr:to>
    <xdr:sp macro="" textlink="">
      <xdr:nvSpPr>
        <xdr:cNvPr id="71" name="Text Box 139">
          <a:extLst>
            <a:ext uri="{FF2B5EF4-FFF2-40B4-BE49-F238E27FC236}">
              <a16:creationId xmlns:a16="http://schemas.microsoft.com/office/drawing/2014/main" id="{6627E347-A888-487A-88C0-DFD0BD7C7F2D}"/>
            </a:ext>
          </a:extLst>
        </xdr:cNvPr>
        <xdr:cNvSpPr txBox="1">
          <a:spLocks noChangeArrowheads="1"/>
        </xdr:cNvSpPr>
      </xdr:nvSpPr>
      <xdr:spPr bwMode="auto">
        <a:xfrm>
          <a:off x="5876925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VIAJEROS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47625</xdr:colOff>
      <xdr:row>206</xdr:row>
      <xdr:rowOff>76200</xdr:rowOff>
    </xdr:from>
    <xdr:to>
      <xdr:col>13</xdr:col>
      <xdr:colOff>352425</xdr:colOff>
      <xdr:row>208</xdr:row>
      <xdr:rowOff>9525</xdr:rowOff>
    </xdr:to>
    <xdr:sp macro="" textlink="">
      <xdr:nvSpPr>
        <xdr:cNvPr id="72" name="Text Box 140">
          <a:extLst>
            <a:ext uri="{FF2B5EF4-FFF2-40B4-BE49-F238E27FC236}">
              <a16:creationId xmlns:a16="http://schemas.microsoft.com/office/drawing/2014/main" id="{981120B9-363D-4CB8-AAB1-2F4356E049A0}"/>
            </a:ext>
          </a:extLst>
        </xdr:cNvPr>
        <xdr:cNvSpPr txBox="1">
          <a:spLocks noChangeArrowheads="1"/>
        </xdr:cNvSpPr>
      </xdr:nvSpPr>
      <xdr:spPr bwMode="auto">
        <a:xfrm>
          <a:off x="9258300" y="34385250"/>
          <a:ext cx="1828800" cy="257175"/>
        </a:xfrm>
        <a:prstGeom prst="rect">
          <a:avLst/>
        </a:prstGeom>
        <a:solidFill>
          <a:srgbClr val="C0C0C0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800"/>
            </a:lnSpc>
            <a:defRPr sz="1000"/>
          </a:pPr>
          <a:r>
            <a:rPr lang="es-ES" sz="800" b="1" i="0" u="none" strike="noStrike" baseline="0">
              <a:solidFill>
                <a:srgbClr val="FFFFFF"/>
              </a:solidFill>
              <a:latin typeface="Arial"/>
              <a:cs typeface="Arial"/>
            </a:rPr>
            <a:t>PERNOCTACIONES</a:t>
          </a: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  <a:p>
          <a:pPr algn="ctr" rtl="0">
            <a:lnSpc>
              <a:spcPts val="1000"/>
            </a:lnSpc>
            <a:defRPr sz="1000"/>
          </a:pPr>
          <a:endParaRPr lang="es-ES" sz="1000" b="0" i="0" u="none" strike="noStrike" baseline="0">
            <a:solidFill>
              <a:srgbClr val="FFFFFF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57150</xdr:colOff>
      <xdr:row>206</xdr:row>
      <xdr:rowOff>66675</xdr:rowOff>
    </xdr:from>
    <xdr:to>
      <xdr:col>10</xdr:col>
      <xdr:colOff>57150</xdr:colOff>
      <xdr:row>217</xdr:row>
      <xdr:rowOff>85725</xdr:rowOff>
    </xdr:to>
    <xdr:sp macro="" textlink="">
      <xdr:nvSpPr>
        <xdr:cNvPr id="73" name="Line 142">
          <a:extLst>
            <a:ext uri="{FF2B5EF4-FFF2-40B4-BE49-F238E27FC236}">
              <a16:creationId xmlns:a16="http://schemas.microsoft.com/office/drawing/2014/main" id="{FE32E20A-E7F6-42A6-97D0-C29EEB9889FD}"/>
            </a:ext>
          </a:extLst>
        </xdr:cNvPr>
        <xdr:cNvSpPr>
          <a:spLocks noChangeShapeType="1"/>
        </xdr:cNvSpPr>
      </xdr:nvSpPr>
      <xdr:spPr bwMode="auto">
        <a:xfrm>
          <a:off x="8505825" y="34375725"/>
          <a:ext cx="0" cy="180975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0.01907</cdr:x>
      <cdr:y>0.98008</cdr:y>
    </cdr:from>
    <cdr:to>
      <cdr:x>0.02616</cdr:x>
      <cdr:y>0.98008</cdr:y>
    </cdr:to>
    <cdr:sp macro="" textlink="">
      <cdr:nvSpPr>
        <cdr:cNvPr id="1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0.05405</cdr:x>
      <cdr:y>0.98016</cdr:y>
    </cdr:from>
    <cdr:to>
      <cdr:x>0.06895</cdr:x>
      <cdr:y>0.98016</cdr:y>
    </cdr:to>
    <cdr:sp macro="" textlink="">
      <cdr:nvSpPr>
        <cdr:cNvPr id="194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355850"/>
          <a:ext cx="62896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0.06993</cdr:x>
      <cdr:y>0.98016</cdr:y>
    </cdr:from>
    <cdr:to>
      <cdr:x>0.12198</cdr:x>
      <cdr:y>0.98016</cdr:y>
    </cdr:to>
    <cdr:sp macro="" textlink="">
      <cdr:nvSpPr>
        <cdr:cNvPr id="1945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260" y="2355850"/>
          <a:ext cx="21962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0.0269</cdr:x>
      <cdr:y>0.98008</cdr:y>
    </cdr:to>
    <cdr:sp macro="" textlink="">
      <cdr:nvSpPr>
        <cdr:cNvPr id="2252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142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0.98016</cdr:y>
    </cdr:from>
    <cdr:to>
      <cdr:x>0.12345</cdr:x>
      <cdr:y>0.98016</cdr:y>
    </cdr:to>
    <cdr:sp macro="" textlink="">
      <cdr:nvSpPr>
        <cdr:cNvPr id="23554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76" y="2355850"/>
          <a:ext cx="248490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0.02763</cdr:x>
      <cdr:y>0.98008</cdr:y>
    </cdr:to>
    <cdr:sp macro="" textlink="">
      <cdr:nvSpPr>
        <cdr:cNvPr id="2662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4671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0.97872</cdr:y>
    </cdr:to>
    <cdr:sp macro="" textlink="">
      <cdr:nvSpPr>
        <cdr:cNvPr id="2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218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0.05405</cdr:x>
      <cdr:y>0.95519</cdr:y>
    </cdr:from>
    <cdr:to>
      <cdr:x>0.06773</cdr:x>
      <cdr:y>0.9696</cdr:y>
    </cdr:to>
    <cdr:sp macro="" textlink="">
      <cdr:nvSpPr>
        <cdr:cNvPr id="2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1239" y="2295919"/>
          <a:ext cx="57741" cy="345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0.04376</cdr:x>
      <cdr:y>0.97619</cdr:y>
    </cdr:from>
    <cdr:to>
      <cdr:x>0.08035</cdr:x>
      <cdr:y>0.97619</cdr:y>
    </cdr:to>
    <cdr:sp macro="" textlink="">
      <cdr:nvSpPr>
        <cdr:cNvPr id="153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493" y="1955800"/>
          <a:ext cx="24795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0.04646</cdr:x>
      <cdr:y>0.97984</cdr:y>
    </cdr:from>
    <cdr:to>
      <cdr:x>0.06042</cdr:x>
      <cdr:y>0.97984</cdr:y>
    </cdr:to>
    <cdr:sp macro="" textlink="">
      <cdr:nvSpPr>
        <cdr:cNvPr id="3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6392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0.04281</cdr:x>
      <cdr:y>0.96023</cdr:y>
    </cdr:from>
    <cdr:to>
      <cdr:x>0.0692</cdr:x>
      <cdr:y>0.97608</cdr:y>
    </cdr:to>
    <cdr:sp macro="" textlink="">
      <cdr:nvSpPr>
        <cdr:cNvPr id="3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3809" y="2308020"/>
          <a:ext cx="111357" cy="380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0.0198</cdr:x>
      <cdr:y>0.98008</cdr:y>
    </cdr:from>
    <cdr:to>
      <cdr:x>0.02788</cdr:x>
      <cdr:y>0.98008</cdr:y>
    </cdr:to>
    <cdr:sp macro="" textlink="">
      <cdr:nvSpPr>
        <cdr:cNvPr id="378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0888" y="2346325"/>
          <a:ext cx="3575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0.0279</cdr:x>
      <cdr:y>0.9696</cdr:y>
    </cdr:from>
    <cdr:to>
      <cdr:x>0.04183</cdr:x>
      <cdr:y>0.97752</cdr:y>
    </cdr:to>
    <cdr:sp macro="" textlink="">
      <cdr:nvSpPr>
        <cdr:cNvPr id="389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14" y="2330494"/>
          <a:ext cx="58771" cy="1901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0.02959</cdr:x>
      <cdr:y>0.98008</cdr:y>
    </cdr:from>
    <cdr:to>
      <cdr:x>0.04427</cdr:x>
      <cdr:y>0.98008</cdr:y>
    </cdr:to>
    <cdr:sp macro="" textlink="">
      <cdr:nvSpPr>
        <cdr:cNvPr id="419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227" y="2346325"/>
          <a:ext cx="65008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0.04842</cdr:x>
      <cdr:y>0.98008</cdr:y>
    </cdr:from>
    <cdr:to>
      <cdr:x>0.07191</cdr:x>
      <cdr:y>0.98008</cdr:y>
    </cdr:to>
    <cdr:sp macro="" textlink="">
      <cdr:nvSpPr>
        <cdr:cNvPr id="4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7654" y="2346325"/>
          <a:ext cx="10401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0.10364</cdr:x>
      <cdr:y>0.8366</cdr:y>
    </cdr:from>
    <cdr:to>
      <cdr:x>0.14617</cdr:x>
      <cdr:y>0.92422</cdr:y>
    </cdr:to>
    <cdr:sp macro="" textlink="">
      <cdr:nvSpPr>
        <cdr:cNvPr id="471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487" y="2060804"/>
          <a:ext cx="181470" cy="19131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0.07335</cdr:x>
      <cdr:y>0.98016</cdr:y>
    </cdr:from>
    <cdr:to>
      <cdr:x>0.13151</cdr:x>
      <cdr:y>0.98016</cdr:y>
    </cdr:to>
    <cdr:sp macro="" textlink="">
      <cdr:nvSpPr>
        <cdr:cNvPr id="5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2695" y="2355850"/>
          <a:ext cx="245397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0.08068</cdr:x>
      <cdr:y>0.98016</cdr:y>
    </cdr:from>
    <cdr:to>
      <cdr:x>0.13835</cdr:x>
      <cdr:y>0.98016</cdr:y>
    </cdr:to>
    <cdr:sp macro="" textlink="">
      <cdr:nvSpPr>
        <cdr:cNvPr id="6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3627" y="2355850"/>
          <a:ext cx="2433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0.98016</cdr:y>
    </cdr:from>
    <cdr:to>
      <cdr:x>0.12467</cdr:x>
      <cdr:y>0.98016</cdr:y>
    </cdr:to>
    <cdr:sp macro="" textlink="">
      <cdr:nvSpPr>
        <cdr:cNvPr id="6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55850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0.01837</cdr:x>
      <cdr:y>0.97642</cdr:y>
    </cdr:from>
    <cdr:to>
      <cdr:x>0.02475</cdr:x>
      <cdr:y>0.97642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863" y="1974850"/>
          <a:ext cx="31823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0.06969</cdr:x>
      <cdr:y>0.98008</cdr:y>
    </cdr:from>
    <cdr:to>
      <cdr:x>0.12467</cdr:x>
      <cdr:y>0.98008</cdr:y>
    </cdr:to>
    <cdr:sp macro="" textlink="">
      <cdr:nvSpPr>
        <cdr:cNvPr id="7065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7228" y="2346325"/>
          <a:ext cx="231994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0</xdr:rowOff>
    </xdr:from>
    <xdr:to>
      <xdr:col>6</xdr:col>
      <xdr:colOff>228600</xdr:colOff>
      <xdr:row>39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195B8E9-8F08-416D-8946-6B748872D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25</xdr:row>
      <xdr:rowOff>0</xdr:rowOff>
    </xdr:from>
    <xdr:to>
      <xdr:col>13</xdr:col>
      <xdr:colOff>228600</xdr:colOff>
      <xdr:row>39</xdr:row>
      <xdr:rowOff>123825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5EA025-84A6-42F2-85D4-FE495965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0</xdr:rowOff>
    </xdr:from>
    <xdr:to>
      <xdr:col>10</xdr:col>
      <xdr:colOff>171450</xdr:colOff>
      <xdr:row>80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AC13854-EB56-469B-9D89-AABDCB377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220</xdr:row>
      <xdr:rowOff>0</xdr:rowOff>
    </xdr:from>
    <xdr:to>
      <xdr:col>10</xdr:col>
      <xdr:colOff>180975</xdr:colOff>
      <xdr:row>220</xdr:row>
      <xdr:rowOff>0</xdr:rowOff>
    </xdr:to>
    <xdr:graphicFrame macro="">
      <xdr:nvGraphicFramePr>
        <xdr:cNvPr id="5" name="Gráfico 5">
          <a:extLst>
            <a:ext uri="{FF2B5EF4-FFF2-40B4-BE49-F238E27FC236}">
              <a16:creationId xmlns:a16="http://schemas.microsoft.com/office/drawing/2014/main" id="{50650005-17E4-43D2-ABBE-8F19EFD67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294</xdr:row>
      <xdr:rowOff>28575</xdr:rowOff>
    </xdr:from>
    <xdr:to>
      <xdr:col>6</xdr:col>
      <xdr:colOff>228600</xdr:colOff>
      <xdr:row>308</xdr:row>
      <xdr:rowOff>152400</xdr:rowOff>
    </xdr:to>
    <xdr:graphicFrame macro="">
      <xdr:nvGraphicFramePr>
        <xdr:cNvPr id="6" name="Gráfico 8">
          <a:extLst>
            <a:ext uri="{FF2B5EF4-FFF2-40B4-BE49-F238E27FC236}">
              <a16:creationId xmlns:a16="http://schemas.microsoft.com/office/drawing/2014/main" id="{01373190-DC5C-467D-8B37-2B36850AF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294</xdr:row>
      <xdr:rowOff>28575</xdr:rowOff>
    </xdr:from>
    <xdr:to>
      <xdr:col>13</xdr:col>
      <xdr:colOff>228600</xdr:colOff>
      <xdr:row>308</xdr:row>
      <xdr:rowOff>152400</xdr:rowOff>
    </xdr:to>
    <xdr:graphicFrame macro="">
      <xdr:nvGraphicFramePr>
        <xdr:cNvPr id="7" name="Gráfico 9">
          <a:extLst>
            <a:ext uri="{FF2B5EF4-FFF2-40B4-BE49-F238E27FC236}">
              <a16:creationId xmlns:a16="http://schemas.microsoft.com/office/drawing/2014/main" id="{40C69941-E8E1-4D1C-996A-2F9C5B62D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324</xdr:row>
      <xdr:rowOff>38100</xdr:rowOff>
    </xdr:from>
    <xdr:to>
      <xdr:col>11</xdr:col>
      <xdr:colOff>200025</xdr:colOff>
      <xdr:row>345</xdr:row>
      <xdr:rowOff>47625</xdr:rowOff>
    </xdr:to>
    <xdr:graphicFrame macro="">
      <xdr:nvGraphicFramePr>
        <xdr:cNvPr id="8" name="Gráfico 10">
          <a:extLst>
            <a:ext uri="{FF2B5EF4-FFF2-40B4-BE49-F238E27FC236}">
              <a16:creationId xmlns:a16="http://schemas.microsoft.com/office/drawing/2014/main" id="{D2C28DBB-6DAD-462B-A143-3EF5D34E4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377</xdr:row>
      <xdr:rowOff>152400</xdr:rowOff>
    </xdr:from>
    <xdr:to>
      <xdr:col>6</xdr:col>
      <xdr:colOff>228600</xdr:colOff>
      <xdr:row>392</xdr:row>
      <xdr:rowOff>114300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895C83A-7D8F-4ABE-A20D-C48FA9156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377</xdr:row>
      <xdr:rowOff>152400</xdr:rowOff>
    </xdr:from>
    <xdr:to>
      <xdr:col>13</xdr:col>
      <xdr:colOff>228600</xdr:colOff>
      <xdr:row>392</xdr:row>
      <xdr:rowOff>114300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3916E1C-288F-4203-A79E-516733E1B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409</xdr:row>
      <xdr:rowOff>142875</xdr:rowOff>
    </xdr:from>
    <xdr:to>
      <xdr:col>11</xdr:col>
      <xdr:colOff>200025</xdr:colOff>
      <xdr:row>430</xdr:row>
      <xdr:rowOff>152400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D66B5D9-49C7-413C-8CE8-E940C8066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6</xdr:col>
      <xdr:colOff>228600</xdr:colOff>
      <xdr:row>128</xdr:row>
      <xdr:rowOff>123825</xdr:rowOff>
    </xdr:to>
    <xdr:graphicFrame macro="">
      <xdr:nvGraphicFramePr>
        <xdr:cNvPr id="12" name="Gráfico 1">
          <a:extLst>
            <a:ext uri="{FF2B5EF4-FFF2-40B4-BE49-F238E27FC236}">
              <a16:creationId xmlns:a16="http://schemas.microsoft.com/office/drawing/2014/main" id="{E2B1D8E4-D604-4FCF-A888-049638CF1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114</xdr:row>
      <xdr:rowOff>0</xdr:rowOff>
    </xdr:from>
    <xdr:to>
      <xdr:col>13</xdr:col>
      <xdr:colOff>228600</xdr:colOff>
      <xdr:row>128</xdr:row>
      <xdr:rowOff>123825</xdr:rowOff>
    </xdr:to>
    <xdr:graphicFrame macro="">
      <xdr:nvGraphicFramePr>
        <xdr:cNvPr id="13" name="Gráfico 2">
          <a:extLst>
            <a:ext uri="{FF2B5EF4-FFF2-40B4-BE49-F238E27FC236}">
              <a16:creationId xmlns:a16="http://schemas.microsoft.com/office/drawing/2014/main" id="{3AC4E208-E28D-4B34-BC3A-B9C20756F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148</xdr:row>
      <xdr:rowOff>0</xdr:rowOff>
    </xdr:from>
    <xdr:to>
      <xdr:col>10</xdr:col>
      <xdr:colOff>171450</xdr:colOff>
      <xdr:row>169</xdr:row>
      <xdr:rowOff>0</xdr:rowOff>
    </xdr:to>
    <xdr:graphicFrame macro="">
      <xdr:nvGraphicFramePr>
        <xdr:cNvPr id="14" name="Gráfico 3">
          <a:extLst>
            <a:ext uri="{FF2B5EF4-FFF2-40B4-BE49-F238E27FC236}">
              <a16:creationId xmlns:a16="http://schemas.microsoft.com/office/drawing/2014/main" id="{1C670A38-1553-47EF-A7E4-CEDED6B7F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204</xdr:row>
      <xdr:rowOff>0</xdr:rowOff>
    </xdr:from>
    <xdr:to>
      <xdr:col>6</xdr:col>
      <xdr:colOff>228600</xdr:colOff>
      <xdr:row>218</xdr:row>
      <xdr:rowOff>123825</xdr:rowOff>
    </xdr:to>
    <xdr:graphicFrame macro="">
      <xdr:nvGraphicFramePr>
        <xdr:cNvPr id="15" name="Gráfico 1">
          <a:extLst>
            <a:ext uri="{FF2B5EF4-FFF2-40B4-BE49-F238E27FC236}">
              <a16:creationId xmlns:a16="http://schemas.microsoft.com/office/drawing/2014/main" id="{732BFA33-C294-4E9C-9EE2-185797543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204</xdr:row>
      <xdr:rowOff>0</xdr:rowOff>
    </xdr:from>
    <xdr:to>
      <xdr:col>13</xdr:col>
      <xdr:colOff>228600</xdr:colOff>
      <xdr:row>218</xdr:row>
      <xdr:rowOff>123825</xdr:rowOff>
    </xdr:to>
    <xdr:graphicFrame macro="">
      <xdr:nvGraphicFramePr>
        <xdr:cNvPr id="16" name="Gráfico 2">
          <a:extLst>
            <a:ext uri="{FF2B5EF4-FFF2-40B4-BE49-F238E27FC236}">
              <a16:creationId xmlns:a16="http://schemas.microsoft.com/office/drawing/2014/main" id="{94C69457-10DB-437C-9D95-AE16EA72C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238</xdr:row>
      <xdr:rowOff>38100</xdr:rowOff>
    </xdr:from>
    <xdr:to>
      <xdr:col>10</xdr:col>
      <xdr:colOff>171450</xdr:colOff>
      <xdr:row>259</xdr:row>
      <xdr:rowOff>38100</xdr:rowOff>
    </xdr:to>
    <xdr:graphicFrame macro="">
      <xdr:nvGraphicFramePr>
        <xdr:cNvPr id="17" name="Gráfico 3">
          <a:extLst>
            <a:ext uri="{FF2B5EF4-FFF2-40B4-BE49-F238E27FC236}">
              <a16:creationId xmlns:a16="http://schemas.microsoft.com/office/drawing/2014/main" id="{7A22DA7C-38AD-4210-8E60-666CA16EF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462</xdr:row>
      <xdr:rowOff>152400</xdr:rowOff>
    </xdr:from>
    <xdr:to>
      <xdr:col>6</xdr:col>
      <xdr:colOff>228600</xdr:colOff>
      <xdr:row>477</xdr:row>
      <xdr:rowOff>114300</xdr:rowOff>
    </xdr:to>
    <xdr:graphicFrame macro="">
      <xdr:nvGraphicFramePr>
        <xdr:cNvPr id="18" name="Gráfico 8">
          <a:extLst>
            <a:ext uri="{FF2B5EF4-FFF2-40B4-BE49-F238E27FC236}">
              <a16:creationId xmlns:a16="http://schemas.microsoft.com/office/drawing/2014/main" id="{26E42B2E-29EC-4CC7-9FBE-15ADEFADC2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462</xdr:row>
      <xdr:rowOff>152400</xdr:rowOff>
    </xdr:from>
    <xdr:to>
      <xdr:col>13</xdr:col>
      <xdr:colOff>228600</xdr:colOff>
      <xdr:row>477</xdr:row>
      <xdr:rowOff>114300</xdr:rowOff>
    </xdr:to>
    <xdr:graphicFrame macro="">
      <xdr:nvGraphicFramePr>
        <xdr:cNvPr id="19" name="Gráfico 9">
          <a:extLst>
            <a:ext uri="{FF2B5EF4-FFF2-40B4-BE49-F238E27FC236}">
              <a16:creationId xmlns:a16="http://schemas.microsoft.com/office/drawing/2014/main" id="{9AF7CAA7-66DC-4636-AA32-7550A7FA8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494</xdr:row>
      <xdr:rowOff>142875</xdr:rowOff>
    </xdr:from>
    <xdr:to>
      <xdr:col>11</xdr:col>
      <xdr:colOff>200025</xdr:colOff>
      <xdr:row>515</xdr:row>
      <xdr:rowOff>152400</xdr:rowOff>
    </xdr:to>
    <xdr:graphicFrame macro="">
      <xdr:nvGraphicFramePr>
        <xdr:cNvPr id="20" name="Gráfico 10">
          <a:extLst>
            <a:ext uri="{FF2B5EF4-FFF2-40B4-BE49-F238E27FC236}">
              <a16:creationId xmlns:a16="http://schemas.microsoft.com/office/drawing/2014/main" id="{A81DED88-EFB0-48EB-AD80-45EDF5BAA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547</xdr:row>
      <xdr:rowOff>152400</xdr:rowOff>
    </xdr:from>
    <xdr:to>
      <xdr:col>6</xdr:col>
      <xdr:colOff>228600</xdr:colOff>
      <xdr:row>562</xdr:row>
      <xdr:rowOff>114300</xdr:rowOff>
    </xdr:to>
    <xdr:graphicFrame macro="">
      <xdr:nvGraphicFramePr>
        <xdr:cNvPr id="21" name="Gráfico 8">
          <a:extLst>
            <a:ext uri="{FF2B5EF4-FFF2-40B4-BE49-F238E27FC236}">
              <a16:creationId xmlns:a16="http://schemas.microsoft.com/office/drawing/2014/main" id="{065068CA-85A6-4E05-BE1C-5EAE83B23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0</xdr:colOff>
      <xdr:row>547</xdr:row>
      <xdr:rowOff>152400</xdr:rowOff>
    </xdr:from>
    <xdr:to>
      <xdr:col>13</xdr:col>
      <xdr:colOff>228600</xdr:colOff>
      <xdr:row>562</xdr:row>
      <xdr:rowOff>114300</xdr:rowOff>
    </xdr:to>
    <xdr:graphicFrame macro="">
      <xdr:nvGraphicFramePr>
        <xdr:cNvPr id="22" name="Gráfico 9">
          <a:extLst>
            <a:ext uri="{FF2B5EF4-FFF2-40B4-BE49-F238E27FC236}">
              <a16:creationId xmlns:a16="http://schemas.microsoft.com/office/drawing/2014/main" id="{74641FB3-941A-4B2D-8CAA-08B232127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579</xdr:row>
      <xdr:rowOff>142875</xdr:rowOff>
    </xdr:from>
    <xdr:to>
      <xdr:col>11</xdr:col>
      <xdr:colOff>200025</xdr:colOff>
      <xdr:row>600</xdr:row>
      <xdr:rowOff>152400</xdr:rowOff>
    </xdr:to>
    <xdr:graphicFrame macro="">
      <xdr:nvGraphicFramePr>
        <xdr:cNvPr id="23" name="Gráfico 10">
          <a:extLst>
            <a:ext uri="{FF2B5EF4-FFF2-40B4-BE49-F238E27FC236}">
              <a16:creationId xmlns:a16="http://schemas.microsoft.com/office/drawing/2014/main" id="{4A6AB255-78FB-4B96-B633-1AEFDA3FD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152400</xdr:rowOff>
    </xdr:from>
    <xdr:to>
      <xdr:col>6</xdr:col>
      <xdr:colOff>352425</xdr:colOff>
      <xdr:row>33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228EFD-CCE4-4010-A594-193F35469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10</xdr:col>
      <xdr:colOff>180975</xdr:colOff>
      <xdr:row>181</xdr:row>
      <xdr:rowOff>76200</xdr:rowOff>
    </xdr:to>
    <xdr:graphicFrame macro="">
      <xdr:nvGraphicFramePr>
        <xdr:cNvPr id="3" name="Gráfico 11">
          <a:extLst>
            <a:ext uri="{FF2B5EF4-FFF2-40B4-BE49-F238E27FC236}">
              <a16:creationId xmlns:a16="http://schemas.microsoft.com/office/drawing/2014/main" id="{E03BF1F2-BC8A-48CD-A501-CB23D14E2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200025</xdr:colOff>
      <xdr:row>225</xdr:row>
      <xdr:rowOff>47625</xdr:rowOff>
    </xdr:from>
    <xdr:to>
      <xdr:col>10</xdr:col>
      <xdr:colOff>390525</xdr:colOff>
      <xdr:row>244</xdr:row>
      <xdr:rowOff>142875</xdr:rowOff>
    </xdr:to>
    <xdr:graphicFrame macro="">
      <xdr:nvGraphicFramePr>
        <xdr:cNvPr id="4" name="Gráfico 13">
          <a:extLst>
            <a:ext uri="{FF2B5EF4-FFF2-40B4-BE49-F238E27FC236}">
              <a16:creationId xmlns:a16="http://schemas.microsoft.com/office/drawing/2014/main" id="{5F45E599-6140-499B-B6A0-DE5227F4F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60</xdr:row>
      <xdr:rowOff>0</xdr:rowOff>
    </xdr:from>
    <xdr:to>
      <xdr:col>10</xdr:col>
      <xdr:colOff>180975</xdr:colOff>
      <xdr:row>75</xdr:row>
      <xdr:rowOff>19050</xdr:rowOff>
    </xdr:to>
    <xdr:graphicFrame macro="">
      <xdr:nvGraphicFramePr>
        <xdr:cNvPr id="5" name="Gráfico 14">
          <a:extLst>
            <a:ext uri="{FF2B5EF4-FFF2-40B4-BE49-F238E27FC236}">
              <a16:creationId xmlns:a16="http://schemas.microsoft.com/office/drawing/2014/main" id="{9CEEBD49-642C-4DF6-9A2A-17D070B5FA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95</xdr:row>
      <xdr:rowOff>0</xdr:rowOff>
    </xdr:from>
    <xdr:to>
      <xdr:col>10</xdr:col>
      <xdr:colOff>228600</xdr:colOff>
      <xdr:row>110</xdr:row>
      <xdr:rowOff>28575</xdr:rowOff>
    </xdr:to>
    <xdr:graphicFrame macro="">
      <xdr:nvGraphicFramePr>
        <xdr:cNvPr id="6" name="Gráfico 15">
          <a:extLst>
            <a:ext uri="{FF2B5EF4-FFF2-40B4-BE49-F238E27FC236}">
              <a16:creationId xmlns:a16="http://schemas.microsoft.com/office/drawing/2014/main" id="{EAA0311A-25CE-4A3D-B6D4-F5AE87328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0</xdr:colOff>
      <xdr:row>19</xdr:row>
      <xdr:rowOff>0</xdr:rowOff>
    </xdr:from>
    <xdr:to>
      <xdr:col>14</xdr:col>
      <xdr:colOff>504825</xdr:colOff>
      <xdr:row>33</xdr:row>
      <xdr:rowOff>133350</xdr:rowOff>
    </xdr:to>
    <xdr:graphicFrame macro="">
      <xdr:nvGraphicFramePr>
        <xdr:cNvPr id="7" name="Gráfico 17">
          <a:extLst>
            <a:ext uri="{FF2B5EF4-FFF2-40B4-BE49-F238E27FC236}">
              <a16:creationId xmlns:a16="http://schemas.microsoft.com/office/drawing/2014/main" id="{5FC6EC6B-A848-480F-9882-D294E1B6B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304800</xdr:colOff>
      <xdr:row>43</xdr:row>
      <xdr:rowOff>9525</xdr:rowOff>
    </xdr:to>
    <xdr:graphicFrame macro="">
      <xdr:nvGraphicFramePr>
        <xdr:cNvPr id="2" name="Gráfico 1025">
          <a:extLst>
            <a:ext uri="{FF2B5EF4-FFF2-40B4-BE49-F238E27FC236}">
              <a16:creationId xmlns:a16="http://schemas.microsoft.com/office/drawing/2014/main" id="{AF14AB49-3B51-4563-BB5A-E395EE5C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0</xdr:rowOff>
    </xdr:from>
    <xdr:to>
      <xdr:col>10</xdr:col>
      <xdr:colOff>171450</xdr:colOff>
      <xdr:row>78</xdr:row>
      <xdr:rowOff>9525</xdr:rowOff>
    </xdr:to>
    <xdr:graphicFrame macro="">
      <xdr:nvGraphicFramePr>
        <xdr:cNvPr id="3" name="Gráfico 1026">
          <a:extLst>
            <a:ext uri="{FF2B5EF4-FFF2-40B4-BE49-F238E27FC236}">
              <a16:creationId xmlns:a16="http://schemas.microsoft.com/office/drawing/2014/main" id="{1C62820E-B746-4BA4-8D92-7329B79E1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12</xdr:row>
      <xdr:rowOff>0</xdr:rowOff>
    </xdr:from>
    <xdr:to>
      <xdr:col>12</xdr:col>
      <xdr:colOff>361950</xdr:colOff>
      <xdr:row>26</xdr:row>
      <xdr:rowOff>76200</xdr:rowOff>
    </xdr:to>
    <xdr:graphicFrame macro="">
      <xdr:nvGraphicFramePr>
        <xdr:cNvPr id="2" name="Gráfico 1025">
          <a:extLst>
            <a:ext uri="{FF2B5EF4-FFF2-40B4-BE49-F238E27FC236}">
              <a16:creationId xmlns:a16="http://schemas.microsoft.com/office/drawing/2014/main" id="{A5D3F980-25B9-4F23-8ADE-01C0BD1A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34</xdr:row>
      <xdr:rowOff>0</xdr:rowOff>
    </xdr:from>
    <xdr:to>
      <xdr:col>12</xdr:col>
      <xdr:colOff>361950</xdr:colOff>
      <xdr:row>48</xdr:row>
      <xdr:rowOff>76200</xdr:rowOff>
    </xdr:to>
    <xdr:graphicFrame macro="">
      <xdr:nvGraphicFramePr>
        <xdr:cNvPr id="3" name="Gráfico 1026">
          <a:extLst>
            <a:ext uri="{FF2B5EF4-FFF2-40B4-BE49-F238E27FC236}">
              <a16:creationId xmlns:a16="http://schemas.microsoft.com/office/drawing/2014/main" id="{99C95721-56B9-4BCC-BD64-B9C7F8E71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752475</xdr:colOff>
      <xdr:row>55</xdr:row>
      <xdr:rowOff>0</xdr:rowOff>
    </xdr:from>
    <xdr:to>
      <xdr:col>11</xdr:col>
      <xdr:colOff>409575</xdr:colOff>
      <xdr:row>70</xdr:row>
      <xdr:rowOff>9525</xdr:rowOff>
    </xdr:to>
    <xdr:graphicFrame macro="">
      <xdr:nvGraphicFramePr>
        <xdr:cNvPr id="4" name="Gráfico 1028">
          <a:extLst>
            <a:ext uri="{FF2B5EF4-FFF2-40B4-BE49-F238E27FC236}">
              <a16:creationId xmlns:a16="http://schemas.microsoft.com/office/drawing/2014/main" id="{ACA8B578-7275-4BD7-AFA1-9501974C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752475</xdr:colOff>
      <xdr:row>77</xdr:row>
      <xdr:rowOff>0</xdr:rowOff>
    </xdr:from>
    <xdr:to>
      <xdr:col>11</xdr:col>
      <xdr:colOff>409575</xdr:colOff>
      <xdr:row>92</xdr:row>
      <xdr:rowOff>9525</xdr:rowOff>
    </xdr:to>
    <xdr:graphicFrame macro="">
      <xdr:nvGraphicFramePr>
        <xdr:cNvPr id="5" name="Gráfico 1029">
          <a:extLst>
            <a:ext uri="{FF2B5EF4-FFF2-40B4-BE49-F238E27FC236}">
              <a16:creationId xmlns:a16="http://schemas.microsoft.com/office/drawing/2014/main" id="{63D52F5D-E79C-439B-85A3-7618410A1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102</xdr:row>
      <xdr:rowOff>0</xdr:rowOff>
    </xdr:from>
    <xdr:to>
      <xdr:col>12</xdr:col>
      <xdr:colOff>361950</xdr:colOff>
      <xdr:row>116</xdr:row>
      <xdr:rowOff>76200</xdr:rowOff>
    </xdr:to>
    <xdr:graphicFrame macro="">
      <xdr:nvGraphicFramePr>
        <xdr:cNvPr id="6" name="Gráfico 1030">
          <a:extLst>
            <a:ext uri="{FF2B5EF4-FFF2-40B4-BE49-F238E27FC236}">
              <a16:creationId xmlns:a16="http://schemas.microsoft.com/office/drawing/2014/main" id="{18D1F5F5-C3AB-48D0-ADF1-F737035E1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124</xdr:row>
      <xdr:rowOff>0</xdr:rowOff>
    </xdr:from>
    <xdr:to>
      <xdr:col>12</xdr:col>
      <xdr:colOff>361950</xdr:colOff>
      <xdr:row>138</xdr:row>
      <xdr:rowOff>76200</xdr:rowOff>
    </xdr:to>
    <xdr:graphicFrame macro="">
      <xdr:nvGraphicFramePr>
        <xdr:cNvPr id="7" name="Gráfico 1031">
          <a:extLst>
            <a:ext uri="{FF2B5EF4-FFF2-40B4-BE49-F238E27FC236}">
              <a16:creationId xmlns:a16="http://schemas.microsoft.com/office/drawing/2014/main" id="{D481CFC5-80A7-4F2D-A958-6558E19F4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152</xdr:row>
      <xdr:rowOff>0</xdr:rowOff>
    </xdr:from>
    <xdr:to>
      <xdr:col>12</xdr:col>
      <xdr:colOff>371475</xdr:colOff>
      <xdr:row>166</xdr:row>
      <xdr:rowOff>123825</xdr:rowOff>
    </xdr:to>
    <xdr:graphicFrame macro="">
      <xdr:nvGraphicFramePr>
        <xdr:cNvPr id="8" name="Gráfico 1032">
          <a:extLst>
            <a:ext uri="{FF2B5EF4-FFF2-40B4-BE49-F238E27FC236}">
              <a16:creationId xmlns:a16="http://schemas.microsoft.com/office/drawing/2014/main" id="{DEB706A6-F3A7-4C91-8C67-075A0646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174</xdr:row>
      <xdr:rowOff>0</xdr:rowOff>
    </xdr:from>
    <xdr:to>
      <xdr:col>12</xdr:col>
      <xdr:colOff>371475</xdr:colOff>
      <xdr:row>188</xdr:row>
      <xdr:rowOff>123825</xdr:rowOff>
    </xdr:to>
    <xdr:graphicFrame macro="">
      <xdr:nvGraphicFramePr>
        <xdr:cNvPr id="9" name="Gráfico 1033">
          <a:extLst>
            <a:ext uri="{FF2B5EF4-FFF2-40B4-BE49-F238E27FC236}">
              <a16:creationId xmlns:a16="http://schemas.microsoft.com/office/drawing/2014/main" id="{1424B0E6-6DE1-474D-BEAF-A0B3FCD67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213</xdr:row>
      <xdr:rowOff>85725</xdr:rowOff>
    </xdr:from>
    <xdr:to>
      <xdr:col>10</xdr:col>
      <xdr:colOff>495300</xdr:colOff>
      <xdr:row>232</xdr:row>
      <xdr:rowOff>133350</xdr:rowOff>
    </xdr:to>
    <xdr:graphicFrame macro="">
      <xdr:nvGraphicFramePr>
        <xdr:cNvPr id="10" name="Gráfico 1035">
          <a:extLst>
            <a:ext uri="{FF2B5EF4-FFF2-40B4-BE49-F238E27FC236}">
              <a16:creationId xmlns:a16="http://schemas.microsoft.com/office/drawing/2014/main" id="{A930F3F3-831C-44BB-A09C-698B026A8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248</xdr:row>
      <xdr:rowOff>9525</xdr:rowOff>
    </xdr:from>
    <xdr:to>
      <xdr:col>10</xdr:col>
      <xdr:colOff>514350</xdr:colOff>
      <xdr:row>266</xdr:row>
      <xdr:rowOff>38100</xdr:rowOff>
    </xdr:to>
    <xdr:graphicFrame macro="">
      <xdr:nvGraphicFramePr>
        <xdr:cNvPr id="11" name="Gráfico 1036">
          <a:extLst>
            <a:ext uri="{FF2B5EF4-FFF2-40B4-BE49-F238E27FC236}">
              <a16:creationId xmlns:a16="http://schemas.microsoft.com/office/drawing/2014/main" id="{B512640C-CDAC-4A5E-A4B9-B51065E55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285</xdr:row>
      <xdr:rowOff>47625</xdr:rowOff>
    </xdr:from>
    <xdr:to>
      <xdr:col>8</xdr:col>
      <xdr:colOff>352425</xdr:colOff>
      <xdr:row>303</xdr:row>
      <xdr:rowOff>85725</xdr:rowOff>
    </xdr:to>
    <xdr:graphicFrame macro="">
      <xdr:nvGraphicFramePr>
        <xdr:cNvPr id="12" name="Gráfico 1037">
          <a:extLst>
            <a:ext uri="{FF2B5EF4-FFF2-40B4-BE49-F238E27FC236}">
              <a16:creationId xmlns:a16="http://schemas.microsoft.com/office/drawing/2014/main" id="{88471C33-472E-48F3-A516-A0A79C0B7E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114300</xdr:colOff>
      <xdr:row>286</xdr:row>
      <xdr:rowOff>38100</xdr:rowOff>
    </xdr:from>
    <xdr:to>
      <xdr:col>15</xdr:col>
      <xdr:colOff>247650</xdr:colOff>
      <xdr:row>302</xdr:row>
      <xdr:rowOff>152400</xdr:rowOff>
    </xdr:to>
    <xdr:graphicFrame macro="">
      <xdr:nvGraphicFramePr>
        <xdr:cNvPr id="13" name="Gráfico 1038">
          <a:extLst>
            <a:ext uri="{FF2B5EF4-FFF2-40B4-BE49-F238E27FC236}">
              <a16:creationId xmlns:a16="http://schemas.microsoft.com/office/drawing/2014/main" id="{33E887D3-852B-42FB-A91B-6B100EC8A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320</xdr:row>
      <xdr:rowOff>47625</xdr:rowOff>
    </xdr:from>
    <xdr:to>
      <xdr:col>8</xdr:col>
      <xdr:colOff>676275</xdr:colOff>
      <xdr:row>338</xdr:row>
      <xdr:rowOff>28575</xdr:rowOff>
    </xdr:to>
    <xdr:graphicFrame macro="">
      <xdr:nvGraphicFramePr>
        <xdr:cNvPr id="14" name="Gráfico 1039">
          <a:extLst>
            <a:ext uri="{FF2B5EF4-FFF2-40B4-BE49-F238E27FC236}">
              <a16:creationId xmlns:a16="http://schemas.microsoft.com/office/drawing/2014/main" id="{F28ED32E-C0A6-4190-944B-9A8BE7198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9</xdr:col>
      <xdr:colOff>38100</xdr:colOff>
      <xdr:row>321</xdr:row>
      <xdr:rowOff>47625</xdr:rowOff>
    </xdr:from>
    <xdr:to>
      <xdr:col>16</xdr:col>
      <xdr:colOff>133350</xdr:colOff>
      <xdr:row>336</xdr:row>
      <xdr:rowOff>28575</xdr:rowOff>
    </xdr:to>
    <xdr:graphicFrame macro="">
      <xdr:nvGraphicFramePr>
        <xdr:cNvPr id="15" name="Gráfico 1040">
          <a:extLst>
            <a:ext uri="{FF2B5EF4-FFF2-40B4-BE49-F238E27FC236}">
              <a16:creationId xmlns:a16="http://schemas.microsoft.com/office/drawing/2014/main" id="{1B16AF06-D86E-4632-8808-F2D12D528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362</xdr:row>
      <xdr:rowOff>85725</xdr:rowOff>
    </xdr:from>
    <xdr:to>
      <xdr:col>10</xdr:col>
      <xdr:colOff>495300</xdr:colOff>
      <xdr:row>381</xdr:row>
      <xdr:rowOff>133350</xdr:rowOff>
    </xdr:to>
    <xdr:graphicFrame macro="">
      <xdr:nvGraphicFramePr>
        <xdr:cNvPr id="16" name="Gráfico 1035">
          <a:extLst>
            <a:ext uri="{FF2B5EF4-FFF2-40B4-BE49-F238E27FC236}">
              <a16:creationId xmlns:a16="http://schemas.microsoft.com/office/drawing/2014/main" id="{3CA9F530-9412-4C26-A769-278FBE61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397</xdr:row>
      <xdr:rowOff>9525</xdr:rowOff>
    </xdr:from>
    <xdr:to>
      <xdr:col>10</xdr:col>
      <xdr:colOff>514350</xdr:colOff>
      <xdr:row>415</xdr:row>
      <xdr:rowOff>38100</xdr:rowOff>
    </xdr:to>
    <xdr:graphicFrame macro="">
      <xdr:nvGraphicFramePr>
        <xdr:cNvPr id="17" name="Gráfico 1036">
          <a:extLst>
            <a:ext uri="{FF2B5EF4-FFF2-40B4-BE49-F238E27FC236}">
              <a16:creationId xmlns:a16="http://schemas.microsoft.com/office/drawing/2014/main" id="{A731DC30-9A72-4869-973F-ADADA605B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437</xdr:row>
      <xdr:rowOff>85725</xdr:rowOff>
    </xdr:from>
    <xdr:to>
      <xdr:col>10</xdr:col>
      <xdr:colOff>495300</xdr:colOff>
      <xdr:row>456</xdr:row>
      <xdr:rowOff>133350</xdr:rowOff>
    </xdr:to>
    <xdr:graphicFrame macro="">
      <xdr:nvGraphicFramePr>
        <xdr:cNvPr id="20" name="Gráfico 1035">
          <a:extLst>
            <a:ext uri="{FF2B5EF4-FFF2-40B4-BE49-F238E27FC236}">
              <a16:creationId xmlns:a16="http://schemas.microsoft.com/office/drawing/2014/main" id="{CFA73B52-1379-4F17-91D0-E0DFB526B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472</xdr:row>
      <xdr:rowOff>9525</xdr:rowOff>
    </xdr:from>
    <xdr:to>
      <xdr:col>10</xdr:col>
      <xdr:colOff>514350</xdr:colOff>
      <xdr:row>490</xdr:row>
      <xdr:rowOff>38100</xdr:rowOff>
    </xdr:to>
    <xdr:graphicFrame macro="">
      <xdr:nvGraphicFramePr>
        <xdr:cNvPr id="21" name="Gráfico 1036">
          <a:extLst>
            <a:ext uri="{FF2B5EF4-FFF2-40B4-BE49-F238E27FC236}">
              <a16:creationId xmlns:a16="http://schemas.microsoft.com/office/drawing/2014/main" id="{74729FAF-31BD-4BC1-97E6-28186BE7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511</xdr:row>
      <xdr:rowOff>85725</xdr:rowOff>
    </xdr:from>
    <xdr:to>
      <xdr:col>10</xdr:col>
      <xdr:colOff>495300</xdr:colOff>
      <xdr:row>530</xdr:row>
      <xdr:rowOff>133350</xdr:rowOff>
    </xdr:to>
    <xdr:graphicFrame macro="">
      <xdr:nvGraphicFramePr>
        <xdr:cNvPr id="22" name="Gráfico 1035">
          <a:extLst>
            <a:ext uri="{FF2B5EF4-FFF2-40B4-BE49-F238E27FC236}">
              <a16:creationId xmlns:a16="http://schemas.microsoft.com/office/drawing/2014/main" id="{42C28C19-B159-48D4-B930-CF749D613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546</xdr:row>
      <xdr:rowOff>9525</xdr:rowOff>
    </xdr:from>
    <xdr:to>
      <xdr:col>10</xdr:col>
      <xdr:colOff>514350</xdr:colOff>
      <xdr:row>564</xdr:row>
      <xdr:rowOff>38100</xdr:rowOff>
    </xdr:to>
    <xdr:graphicFrame macro="">
      <xdr:nvGraphicFramePr>
        <xdr:cNvPr id="23" name="Gráfico 1036">
          <a:extLst>
            <a:ext uri="{FF2B5EF4-FFF2-40B4-BE49-F238E27FC236}">
              <a16:creationId xmlns:a16="http://schemas.microsoft.com/office/drawing/2014/main" id="{64DC17BC-7139-489E-AA3C-E369C10FE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10</xdr:col>
      <xdr:colOff>314325</xdr:colOff>
      <xdr:row>43</xdr:row>
      <xdr:rowOff>19050</xdr:rowOff>
    </xdr:to>
    <xdr:graphicFrame macro="">
      <xdr:nvGraphicFramePr>
        <xdr:cNvPr id="2" name="Gráfico 1025">
          <a:extLst>
            <a:ext uri="{FF2B5EF4-FFF2-40B4-BE49-F238E27FC236}">
              <a16:creationId xmlns:a16="http://schemas.microsoft.com/office/drawing/2014/main" id="{D06FC392-01C7-4207-8146-69762771E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63</xdr:row>
      <xdr:rowOff>19050</xdr:rowOff>
    </xdr:from>
    <xdr:to>
      <xdr:col>6</xdr:col>
      <xdr:colOff>752475</xdr:colOff>
      <xdr:row>78</xdr:row>
      <xdr:rowOff>152400</xdr:rowOff>
    </xdr:to>
    <xdr:graphicFrame macro="">
      <xdr:nvGraphicFramePr>
        <xdr:cNvPr id="3" name="Gráfico 1026">
          <a:extLst>
            <a:ext uri="{FF2B5EF4-FFF2-40B4-BE49-F238E27FC236}">
              <a16:creationId xmlns:a16="http://schemas.microsoft.com/office/drawing/2014/main" id="{395CE9E7-474D-4B3B-8FE6-9C45CE139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0</xdr:rowOff>
    </xdr:from>
    <xdr:to>
      <xdr:col>2</xdr:col>
      <xdr:colOff>704850</xdr:colOff>
      <xdr:row>33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5581A3-4BAF-406D-9CAD-7586878464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2</xdr:col>
      <xdr:colOff>704850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305BFC-04A6-422B-A382-7B310D604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6</xdr:col>
      <xdr:colOff>304800</xdr:colOff>
      <xdr:row>43</xdr:row>
      <xdr:rowOff>19050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986340-D46C-47C0-8FE9-659A3BB53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304800</xdr:colOff>
      <xdr:row>60</xdr:row>
      <xdr:rowOff>28575</xdr:rowOff>
    </xdr:from>
    <xdr:to>
      <xdr:col>7</xdr:col>
      <xdr:colOff>867834</xdr:colOff>
      <xdr:row>75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160373-B3D1-4F53-A2FF-C542BCB98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361950</xdr:colOff>
      <xdr:row>78</xdr:row>
      <xdr:rowOff>9525</xdr:rowOff>
    </xdr:from>
    <xdr:to>
      <xdr:col>3</xdr:col>
      <xdr:colOff>228600</xdr:colOff>
      <xdr:row>93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D804654-2CA8-4A71-8AAA-238B4EDF0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6</xdr:col>
      <xdr:colOff>304800</xdr:colOff>
      <xdr:row>136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EF2B02E-01C2-4D96-A86A-8D0240118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304800</xdr:colOff>
      <xdr:row>152</xdr:row>
      <xdr:rowOff>28575</xdr:rowOff>
    </xdr:from>
    <xdr:to>
      <xdr:col>7</xdr:col>
      <xdr:colOff>867834</xdr:colOff>
      <xdr:row>167</xdr:row>
      <xdr:rowOff>152400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C0689BC-B672-4A80-A407-3448C5B97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361950</xdr:colOff>
      <xdr:row>170</xdr:row>
      <xdr:rowOff>9525</xdr:rowOff>
    </xdr:from>
    <xdr:to>
      <xdr:col>3</xdr:col>
      <xdr:colOff>228600</xdr:colOff>
      <xdr:row>185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954856-41C1-45C6-96E4-3757836E7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56</xdr:row>
      <xdr:rowOff>0</xdr:rowOff>
    </xdr:from>
    <xdr:to>
      <xdr:col>11</xdr:col>
      <xdr:colOff>28575</xdr:colOff>
      <xdr:row>72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C21725-99D0-4068-BBAA-04482E158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89</xdr:row>
      <xdr:rowOff>0</xdr:rowOff>
    </xdr:from>
    <xdr:to>
      <xdr:col>2</xdr:col>
      <xdr:colOff>790575</xdr:colOff>
      <xdr:row>104</xdr:row>
      <xdr:rowOff>19050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5969FF-C470-49FC-A51C-5F1325A45C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110</xdr:row>
      <xdr:rowOff>0</xdr:rowOff>
    </xdr:from>
    <xdr:to>
      <xdr:col>11</xdr:col>
      <xdr:colOff>28575</xdr:colOff>
      <xdr:row>126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94707BC-7D0E-4CF4-9941-9940E2B4B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2</xdr:col>
      <xdr:colOff>790575</xdr:colOff>
      <xdr:row>158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99770E0-7A1E-4510-B418-E5F19F3E4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0</xdr:rowOff>
    </xdr:from>
    <xdr:to>
      <xdr:col>3</xdr:col>
      <xdr:colOff>561975</xdr:colOff>
      <xdr:row>37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4AF02B7-898E-427C-80D3-C97D0224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41</xdr:row>
      <xdr:rowOff>0</xdr:rowOff>
    </xdr:from>
    <xdr:to>
      <xdr:col>7</xdr:col>
      <xdr:colOff>314325</xdr:colOff>
      <xdr:row>62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11718FA-D991-4955-9551-96122DBA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97</xdr:row>
      <xdr:rowOff>0</xdr:rowOff>
    </xdr:from>
    <xdr:to>
      <xdr:col>8</xdr:col>
      <xdr:colOff>352425</xdr:colOff>
      <xdr:row>113</xdr:row>
      <xdr:rowOff>9525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5C6108E-0A84-41E7-A33B-091F71078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8</xdr:col>
      <xdr:colOff>352425</xdr:colOff>
      <xdr:row>214</xdr:row>
      <xdr:rowOff>9525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A76BF05-F104-43C4-A3C4-A286291466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76200</xdr:colOff>
      <xdr:row>298</xdr:row>
      <xdr:rowOff>152400</xdr:rowOff>
    </xdr:from>
    <xdr:to>
      <xdr:col>8</xdr:col>
      <xdr:colOff>428625</xdr:colOff>
      <xdr:row>315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78F134-40B1-4234-B012-531C70542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76200</xdr:colOff>
      <xdr:row>366</xdr:row>
      <xdr:rowOff>0</xdr:rowOff>
    </xdr:from>
    <xdr:to>
      <xdr:col>8</xdr:col>
      <xdr:colOff>428625</xdr:colOff>
      <xdr:row>366</xdr:row>
      <xdr:rowOff>0</xdr:rowOff>
    </xdr:to>
    <xdr:graphicFrame macro="">
      <xdr:nvGraphicFramePr>
        <xdr:cNvPr id="7" name="Gráfico 5">
          <a:extLst>
            <a:ext uri="{FF2B5EF4-FFF2-40B4-BE49-F238E27FC236}">
              <a16:creationId xmlns:a16="http://schemas.microsoft.com/office/drawing/2014/main" id="{9A30AD46-D60B-4DAD-AF55-F098FE51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76200</xdr:colOff>
      <xdr:row>398</xdr:row>
      <xdr:rowOff>152400</xdr:rowOff>
    </xdr:from>
    <xdr:to>
      <xdr:col>8</xdr:col>
      <xdr:colOff>428625</xdr:colOff>
      <xdr:row>415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84A729-4B32-4EEA-B092-F74C05BAB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635</xdr:row>
      <xdr:rowOff>0</xdr:rowOff>
    </xdr:from>
    <xdr:to>
      <xdr:col>8</xdr:col>
      <xdr:colOff>352425</xdr:colOff>
      <xdr:row>651</xdr:row>
      <xdr:rowOff>14287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D21C9FA-B78C-4B92-B0FC-8A685214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667</xdr:row>
      <xdr:rowOff>0</xdr:rowOff>
    </xdr:from>
    <xdr:to>
      <xdr:col>8</xdr:col>
      <xdr:colOff>352425</xdr:colOff>
      <xdr:row>683</xdr:row>
      <xdr:rowOff>14287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46FB77C3-3BFE-4F5C-9D5D-44921AAE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579</xdr:row>
      <xdr:rowOff>0</xdr:rowOff>
    </xdr:from>
    <xdr:to>
      <xdr:col>3</xdr:col>
      <xdr:colOff>561975</xdr:colOff>
      <xdr:row>594</xdr:row>
      <xdr:rowOff>28575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FD77021-705C-440A-9B6A-A6FE86E62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598</xdr:row>
      <xdr:rowOff>0</xdr:rowOff>
    </xdr:from>
    <xdr:to>
      <xdr:col>7</xdr:col>
      <xdr:colOff>314325</xdr:colOff>
      <xdr:row>619</xdr:row>
      <xdr:rowOff>28575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E20D8CB-3425-4A6A-B527-822CC88CF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76200</xdr:colOff>
      <xdr:row>495</xdr:row>
      <xdr:rowOff>152400</xdr:rowOff>
    </xdr:from>
    <xdr:to>
      <xdr:col>8</xdr:col>
      <xdr:colOff>428625</xdr:colOff>
      <xdr:row>512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8DD7E03-0BEC-43E7-828D-56A356E6E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174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4</xdr:col>
      <xdr:colOff>0</xdr:colOff>
      <xdr:row>35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F0AAE9-5EBF-4FFD-BF53-3897E0FED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21</xdr:row>
      <xdr:rowOff>0</xdr:rowOff>
    </xdr:from>
    <xdr:to>
      <xdr:col>9</xdr:col>
      <xdr:colOff>0</xdr:colOff>
      <xdr:row>35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6F40D05-8222-47BE-B861-62AC02A91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0</xdr:rowOff>
    </xdr:from>
    <xdr:to>
      <xdr:col>8</xdr:col>
      <xdr:colOff>85725</xdr:colOff>
      <xdr:row>63</xdr:row>
      <xdr:rowOff>9525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F2FA57-6D1C-4CC9-9E83-C7551CF79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266700</xdr:colOff>
      <xdr:row>41</xdr:row>
      <xdr:rowOff>142875</xdr:rowOff>
    </xdr:from>
    <xdr:to>
      <xdr:col>15</xdr:col>
      <xdr:colOff>647700</xdr:colOff>
      <xdr:row>63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22C7855-2E0E-4C61-822C-9C429CAF0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BD95DD9-CB6D-4C69-A917-2085B950DEC3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65</xdr:row>
      <xdr:rowOff>0</xdr:rowOff>
    </xdr:from>
    <xdr:to>
      <xdr:col>8</xdr:col>
      <xdr:colOff>85725</xdr:colOff>
      <xdr:row>65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EA03F8-3A77-48B0-B2BE-E6A2B652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65</xdr:row>
      <xdr:rowOff>0</xdr:rowOff>
    </xdr:from>
    <xdr:to>
      <xdr:col>5</xdr:col>
      <xdr:colOff>514350</xdr:colOff>
      <xdr:row>65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A285CE-3AFF-4782-80C9-394BEFD3C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495300</xdr:colOff>
      <xdr:row>65</xdr:row>
      <xdr:rowOff>0</xdr:rowOff>
    </xdr:from>
    <xdr:to>
      <xdr:col>2</xdr:col>
      <xdr:colOff>714375</xdr:colOff>
      <xdr:row>65</xdr:row>
      <xdr:rowOff>0</xdr:rowOff>
    </xdr:to>
    <xdr:sp macro="" textlink="">
      <xdr:nvSpPr>
        <xdr:cNvPr id="7" name="Text Box 6">
          <a:extLst>
            <a:ext uri="{FF2B5EF4-FFF2-40B4-BE49-F238E27FC236}">
              <a16:creationId xmlns:a16="http://schemas.microsoft.com/office/drawing/2014/main" id="{17B8838C-234E-40D0-B007-BA0D7EE6DD8E}"/>
            </a:ext>
          </a:extLst>
        </xdr:cNvPr>
        <xdr:cNvSpPr txBox="1">
          <a:spLocks noChangeArrowheads="1"/>
        </xdr:cNvSpPr>
      </xdr:nvSpPr>
      <xdr:spPr bwMode="auto">
        <a:xfrm>
          <a:off x="3009900" y="10991850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0</xdr:colOff>
      <xdr:row>85</xdr:row>
      <xdr:rowOff>0</xdr:rowOff>
    </xdr:from>
    <xdr:to>
      <xdr:col>8</xdr:col>
      <xdr:colOff>85725</xdr:colOff>
      <xdr:row>106</xdr:row>
      <xdr:rowOff>9525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80CCCF-25FA-46B5-82D6-26E754CA8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295275</xdr:colOff>
      <xdr:row>84</xdr:row>
      <xdr:rowOff>85725</xdr:rowOff>
    </xdr:from>
    <xdr:to>
      <xdr:col>16</xdr:col>
      <xdr:colOff>438150</xdr:colOff>
      <xdr:row>106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AACCB2E-E943-4739-959D-92B506600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495300</xdr:colOff>
      <xdr:row>114</xdr:row>
      <xdr:rowOff>123825</xdr:rowOff>
    </xdr:from>
    <xdr:to>
      <xdr:col>2</xdr:col>
      <xdr:colOff>714375</xdr:colOff>
      <xdr:row>115</xdr:row>
      <xdr:rowOff>47625</xdr:rowOff>
    </xdr:to>
    <xdr:sp macro="" textlink="">
      <xdr:nvSpPr>
        <xdr:cNvPr id="10" name="Text Box 9">
          <a:extLst>
            <a:ext uri="{FF2B5EF4-FFF2-40B4-BE49-F238E27FC236}">
              <a16:creationId xmlns:a16="http://schemas.microsoft.com/office/drawing/2014/main" id="{22F3911A-BE78-418E-9D92-B20DF6A46824}"/>
            </a:ext>
          </a:extLst>
        </xdr:cNvPr>
        <xdr:cNvSpPr txBox="1">
          <a:spLocks noChangeArrowheads="1"/>
        </xdr:cNvSpPr>
      </xdr:nvSpPr>
      <xdr:spPr bwMode="auto">
        <a:xfrm>
          <a:off x="3009900" y="19211925"/>
          <a:ext cx="219075" cy="857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495300</xdr:colOff>
      <xdr:row>65</xdr:row>
      <xdr:rowOff>0</xdr:rowOff>
    </xdr:from>
    <xdr:to>
      <xdr:col>1</xdr:col>
      <xdr:colOff>714375</xdr:colOff>
      <xdr:row>65</xdr:row>
      <xdr:rowOff>0</xdr:rowOff>
    </xdr:to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71213280-29C8-4849-9536-DA169CB302F1}"/>
            </a:ext>
          </a:extLst>
        </xdr:cNvPr>
        <xdr:cNvSpPr txBox="1">
          <a:spLocks noChangeArrowheads="1"/>
        </xdr:cNvSpPr>
      </xdr:nvSpPr>
      <xdr:spPr bwMode="auto">
        <a:xfrm>
          <a:off x="3003550" y="10837333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495300</xdr:colOff>
      <xdr:row>65</xdr:row>
      <xdr:rowOff>0</xdr:rowOff>
    </xdr:from>
    <xdr:to>
      <xdr:col>1</xdr:col>
      <xdr:colOff>714375</xdr:colOff>
      <xdr:row>65</xdr:row>
      <xdr:rowOff>0</xdr:rowOff>
    </xdr:to>
    <xdr:sp macro="" textlink="">
      <xdr:nvSpPr>
        <xdr:cNvPr id="12" name="Text Box 6">
          <a:extLst>
            <a:ext uri="{FF2B5EF4-FFF2-40B4-BE49-F238E27FC236}">
              <a16:creationId xmlns:a16="http://schemas.microsoft.com/office/drawing/2014/main" id="{0B2B5899-7959-4015-BA70-F3FD8A57714C}"/>
            </a:ext>
          </a:extLst>
        </xdr:cNvPr>
        <xdr:cNvSpPr txBox="1">
          <a:spLocks noChangeArrowheads="1"/>
        </xdr:cNvSpPr>
      </xdr:nvSpPr>
      <xdr:spPr bwMode="auto">
        <a:xfrm>
          <a:off x="3003550" y="10837333"/>
          <a:ext cx="2190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495300</xdr:colOff>
      <xdr:row>114</xdr:row>
      <xdr:rowOff>123825</xdr:rowOff>
    </xdr:from>
    <xdr:to>
      <xdr:col>1</xdr:col>
      <xdr:colOff>714375</xdr:colOff>
      <xdr:row>115</xdr:row>
      <xdr:rowOff>47625</xdr:rowOff>
    </xdr:to>
    <xdr:sp macro="" textlink="">
      <xdr:nvSpPr>
        <xdr:cNvPr id="13" name="Text Box 9">
          <a:extLst>
            <a:ext uri="{FF2B5EF4-FFF2-40B4-BE49-F238E27FC236}">
              <a16:creationId xmlns:a16="http://schemas.microsoft.com/office/drawing/2014/main" id="{D9E36B79-6230-4BCB-B505-DBEE6FB965FA}"/>
            </a:ext>
          </a:extLst>
        </xdr:cNvPr>
        <xdr:cNvSpPr txBox="1">
          <a:spLocks noChangeArrowheads="1"/>
        </xdr:cNvSpPr>
      </xdr:nvSpPr>
      <xdr:spPr bwMode="auto">
        <a:xfrm>
          <a:off x="3003550" y="18919825"/>
          <a:ext cx="219075" cy="8255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8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900"/>
            </a:lnSpc>
            <a:defRPr sz="1000"/>
          </a:pPr>
          <a:endParaRPr lang="es-E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50</xdr:row>
      <xdr:rowOff>57150</xdr:rowOff>
    </xdr:from>
    <xdr:to>
      <xdr:col>5</xdr:col>
      <xdr:colOff>428625</xdr:colOff>
      <xdr:row>66</xdr:row>
      <xdr:rowOff>19050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EF5DBF09-957C-4BC7-9B7C-9E6497F08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581025</xdr:colOff>
      <xdr:row>116</xdr:row>
      <xdr:rowOff>19050</xdr:rowOff>
    </xdr:from>
    <xdr:to>
      <xdr:col>6</xdr:col>
      <xdr:colOff>28575</xdr:colOff>
      <xdr:row>132</xdr:row>
      <xdr:rowOff>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D91A3E6E-5DC2-4D35-837B-82A0B3D4D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1276350</xdr:colOff>
      <xdr:row>221</xdr:row>
      <xdr:rowOff>85725</xdr:rowOff>
    </xdr:from>
    <xdr:to>
      <xdr:col>6</xdr:col>
      <xdr:colOff>180975</xdr:colOff>
      <xdr:row>237</xdr:row>
      <xdr:rowOff>95250</xdr:rowOff>
    </xdr:to>
    <xdr:graphicFrame macro="">
      <xdr:nvGraphicFramePr>
        <xdr:cNvPr id="4" name="Gráfico 6">
          <a:extLst>
            <a:ext uri="{FF2B5EF4-FFF2-40B4-BE49-F238E27FC236}">
              <a16:creationId xmlns:a16="http://schemas.microsoft.com/office/drawing/2014/main" id="{5FCE28F0-6312-4419-BBC7-FBF29EF58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1381125</xdr:colOff>
      <xdr:row>276</xdr:row>
      <xdr:rowOff>114300</xdr:rowOff>
    </xdr:from>
    <xdr:to>
      <xdr:col>6</xdr:col>
      <xdr:colOff>304800</xdr:colOff>
      <xdr:row>292</xdr:row>
      <xdr:rowOff>142875</xdr:rowOff>
    </xdr:to>
    <xdr:graphicFrame macro="">
      <xdr:nvGraphicFramePr>
        <xdr:cNvPr id="5" name="Gráfico 8">
          <a:extLst>
            <a:ext uri="{FF2B5EF4-FFF2-40B4-BE49-F238E27FC236}">
              <a16:creationId xmlns:a16="http://schemas.microsoft.com/office/drawing/2014/main" id="{28A3C34B-407A-4749-AC9D-512831D2B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381000</xdr:colOff>
      <xdr:row>352</xdr:row>
      <xdr:rowOff>114300</xdr:rowOff>
    </xdr:from>
    <xdr:to>
      <xdr:col>8</xdr:col>
      <xdr:colOff>266700</xdr:colOff>
      <xdr:row>378</xdr:row>
      <xdr:rowOff>0</xdr:rowOff>
    </xdr:to>
    <xdr:graphicFrame macro="">
      <xdr:nvGraphicFramePr>
        <xdr:cNvPr id="6" name="Gráfico 9">
          <a:extLst>
            <a:ext uri="{FF2B5EF4-FFF2-40B4-BE49-F238E27FC236}">
              <a16:creationId xmlns:a16="http://schemas.microsoft.com/office/drawing/2014/main" id="{DEA808AE-EF4F-4A93-ABE5-D654F580F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95250</xdr:colOff>
      <xdr:row>397</xdr:row>
      <xdr:rowOff>19050</xdr:rowOff>
    </xdr:from>
    <xdr:to>
      <xdr:col>8</xdr:col>
      <xdr:colOff>85725</xdr:colOff>
      <xdr:row>418</xdr:row>
      <xdr:rowOff>57150</xdr:rowOff>
    </xdr:to>
    <xdr:graphicFrame macro="">
      <xdr:nvGraphicFramePr>
        <xdr:cNvPr id="7" name="Gráfico 10">
          <a:extLst>
            <a:ext uri="{FF2B5EF4-FFF2-40B4-BE49-F238E27FC236}">
              <a16:creationId xmlns:a16="http://schemas.microsoft.com/office/drawing/2014/main" id="{CE0D9D8C-491B-4129-9BB6-E88114D3B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443</xdr:row>
      <xdr:rowOff>47625</xdr:rowOff>
    </xdr:from>
    <xdr:to>
      <xdr:col>8</xdr:col>
      <xdr:colOff>142875</xdr:colOff>
      <xdr:row>463</xdr:row>
      <xdr:rowOff>142875</xdr:rowOff>
    </xdr:to>
    <xdr:graphicFrame macro="">
      <xdr:nvGraphicFramePr>
        <xdr:cNvPr id="8" name="Gráfico 11">
          <a:extLst>
            <a:ext uri="{FF2B5EF4-FFF2-40B4-BE49-F238E27FC236}">
              <a16:creationId xmlns:a16="http://schemas.microsoft.com/office/drawing/2014/main" id="{466E3131-09AE-42BC-AE8C-C2913CCA1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190500</xdr:colOff>
      <xdr:row>190</xdr:row>
      <xdr:rowOff>38100</xdr:rowOff>
    </xdr:from>
    <xdr:to>
      <xdr:col>6</xdr:col>
      <xdr:colOff>581025</xdr:colOff>
      <xdr:row>208</xdr:row>
      <xdr:rowOff>123825</xdr:rowOff>
    </xdr:to>
    <xdr:graphicFrame macro="">
      <xdr:nvGraphicFramePr>
        <xdr:cNvPr id="9" name="Gráfico 12">
          <a:extLst>
            <a:ext uri="{FF2B5EF4-FFF2-40B4-BE49-F238E27FC236}">
              <a16:creationId xmlns:a16="http://schemas.microsoft.com/office/drawing/2014/main" id="{312B120E-2443-4CCE-BC8F-DDD2162BA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1209675</xdr:colOff>
      <xdr:row>249</xdr:row>
      <xdr:rowOff>104775</xdr:rowOff>
    </xdr:from>
    <xdr:to>
      <xdr:col>8</xdr:col>
      <xdr:colOff>76200</xdr:colOff>
      <xdr:row>268</xdr:row>
      <xdr:rowOff>28575</xdr:rowOff>
    </xdr:to>
    <xdr:graphicFrame macro="">
      <xdr:nvGraphicFramePr>
        <xdr:cNvPr id="10" name="Gráfico 12">
          <a:extLst>
            <a:ext uri="{FF2B5EF4-FFF2-40B4-BE49-F238E27FC236}">
              <a16:creationId xmlns:a16="http://schemas.microsoft.com/office/drawing/2014/main" id="{4A865F7A-34A8-40A9-8714-F5F9E35B7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1343025</xdr:colOff>
      <xdr:row>320</xdr:row>
      <xdr:rowOff>0</xdr:rowOff>
    </xdr:from>
    <xdr:to>
      <xdr:col>6</xdr:col>
      <xdr:colOff>266700</xdr:colOff>
      <xdr:row>320</xdr:row>
      <xdr:rowOff>0</xdr:rowOff>
    </xdr:to>
    <xdr:graphicFrame macro="">
      <xdr:nvGraphicFramePr>
        <xdr:cNvPr id="11" name="Gráfico 8">
          <a:extLst>
            <a:ext uri="{FF2B5EF4-FFF2-40B4-BE49-F238E27FC236}">
              <a16:creationId xmlns:a16="http://schemas.microsoft.com/office/drawing/2014/main" id="{D93956B1-5449-4B61-A7C5-6EAE9604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1200150</xdr:colOff>
      <xdr:row>320</xdr:row>
      <xdr:rowOff>0</xdr:rowOff>
    </xdr:from>
    <xdr:to>
      <xdr:col>6</xdr:col>
      <xdr:colOff>123825</xdr:colOff>
      <xdr:row>320</xdr:row>
      <xdr:rowOff>0</xdr:rowOff>
    </xdr:to>
    <xdr:graphicFrame macro="">
      <xdr:nvGraphicFramePr>
        <xdr:cNvPr id="12" name="Gráfico 8">
          <a:extLst>
            <a:ext uri="{FF2B5EF4-FFF2-40B4-BE49-F238E27FC236}">
              <a16:creationId xmlns:a16="http://schemas.microsoft.com/office/drawing/2014/main" id="{F992E049-981F-411C-9487-D0B917E236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590550</xdr:colOff>
      <xdr:row>81</xdr:row>
      <xdr:rowOff>76200</xdr:rowOff>
    </xdr:from>
    <xdr:to>
      <xdr:col>6</xdr:col>
      <xdr:colOff>38100</xdr:colOff>
      <xdr:row>97</xdr:row>
      <xdr:rowOff>57150</xdr:rowOff>
    </xdr:to>
    <xdr:graphicFrame macro="">
      <xdr:nvGraphicFramePr>
        <xdr:cNvPr id="13" name="Gráfico 4">
          <a:extLst>
            <a:ext uri="{FF2B5EF4-FFF2-40B4-BE49-F238E27FC236}">
              <a16:creationId xmlns:a16="http://schemas.microsoft.com/office/drawing/2014/main" id="{5720D84F-5B41-40A4-8076-10141EBA8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590550</xdr:colOff>
      <xdr:row>22</xdr:row>
      <xdr:rowOff>66675</xdr:rowOff>
    </xdr:from>
    <xdr:to>
      <xdr:col>6</xdr:col>
      <xdr:colOff>38100</xdr:colOff>
      <xdr:row>38</xdr:row>
      <xdr:rowOff>47625</xdr:rowOff>
    </xdr:to>
    <xdr:graphicFrame macro="">
      <xdr:nvGraphicFramePr>
        <xdr:cNvPr id="14" name="Gráfico 4">
          <a:extLst>
            <a:ext uri="{FF2B5EF4-FFF2-40B4-BE49-F238E27FC236}">
              <a16:creationId xmlns:a16="http://schemas.microsoft.com/office/drawing/2014/main" id="{DEB77DF5-30B5-449A-BC53-1B4159A66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581025</xdr:colOff>
      <xdr:row>150</xdr:row>
      <xdr:rowOff>76200</xdr:rowOff>
    </xdr:from>
    <xdr:to>
      <xdr:col>6</xdr:col>
      <xdr:colOff>28575</xdr:colOff>
      <xdr:row>166</xdr:row>
      <xdr:rowOff>57150</xdr:rowOff>
    </xdr:to>
    <xdr:graphicFrame macro="">
      <xdr:nvGraphicFramePr>
        <xdr:cNvPr id="15" name="Gráfico 4">
          <a:extLst>
            <a:ext uri="{FF2B5EF4-FFF2-40B4-BE49-F238E27FC236}">
              <a16:creationId xmlns:a16="http://schemas.microsoft.com/office/drawing/2014/main" id="{8C56E198-6E0C-47C7-821E-A3A50D20F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1381125</xdr:colOff>
      <xdr:row>301</xdr:row>
      <xdr:rowOff>114300</xdr:rowOff>
    </xdr:from>
    <xdr:to>
      <xdr:col>6</xdr:col>
      <xdr:colOff>304800</xdr:colOff>
      <xdr:row>317</xdr:row>
      <xdr:rowOff>142875</xdr:rowOff>
    </xdr:to>
    <xdr:graphicFrame macro="">
      <xdr:nvGraphicFramePr>
        <xdr:cNvPr id="16" name="Gráfico 8">
          <a:extLst>
            <a:ext uri="{FF2B5EF4-FFF2-40B4-BE49-F238E27FC236}">
              <a16:creationId xmlns:a16="http://schemas.microsoft.com/office/drawing/2014/main" id="{54793131-80D9-4331-816D-28DE4BF32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0.01878</cdr:x>
      <cdr:y>0.97573</cdr:y>
    </cdr:from>
    <cdr:to>
      <cdr:x>0.02539</cdr:x>
      <cdr:y>0.97573</cdr:y>
    </cdr:to>
    <cdr:sp macro="" textlink="">
      <cdr:nvSpPr>
        <cdr:cNvPr id="2048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4091" y="1917700"/>
          <a:ext cx="37279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6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  <cdr:relSizeAnchor xmlns:cdr="http://schemas.openxmlformats.org/drawingml/2006/chartDrawing">
    <cdr:from>
      <cdr:x>0.01853</cdr:x>
      <cdr:y>0.93506</cdr:y>
    </cdr:from>
    <cdr:to>
      <cdr:x>0.02539</cdr:x>
      <cdr:y>0.93506</cdr:y>
    </cdr:to>
    <cdr:sp macro="" textlink="">
      <cdr:nvSpPr>
        <cdr:cNvPr id="2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76" y="688975"/>
          <a:ext cx="33735" cy="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91440" tIns="45720" rIns="91440" bIns="4572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endParaRPr lang="es-ES" sz="800" b="0" i="0" u="none" strike="noStrike" baseline="0">
            <a:solidFill>
              <a:srgbClr val="000000"/>
            </a:solidFill>
            <a:latin typeface="Verdana"/>
          </a:endParaRPr>
        </a:p>
        <a:p xmlns:a="http://schemas.openxmlformats.org/drawingml/2006/main">
          <a:pPr algn="l" rtl="0">
            <a:defRPr sz="1000"/>
          </a:pPr>
          <a:endParaRPr lang="es-ES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urismocastillayleon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903"/>
  <sheetViews>
    <sheetView tabSelected="1" view="pageBreakPreview" topLeftCell="A497" zoomScale="60" zoomScaleNormal="60" workbookViewId="0">
      <selection activeCell="H431" sqref="H431"/>
    </sheetView>
  </sheetViews>
  <sheetFormatPr baseColWidth="10" defaultRowHeight="12.75" x14ac:dyDescent="0.2"/>
  <cols>
    <col min="1" max="1" width="25.7109375" style="15" customWidth="1"/>
    <col min="2" max="2" width="13.5703125" style="15" customWidth="1"/>
    <col min="3" max="3" width="14.42578125" style="15" customWidth="1"/>
    <col min="4" max="4" width="19.140625" style="15" customWidth="1"/>
    <col min="5" max="5" width="15.42578125" style="15" customWidth="1"/>
    <col min="6" max="6" width="13.85546875" style="15" customWidth="1"/>
    <col min="7" max="7" width="15.140625" style="15" customWidth="1"/>
    <col min="8" max="8" width="13.85546875" style="15" customWidth="1"/>
    <col min="9" max="9" width="14.140625" style="15" customWidth="1"/>
    <col min="10" max="10" width="14.85546875" style="15" customWidth="1"/>
    <col min="11" max="11" width="13.85546875" style="15" customWidth="1"/>
    <col min="12" max="12" width="14.140625" style="15" bestFit="1" customWidth="1"/>
    <col min="13" max="13" width="15" style="15" customWidth="1"/>
    <col min="14" max="14" width="13.85546875" style="15" customWidth="1"/>
    <col min="15" max="256" width="11.42578125" style="15"/>
    <col min="257" max="257" width="26.85546875" style="15" customWidth="1"/>
    <col min="258" max="258" width="11.140625" style="15" customWidth="1"/>
    <col min="259" max="261" width="13.28515625" style="15" customWidth="1"/>
    <col min="262" max="262" width="13.85546875" style="15" customWidth="1"/>
    <col min="263" max="263" width="15.140625" style="15" customWidth="1"/>
    <col min="264" max="264" width="13.28515625" style="15" customWidth="1"/>
    <col min="265" max="265" width="14.140625" style="15" customWidth="1"/>
    <col min="266" max="266" width="14.85546875" style="15" customWidth="1"/>
    <col min="267" max="267" width="13.28515625" style="15" customWidth="1"/>
    <col min="268" max="268" width="14.140625" style="15" bestFit="1" customWidth="1"/>
    <col min="269" max="269" width="14" style="15" customWidth="1"/>
    <col min="270" max="270" width="12.85546875" style="15" customWidth="1"/>
    <col min="271" max="512" width="11.42578125" style="15"/>
    <col min="513" max="513" width="26.85546875" style="15" customWidth="1"/>
    <col min="514" max="514" width="11.140625" style="15" customWidth="1"/>
    <col min="515" max="517" width="13.28515625" style="15" customWidth="1"/>
    <col min="518" max="518" width="13.85546875" style="15" customWidth="1"/>
    <col min="519" max="519" width="15.140625" style="15" customWidth="1"/>
    <col min="520" max="520" width="13.28515625" style="15" customWidth="1"/>
    <col min="521" max="521" width="14.140625" style="15" customWidth="1"/>
    <col min="522" max="522" width="14.85546875" style="15" customWidth="1"/>
    <col min="523" max="523" width="13.28515625" style="15" customWidth="1"/>
    <col min="524" max="524" width="14.140625" style="15" bestFit="1" customWidth="1"/>
    <col min="525" max="525" width="14" style="15" customWidth="1"/>
    <col min="526" max="526" width="12.85546875" style="15" customWidth="1"/>
    <col min="527" max="768" width="11.42578125" style="15"/>
    <col min="769" max="769" width="26.85546875" style="15" customWidth="1"/>
    <col min="770" max="770" width="11.140625" style="15" customWidth="1"/>
    <col min="771" max="773" width="13.28515625" style="15" customWidth="1"/>
    <col min="774" max="774" width="13.85546875" style="15" customWidth="1"/>
    <col min="775" max="775" width="15.140625" style="15" customWidth="1"/>
    <col min="776" max="776" width="13.28515625" style="15" customWidth="1"/>
    <col min="777" max="777" width="14.140625" style="15" customWidth="1"/>
    <col min="778" max="778" width="14.85546875" style="15" customWidth="1"/>
    <col min="779" max="779" width="13.28515625" style="15" customWidth="1"/>
    <col min="780" max="780" width="14.140625" style="15" bestFit="1" customWidth="1"/>
    <col min="781" max="781" width="14" style="15" customWidth="1"/>
    <col min="782" max="782" width="12.85546875" style="15" customWidth="1"/>
    <col min="783" max="1024" width="11.42578125" style="15"/>
    <col min="1025" max="1025" width="26.85546875" style="15" customWidth="1"/>
    <col min="1026" max="1026" width="11.140625" style="15" customWidth="1"/>
    <col min="1027" max="1029" width="13.28515625" style="15" customWidth="1"/>
    <col min="1030" max="1030" width="13.85546875" style="15" customWidth="1"/>
    <col min="1031" max="1031" width="15.140625" style="15" customWidth="1"/>
    <col min="1032" max="1032" width="13.28515625" style="15" customWidth="1"/>
    <col min="1033" max="1033" width="14.140625" style="15" customWidth="1"/>
    <col min="1034" max="1034" width="14.85546875" style="15" customWidth="1"/>
    <col min="1035" max="1035" width="13.28515625" style="15" customWidth="1"/>
    <col min="1036" max="1036" width="14.140625" style="15" bestFit="1" customWidth="1"/>
    <col min="1037" max="1037" width="14" style="15" customWidth="1"/>
    <col min="1038" max="1038" width="12.85546875" style="15" customWidth="1"/>
    <col min="1039" max="1280" width="11.42578125" style="15"/>
    <col min="1281" max="1281" width="26.85546875" style="15" customWidth="1"/>
    <col min="1282" max="1282" width="11.140625" style="15" customWidth="1"/>
    <col min="1283" max="1285" width="13.28515625" style="15" customWidth="1"/>
    <col min="1286" max="1286" width="13.85546875" style="15" customWidth="1"/>
    <col min="1287" max="1287" width="15.140625" style="15" customWidth="1"/>
    <col min="1288" max="1288" width="13.28515625" style="15" customWidth="1"/>
    <col min="1289" max="1289" width="14.140625" style="15" customWidth="1"/>
    <col min="1290" max="1290" width="14.85546875" style="15" customWidth="1"/>
    <col min="1291" max="1291" width="13.28515625" style="15" customWidth="1"/>
    <col min="1292" max="1292" width="14.140625" style="15" bestFit="1" customWidth="1"/>
    <col min="1293" max="1293" width="14" style="15" customWidth="1"/>
    <col min="1294" max="1294" width="12.85546875" style="15" customWidth="1"/>
    <col min="1295" max="1536" width="11.42578125" style="15"/>
    <col min="1537" max="1537" width="26.85546875" style="15" customWidth="1"/>
    <col min="1538" max="1538" width="11.140625" style="15" customWidth="1"/>
    <col min="1539" max="1541" width="13.28515625" style="15" customWidth="1"/>
    <col min="1542" max="1542" width="13.85546875" style="15" customWidth="1"/>
    <col min="1543" max="1543" width="15.140625" style="15" customWidth="1"/>
    <col min="1544" max="1544" width="13.28515625" style="15" customWidth="1"/>
    <col min="1545" max="1545" width="14.140625" style="15" customWidth="1"/>
    <col min="1546" max="1546" width="14.85546875" style="15" customWidth="1"/>
    <col min="1547" max="1547" width="13.28515625" style="15" customWidth="1"/>
    <col min="1548" max="1548" width="14.140625" style="15" bestFit="1" customWidth="1"/>
    <col min="1549" max="1549" width="14" style="15" customWidth="1"/>
    <col min="1550" max="1550" width="12.85546875" style="15" customWidth="1"/>
    <col min="1551" max="1792" width="11.42578125" style="15"/>
    <col min="1793" max="1793" width="26.85546875" style="15" customWidth="1"/>
    <col min="1794" max="1794" width="11.140625" style="15" customWidth="1"/>
    <col min="1795" max="1797" width="13.28515625" style="15" customWidth="1"/>
    <col min="1798" max="1798" width="13.85546875" style="15" customWidth="1"/>
    <col min="1799" max="1799" width="15.140625" style="15" customWidth="1"/>
    <col min="1800" max="1800" width="13.28515625" style="15" customWidth="1"/>
    <col min="1801" max="1801" width="14.140625" style="15" customWidth="1"/>
    <col min="1802" max="1802" width="14.85546875" style="15" customWidth="1"/>
    <col min="1803" max="1803" width="13.28515625" style="15" customWidth="1"/>
    <col min="1804" max="1804" width="14.140625" style="15" bestFit="1" customWidth="1"/>
    <col min="1805" max="1805" width="14" style="15" customWidth="1"/>
    <col min="1806" max="1806" width="12.85546875" style="15" customWidth="1"/>
    <col min="1807" max="2048" width="11.42578125" style="15"/>
    <col min="2049" max="2049" width="26.85546875" style="15" customWidth="1"/>
    <col min="2050" max="2050" width="11.140625" style="15" customWidth="1"/>
    <col min="2051" max="2053" width="13.28515625" style="15" customWidth="1"/>
    <col min="2054" max="2054" width="13.85546875" style="15" customWidth="1"/>
    <col min="2055" max="2055" width="15.140625" style="15" customWidth="1"/>
    <col min="2056" max="2056" width="13.28515625" style="15" customWidth="1"/>
    <col min="2057" max="2057" width="14.140625" style="15" customWidth="1"/>
    <col min="2058" max="2058" width="14.85546875" style="15" customWidth="1"/>
    <col min="2059" max="2059" width="13.28515625" style="15" customWidth="1"/>
    <col min="2060" max="2060" width="14.140625" style="15" bestFit="1" customWidth="1"/>
    <col min="2061" max="2061" width="14" style="15" customWidth="1"/>
    <col min="2062" max="2062" width="12.85546875" style="15" customWidth="1"/>
    <col min="2063" max="2304" width="11.42578125" style="15"/>
    <col min="2305" max="2305" width="26.85546875" style="15" customWidth="1"/>
    <col min="2306" max="2306" width="11.140625" style="15" customWidth="1"/>
    <col min="2307" max="2309" width="13.28515625" style="15" customWidth="1"/>
    <col min="2310" max="2310" width="13.85546875" style="15" customWidth="1"/>
    <col min="2311" max="2311" width="15.140625" style="15" customWidth="1"/>
    <col min="2312" max="2312" width="13.28515625" style="15" customWidth="1"/>
    <col min="2313" max="2313" width="14.140625" style="15" customWidth="1"/>
    <col min="2314" max="2314" width="14.85546875" style="15" customWidth="1"/>
    <col min="2315" max="2315" width="13.28515625" style="15" customWidth="1"/>
    <col min="2316" max="2316" width="14.140625" style="15" bestFit="1" customWidth="1"/>
    <col min="2317" max="2317" width="14" style="15" customWidth="1"/>
    <col min="2318" max="2318" width="12.85546875" style="15" customWidth="1"/>
    <col min="2319" max="2560" width="11.42578125" style="15"/>
    <col min="2561" max="2561" width="26.85546875" style="15" customWidth="1"/>
    <col min="2562" max="2562" width="11.140625" style="15" customWidth="1"/>
    <col min="2563" max="2565" width="13.28515625" style="15" customWidth="1"/>
    <col min="2566" max="2566" width="13.85546875" style="15" customWidth="1"/>
    <col min="2567" max="2567" width="15.140625" style="15" customWidth="1"/>
    <col min="2568" max="2568" width="13.28515625" style="15" customWidth="1"/>
    <col min="2569" max="2569" width="14.140625" style="15" customWidth="1"/>
    <col min="2570" max="2570" width="14.85546875" style="15" customWidth="1"/>
    <col min="2571" max="2571" width="13.28515625" style="15" customWidth="1"/>
    <col min="2572" max="2572" width="14.140625" style="15" bestFit="1" customWidth="1"/>
    <col min="2573" max="2573" width="14" style="15" customWidth="1"/>
    <col min="2574" max="2574" width="12.85546875" style="15" customWidth="1"/>
    <col min="2575" max="2816" width="11.42578125" style="15"/>
    <col min="2817" max="2817" width="26.85546875" style="15" customWidth="1"/>
    <col min="2818" max="2818" width="11.140625" style="15" customWidth="1"/>
    <col min="2819" max="2821" width="13.28515625" style="15" customWidth="1"/>
    <col min="2822" max="2822" width="13.85546875" style="15" customWidth="1"/>
    <col min="2823" max="2823" width="15.140625" style="15" customWidth="1"/>
    <col min="2824" max="2824" width="13.28515625" style="15" customWidth="1"/>
    <col min="2825" max="2825" width="14.140625" style="15" customWidth="1"/>
    <col min="2826" max="2826" width="14.85546875" style="15" customWidth="1"/>
    <col min="2827" max="2827" width="13.28515625" style="15" customWidth="1"/>
    <col min="2828" max="2828" width="14.140625" style="15" bestFit="1" customWidth="1"/>
    <col min="2829" max="2829" width="14" style="15" customWidth="1"/>
    <col min="2830" max="2830" width="12.85546875" style="15" customWidth="1"/>
    <col min="2831" max="3072" width="11.42578125" style="15"/>
    <col min="3073" max="3073" width="26.85546875" style="15" customWidth="1"/>
    <col min="3074" max="3074" width="11.140625" style="15" customWidth="1"/>
    <col min="3075" max="3077" width="13.28515625" style="15" customWidth="1"/>
    <col min="3078" max="3078" width="13.85546875" style="15" customWidth="1"/>
    <col min="3079" max="3079" width="15.140625" style="15" customWidth="1"/>
    <col min="3080" max="3080" width="13.28515625" style="15" customWidth="1"/>
    <col min="3081" max="3081" width="14.140625" style="15" customWidth="1"/>
    <col min="3082" max="3082" width="14.85546875" style="15" customWidth="1"/>
    <col min="3083" max="3083" width="13.28515625" style="15" customWidth="1"/>
    <col min="3084" max="3084" width="14.140625" style="15" bestFit="1" customWidth="1"/>
    <col min="3085" max="3085" width="14" style="15" customWidth="1"/>
    <col min="3086" max="3086" width="12.85546875" style="15" customWidth="1"/>
    <col min="3087" max="3328" width="11.42578125" style="15"/>
    <col min="3329" max="3329" width="26.85546875" style="15" customWidth="1"/>
    <col min="3330" max="3330" width="11.140625" style="15" customWidth="1"/>
    <col min="3331" max="3333" width="13.28515625" style="15" customWidth="1"/>
    <col min="3334" max="3334" width="13.85546875" style="15" customWidth="1"/>
    <col min="3335" max="3335" width="15.140625" style="15" customWidth="1"/>
    <col min="3336" max="3336" width="13.28515625" style="15" customWidth="1"/>
    <col min="3337" max="3337" width="14.140625" style="15" customWidth="1"/>
    <col min="3338" max="3338" width="14.85546875" style="15" customWidth="1"/>
    <col min="3339" max="3339" width="13.28515625" style="15" customWidth="1"/>
    <col min="3340" max="3340" width="14.140625" style="15" bestFit="1" customWidth="1"/>
    <col min="3341" max="3341" width="14" style="15" customWidth="1"/>
    <col min="3342" max="3342" width="12.85546875" style="15" customWidth="1"/>
    <col min="3343" max="3584" width="11.42578125" style="15"/>
    <col min="3585" max="3585" width="26.85546875" style="15" customWidth="1"/>
    <col min="3586" max="3586" width="11.140625" style="15" customWidth="1"/>
    <col min="3587" max="3589" width="13.28515625" style="15" customWidth="1"/>
    <col min="3590" max="3590" width="13.85546875" style="15" customWidth="1"/>
    <col min="3591" max="3591" width="15.140625" style="15" customWidth="1"/>
    <col min="3592" max="3592" width="13.28515625" style="15" customWidth="1"/>
    <col min="3593" max="3593" width="14.140625" style="15" customWidth="1"/>
    <col min="3594" max="3594" width="14.85546875" style="15" customWidth="1"/>
    <col min="3595" max="3595" width="13.28515625" style="15" customWidth="1"/>
    <col min="3596" max="3596" width="14.140625" style="15" bestFit="1" customWidth="1"/>
    <col min="3597" max="3597" width="14" style="15" customWidth="1"/>
    <col min="3598" max="3598" width="12.85546875" style="15" customWidth="1"/>
    <col min="3599" max="3840" width="11.42578125" style="15"/>
    <col min="3841" max="3841" width="26.85546875" style="15" customWidth="1"/>
    <col min="3842" max="3842" width="11.140625" style="15" customWidth="1"/>
    <col min="3843" max="3845" width="13.28515625" style="15" customWidth="1"/>
    <col min="3846" max="3846" width="13.85546875" style="15" customWidth="1"/>
    <col min="3847" max="3847" width="15.140625" style="15" customWidth="1"/>
    <col min="3848" max="3848" width="13.28515625" style="15" customWidth="1"/>
    <col min="3849" max="3849" width="14.140625" style="15" customWidth="1"/>
    <col min="3850" max="3850" width="14.85546875" style="15" customWidth="1"/>
    <col min="3851" max="3851" width="13.28515625" style="15" customWidth="1"/>
    <col min="3852" max="3852" width="14.140625" style="15" bestFit="1" customWidth="1"/>
    <col min="3853" max="3853" width="14" style="15" customWidth="1"/>
    <col min="3854" max="3854" width="12.85546875" style="15" customWidth="1"/>
    <col min="3855" max="4096" width="11.42578125" style="15"/>
    <col min="4097" max="4097" width="26.85546875" style="15" customWidth="1"/>
    <col min="4098" max="4098" width="11.140625" style="15" customWidth="1"/>
    <col min="4099" max="4101" width="13.28515625" style="15" customWidth="1"/>
    <col min="4102" max="4102" width="13.85546875" style="15" customWidth="1"/>
    <col min="4103" max="4103" width="15.140625" style="15" customWidth="1"/>
    <col min="4104" max="4104" width="13.28515625" style="15" customWidth="1"/>
    <col min="4105" max="4105" width="14.140625" style="15" customWidth="1"/>
    <col min="4106" max="4106" width="14.85546875" style="15" customWidth="1"/>
    <col min="4107" max="4107" width="13.28515625" style="15" customWidth="1"/>
    <col min="4108" max="4108" width="14.140625" style="15" bestFit="1" customWidth="1"/>
    <col min="4109" max="4109" width="14" style="15" customWidth="1"/>
    <col min="4110" max="4110" width="12.85546875" style="15" customWidth="1"/>
    <col min="4111" max="4352" width="11.42578125" style="15"/>
    <col min="4353" max="4353" width="26.85546875" style="15" customWidth="1"/>
    <col min="4354" max="4354" width="11.140625" style="15" customWidth="1"/>
    <col min="4355" max="4357" width="13.28515625" style="15" customWidth="1"/>
    <col min="4358" max="4358" width="13.85546875" style="15" customWidth="1"/>
    <col min="4359" max="4359" width="15.140625" style="15" customWidth="1"/>
    <col min="4360" max="4360" width="13.28515625" style="15" customWidth="1"/>
    <col min="4361" max="4361" width="14.140625" style="15" customWidth="1"/>
    <col min="4362" max="4362" width="14.85546875" style="15" customWidth="1"/>
    <col min="4363" max="4363" width="13.28515625" style="15" customWidth="1"/>
    <col min="4364" max="4364" width="14.140625" style="15" bestFit="1" customWidth="1"/>
    <col min="4365" max="4365" width="14" style="15" customWidth="1"/>
    <col min="4366" max="4366" width="12.85546875" style="15" customWidth="1"/>
    <col min="4367" max="4608" width="11.42578125" style="15"/>
    <col min="4609" max="4609" width="26.85546875" style="15" customWidth="1"/>
    <col min="4610" max="4610" width="11.140625" style="15" customWidth="1"/>
    <col min="4611" max="4613" width="13.28515625" style="15" customWidth="1"/>
    <col min="4614" max="4614" width="13.85546875" style="15" customWidth="1"/>
    <col min="4615" max="4615" width="15.140625" style="15" customWidth="1"/>
    <col min="4616" max="4616" width="13.28515625" style="15" customWidth="1"/>
    <col min="4617" max="4617" width="14.140625" style="15" customWidth="1"/>
    <col min="4618" max="4618" width="14.85546875" style="15" customWidth="1"/>
    <col min="4619" max="4619" width="13.28515625" style="15" customWidth="1"/>
    <col min="4620" max="4620" width="14.140625" style="15" bestFit="1" customWidth="1"/>
    <col min="4621" max="4621" width="14" style="15" customWidth="1"/>
    <col min="4622" max="4622" width="12.85546875" style="15" customWidth="1"/>
    <col min="4623" max="4864" width="11.42578125" style="15"/>
    <col min="4865" max="4865" width="26.85546875" style="15" customWidth="1"/>
    <col min="4866" max="4866" width="11.140625" style="15" customWidth="1"/>
    <col min="4867" max="4869" width="13.28515625" style="15" customWidth="1"/>
    <col min="4870" max="4870" width="13.85546875" style="15" customWidth="1"/>
    <col min="4871" max="4871" width="15.140625" style="15" customWidth="1"/>
    <col min="4872" max="4872" width="13.28515625" style="15" customWidth="1"/>
    <col min="4873" max="4873" width="14.140625" style="15" customWidth="1"/>
    <col min="4874" max="4874" width="14.85546875" style="15" customWidth="1"/>
    <col min="4875" max="4875" width="13.28515625" style="15" customWidth="1"/>
    <col min="4876" max="4876" width="14.140625" style="15" bestFit="1" customWidth="1"/>
    <col min="4877" max="4877" width="14" style="15" customWidth="1"/>
    <col min="4878" max="4878" width="12.85546875" style="15" customWidth="1"/>
    <col min="4879" max="5120" width="11.42578125" style="15"/>
    <col min="5121" max="5121" width="26.85546875" style="15" customWidth="1"/>
    <col min="5122" max="5122" width="11.140625" style="15" customWidth="1"/>
    <col min="5123" max="5125" width="13.28515625" style="15" customWidth="1"/>
    <col min="5126" max="5126" width="13.85546875" style="15" customWidth="1"/>
    <col min="5127" max="5127" width="15.140625" style="15" customWidth="1"/>
    <col min="5128" max="5128" width="13.28515625" style="15" customWidth="1"/>
    <col min="5129" max="5129" width="14.140625" style="15" customWidth="1"/>
    <col min="5130" max="5130" width="14.85546875" style="15" customWidth="1"/>
    <col min="5131" max="5131" width="13.28515625" style="15" customWidth="1"/>
    <col min="5132" max="5132" width="14.140625" style="15" bestFit="1" customWidth="1"/>
    <col min="5133" max="5133" width="14" style="15" customWidth="1"/>
    <col min="5134" max="5134" width="12.85546875" style="15" customWidth="1"/>
    <col min="5135" max="5376" width="11.42578125" style="15"/>
    <col min="5377" max="5377" width="26.85546875" style="15" customWidth="1"/>
    <col min="5378" max="5378" width="11.140625" style="15" customWidth="1"/>
    <col min="5379" max="5381" width="13.28515625" style="15" customWidth="1"/>
    <col min="5382" max="5382" width="13.85546875" style="15" customWidth="1"/>
    <col min="5383" max="5383" width="15.140625" style="15" customWidth="1"/>
    <col min="5384" max="5384" width="13.28515625" style="15" customWidth="1"/>
    <col min="5385" max="5385" width="14.140625" style="15" customWidth="1"/>
    <col min="5386" max="5386" width="14.85546875" style="15" customWidth="1"/>
    <col min="5387" max="5387" width="13.28515625" style="15" customWidth="1"/>
    <col min="5388" max="5388" width="14.140625" style="15" bestFit="1" customWidth="1"/>
    <col min="5389" max="5389" width="14" style="15" customWidth="1"/>
    <col min="5390" max="5390" width="12.85546875" style="15" customWidth="1"/>
    <col min="5391" max="5632" width="11.42578125" style="15"/>
    <col min="5633" max="5633" width="26.85546875" style="15" customWidth="1"/>
    <col min="5634" max="5634" width="11.140625" style="15" customWidth="1"/>
    <col min="5635" max="5637" width="13.28515625" style="15" customWidth="1"/>
    <col min="5638" max="5638" width="13.85546875" style="15" customWidth="1"/>
    <col min="5639" max="5639" width="15.140625" style="15" customWidth="1"/>
    <col min="5640" max="5640" width="13.28515625" style="15" customWidth="1"/>
    <col min="5641" max="5641" width="14.140625" style="15" customWidth="1"/>
    <col min="5642" max="5642" width="14.85546875" style="15" customWidth="1"/>
    <col min="5643" max="5643" width="13.28515625" style="15" customWidth="1"/>
    <col min="5644" max="5644" width="14.140625" style="15" bestFit="1" customWidth="1"/>
    <col min="5645" max="5645" width="14" style="15" customWidth="1"/>
    <col min="5646" max="5646" width="12.85546875" style="15" customWidth="1"/>
    <col min="5647" max="5888" width="11.42578125" style="15"/>
    <col min="5889" max="5889" width="26.85546875" style="15" customWidth="1"/>
    <col min="5890" max="5890" width="11.140625" style="15" customWidth="1"/>
    <col min="5891" max="5893" width="13.28515625" style="15" customWidth="1"/>
    <col min="5894" max="5894" width="13.85546875" style="15" customWidth="1"/>
    <col min="5895" max="5895" width="15.140625" style="15" customWidth="1"/>
    <col min="5896" max="5896" width="13.28515625" style="15" customWidth="1"/>
    <col min="5897" max="5897" width="14.140625" style="15" customWidth="1"/>
    <col min="5898" max="5898" width="14.85546875" style="15" customWidth="1"/>
    <col min="5899" max="5899" width="13.28515625" style="15" customWidth="1"/>
    <col min="5900" max="5900" width="14.140625" style="15" bestFit="1" customWidth="1"/>
    <col min="5901" max="5901" width="14" style="15" customWidth="1"/>
    <col min="5902" max="5902" width="12.85546875" style="15" customWidth="1"/>
    <col min="5903" max="6144" width="11.42578125" style="15"/>
    <col min="6145" max="6145" width="26.85546875" style="15" customWidth="1"/>
    <col min="6146" max="6146" width="11.140625" style="15" customWidth="1"/>
    <col min="6147" max="6149" width="13.28515625" style="15" customWidth="1"/>
    <col min="6150" max="6150" width="13.85546875" style="15" customWidth="1"/>
    <col min="6151" max="6151" width="15.140625" style="15" customWidth="1"/>
    <col min="6152" max="6152" width="13.28515625" style="15" customWidth="1"/>
    <col min="6153" max="6153" width="14.140625" style="15" customWidth="1"/>
    <col min="6154" max="6154" width="14.85546875" style="15" customWidth="1"/>
    <col min="6155" max="6155" width="13.28515625" style="15" customWidth="1"/>
    <col min="6156" max="6156" width="14.140625" style="15" bestFit="1" customWidth="1"/>
    <col min="6157" max="6157" width="14" style="15" customWidth="1"/>
    <col min="6158" max="6158" width="12.85546875" style="15" customWidth="1"/>
    <col min="6159" max="6400" width="11.42578125" style="15"/>
    <col min="6401" max="6401" width="26.85546875" style="15" customWidth="1"/>
    <col min="6402" max="6402" width="11.140625" style="15" customWidth="1"/>
    <col min="6403" max="6405" width="13.28515625" style="15" customWidth="1"/>
    <col min="6406" max="6406" width="13.85546875" style="15" customWidth="1"/>
    <col min="6407" max="6407" width="15.140625" style="15" customWidth="1"/>
    <col min="6408" max="6408" width="13.28515625" style="15" customWidth="1"/>
    <col min="6409" max="6409" width="14.140625" style="15" customWidth="1"/>
    <col min="6410" max="6410" width="14.85546875" style="15" customWidth="1"/>
    <col min="6411" max="6411" width="13.28515625" style="15" customWidth="1"/>
    <col min="6412" max="6412" width="14.140625" style="15" bestFit="1" customWidth="1"/>
    <col min="6413" max="6413" width="14" style="15" customWidth="1"/>
    <col min="6414" max="6414" width="12.85546875" style="15" customWidth="1"/>
    <col min="6415" max="6656" width="11.42578125" style="15"/>
    <col min="6657" max="6657" width="26.85546875" style="15" customWidth="1"/>
    <col min="6658" max="6658" width="11.140625" style="15" customWidth="1"/>
    <col min="6659" max="6661" width="13.28515625" style="15" customWidth="1"/>
    <col min="6662" max="6662" width="13.85546875" style="15" customWidth="1"/>
    <col min="6663" max="6663" width="15.140625" style="15" customWidth="1"/>
    <col min="6664" max="6664" width="13.28515625" style="15" customWidth="1"/>
    <col min="6665" max="6665" width="14.140625" style="15" customWidth="1"/>
    <col min="6666" max="6666" width="14.85546875" style="15" customWidth="1"/>
    <col min="6667" max="6667" width="13.28515625" style="15" customWidth="1"/>
    <col min="6668" max="6668" width="14.140625" style="15" bestFit="1" customWidth="1"/>
    <col min="6669" max="6669" width="14" style="15" customWidth="1"/>
    <col min="6670" max="6670" width="12.85546875" style="15" customWidth="1"/>
    <col min="6671" max="6912" width="11.42578125" style="15"/>
    <col min="6913" max="6913" width="26.85546875" style="15" customWidth="1"/>
    <col min="6914" max="6914" width="11.140625" style="15" customWidth="1"/>
    <col min="6915" max="6917" width="13.28515625" style="15" customWidth="1"/>
    <col min="6918" max="6918" width="13.85546875" style="15" customWidth="1"/>
    <col min="6919" max="6919" width="15.140625" style="15" customWidth="1"/>
    <col min="6920" max="6920" width="13.28515625" style="15" customWidth="1"/>
    <col min="6921" max="6921" width="14.140625" style="15" customWidth="1"/>
    <col min="6922" max="6922" width="14.85546875" style="15" customWidth="1"/>
    <col min="6923" max="6923" width="13.28515625" style="15" customWidth="1"/>
    <col min="6924" max="6924" width="14.140625" style="15" bestFit="1" customWidth="1"/>
    <col min="6925" max="6925" width="14" style="15" customWidth="1"/>
    <col min="6926" max="6926" width="12.85546875" style="15" customWidth="1"/>
    <col min="6927" max="7168" width="11.42578125" style="15"/>
    <col min="7169" max="7169" width="26.85546875" style="15" customWidth="1"/>
    <col min="7170" max="7170" width="11.140625" style="15" customWidth="1"/>
    <col min="7171" max="7173" width="13.28515625" style="15" customWidth="1"/>
    <col min="7174" max="7174" width="13.85546875" style="15" customWidth="1"/>
    <col min="7175" max="7175" width="15.140625" style="15" customWidth="1"/>
    <col min="7176" max="7176" width="13.28515625" style="15" customWidth="1"/>
    <col min="7177" max="7177" width="14.140625" style="15" customWidth="1"/>
    <col min="7178" max="7178" width="14.85546875" style="15" customWidth="1"/>
    <col min="7179" max="7179" width="13.28515625" style="15" customWidth="1"/>
    <col min="7180" max="7180" width="14.140625" style="15" bestFit="1" customWidth="1"/>
    <col min="7181" max="7181" width="14" style="15" customWidth="1"/>
    <col min="7182" max="7182" width="12.85546875" style="15" customWidth="1"/>
    <col min="7183" max="7424" width="11.42578125" style="15"/>
    <col min="7425" max="7425" width="26.85546875" style="15" customWidth="1"/>
    <col min="7426" max="7426" width="11.140625" style="15" customWidth="1"/>
    <col min="7427" max="7429" width="13.28515625" style="15" customWidth="1"/>
    <col min="7430" max="7430" width="13.85546875" style="15" customWidth="1"/>
    <col min="7431" max="7431" width="15.140625" style="15" customWidth="1"/>
    <col min="7432" max="7432" width="13.28515625" style="15" customWidth="1"/>
    <col min="7433" max="7433" width="14.140625" style="15" customWidth="1"/>
    <col min="7434" max="7434" width="14.85546875" style="15" customWidth="1"/>
    <col min="7435" max="7435" width="13.28515625" style="15" customWidth="1"/>
    <col min="7436" max="7436" width="14.140625" style="15" bestFit="1" customWidth="1"/>
    <col min="7437" max="7437" width="14" style="15" customWidth="1"/>
    <col min="7438" max="7438" width="12.85546875" style="15" customWidth="1"/>
    <col min="7439" max="7680" width="11.42578125" style="15"/>
    <col min="7681" max="7681" width="26.85546875" style="15" customWidth="1"/>
    <col min="7682" max="7682" width="11.140625" style="15" customWidth="1"/>
    <col min="7683" max="7685" width="13.28515625" style="15" customWidth="1"/>
    <col min="7686" max="7686" width="13.85546875" style="15" customWidth="1"/>
    <col min="7687" max="7687" width="15.140625" style="15" customWidth="1"/>
    <col min="7688" max="7688" width="13.28515625" style="15" customWidth="1"/>
    <col min="7689" max="7689" width="14.140625" style="15" customWidth="1"/>
    <col min="7690" max="7690" width="14.85546875" style="15" customWidth="1"/>
    <col min="7691" max="7691" width="13.28515625" style="15" customWidth="1"/>
    <col min="7692" max="7692" width="14.140625" style="15" bestFit="1" customWidth="1"/>
    <col min="7693" max="7693" width="14" style="15" customWidth="1"/>
    <col min="7694" max="7694" width="12.85546875" style="15" customWidth="1"/>
    <col min="7695" max="7936" width="11.42578125" style="15"/>
    <col min="7937" max="7937" width="26.85546875" style="15" customWidth="1"/>
    <col min="7938" max="7938" width="11.140625" style="15" customWidth="1"/>
    <col min="7939" max="7941" width="13.28515625" style="15" customWidth="1"/>
    <col min="7942" max="7942" width="13.85546875" style="15" customWidth="1"/>
    <col min="7943" max="7943" width="15.140625" style="15" customWidth="1"/>
    <col min="7944" max="7944" width="13.28515625" style="15" customWidth="1"/>
    <col min="7945" max="7945" width="14.140625" style="15" customWidth="1"/>
    <col min="7946" max="7946" width="14.85546875" style="15" customWidth="1"/>
    <col min="7947" max="7947" width="13.28515625" style="15" customWidth="1"/>
    <col min="7948" max="7948" width="14.140625" style="15" bestFit="1" customWidth="1"/>
    <col min="7949" max="7949" width="14" style="15" customWidth="1"/>
    <col min="7950" max="7950" width="12.85546875" style="15" customWidth="1"/>
    <col min="7951" max="8192" width="11.42578125" style="15"/>
    <col min="8193" max="8193" width="26.85546875" style="15" customWidth="1"/>
    <col min="8194" max="8194" width="11.140625" style="15" customWidth="1"/>
    <col min="8195" max="8197" width="13.28515625" style="15" customWidth="1"/>
    <col min="8198" max="8198" width="13.85546875" style="15" customWidth="1"/>
    <col min="8199" max="8199" width="15.140625" style="15" customWidth="1"/>
    <col min="8200" max="8200" width="13.28515625" style="15" customWidth="1"/>
    <col min="8201" max="8201" width="14.140625" style="15" customWidth="1"/>
    <col min="8202" max="8202" width="14.85546875" style="15" customWidth="1"/>
    <col min="8203" max="8203" width="13.28515625" style="15" customWidth="1"/>
    <col min="8204" max="8204" width="14.140625" style="15" bestFit="1" customWidth="1"/>
    <col min="8205" max="8205" width="14" style="15" customWidth="1"/>
    <col min="8206" max="8206" width="12.85546875" style="15" customWidth="1"/>
    <col min="8207" max="8448" width="11.42578125" style="15"/>
    <col min="8449" max="8449" width="26.85546875" style="15" customWidth="1"/>
    <col min="8450" max="8450" width="11.140625" style="15" customWidth="1"/>
    <col min="8451" max="8453" width="13.28515625" style="15" customWidth="1"/>
    <col min="8454" max="8454" width="13.85546875" style="15" customWidth="1"/>
    <col min="8455" max="8455" width="15.140625" style="15" customWidth="1"/>
    <col min="8456" max="8456" width="13.28515625" style="15" customWidth="1"/>
    <col min="8457" max="8457" width="14.140625" style="15" customWidth="1"/>
    <col min="8458" max="8458" width="14.85546875" style="15" customWidth="1"/>
    <col min="8459" max="8459" width="13.28515625" style="15" customWidth="1"/>
    <col min="8460" max="8460" width="14.140625" style="15" bestFit="1" customWidth="1"/>
    <col min="8461" max="8461" width="14" style="15" customWidth="1"/>
    <col min="8462" max="8462" width="12.85546875" style="15" customWidth="1"/>
    <col min="8463" max="8704" width="11.42578125" style="15"/>
    <col min="8705" max="8705" width="26.85546875" style="15" customWidth="1"/>
    <col min="8706" max="8706" width="11.140625" style="15" customWidth="1"/>
    <col min="8707" max="8709" width="13.28515625" style="15" customWidth="1"/>
    <col min="8710" max="8710" width="13.85546875" style="15" customWidth="1"/>
    <col min="8711" max="8711" width="15.140625" style="15" customWidth="1"/>
    <col min="8712" max="8712" width="13.28515625" style="15" customWidth="1"/>
    <col min="8713" max="8713" width="14.140625" style="15" customWidth="1"/>
    <col min="8714" max="8714" width="14.85546875" style="15" customWidth="1"/>
    <col min="8715" max="8715" width="13.28515625" style="15" customWidth="1"/>
    <col min="8716" max="8716" width="14.140625" style="15" bestFit="1" customWidth="1"/>
    <col min="8717" max="8717" width="14" style="15" customWidth="1"/>
    <col min="8718" max="8718" width="12.85546875" style="15" customWidth="1"/>
    <col min="8719" max="8960" width="11.42578125" style="15"/>
    <col min="8961" max="8961" width="26.85546875" style="15" customWidth="1"/>
    <col min="8962" max="8962" width="11.140625" style="15" customWidth="1"/>
    <col min="8963" max="8965" width="13.28515625" style="15" customWidth="1"/>
    <col min="8966" max="8966" width="13.85546875" style="15" customWidth="1"/>
    <col min="8967" max="8967" width="15.140625" style="15" customWidth="1"/>
    <col min="8968" max="8968" width="13.28515625" style="15" customWidth="1"/>
    <col min="8969" max="8969" width="14.140625" style="15" customWidth="1"/>
    <col min="8970" max="8970" width="14.85546875" style="15" customWidth="1"/>
    <col min="8971" max="8971" width="13.28515625" style="15" customWidth="1"/>
    <col min="8972" max="8972" width="14.140625" style="15" bestFit="1" customWidth="1"/>
    <col min="8973" max="8973" width="14" style="15" customWidth="1"/>
    <col min="8974" max="8974" width="12.85546875" style="15" customWidth="1"/>
    <col min="8975" max="9216" width="11.42578125" style="15"/>
    <col min="9217" max="9217" width="26.85546875" style="15" customWidth="1"/>
    <col min="9218" max="9218" width="11.140625" style="15" customWidth="1"/>
    <col min="9219" max="9221" width="13.28515625" style="15" customWidth="1"/>
    <col min="9222" max="9222" width="13.85546875" style="15" customWidth="1"/>
    <col min="9223" max="9223" width="15.140625" style="15" customWidth="1"/>
    <col min="9224" max="9224" width="13.28515625" style="15" customWidth="1"/>
    <col min="9225" max="9225" width="14.140625" style="15" customWidth="1"/>
    <col min="9226" max="9226" width="14.85546875" style="15" customWidth="1"/>
    <col min="9227" max="9227" width="13.28515625" style="15" customWidth="1"/>
    <col min="9228" max="9228" width="14.140625" style="15" bestFit="1" customWidth="1"/>
    <col min="9229" max="9229" width="14" style="15" customWidth="1"/>
    <col min="9230" max="9230" width="12.85546875" style="15" customWidth="1"/>
    <col min="9231" max="9472" width="11.42578125" style="15"/>
    <col min="9473" max="9473" width="26.85546875" style="15" customWidth="1"/>
    <col min="9474" max="9474" width="11.140625" style="15" customWidth="1"/>
    <col min="9475" max="9477" width="13.28515625" style="15" customWidth="1"/>
    <col min="9478" max="9478" width="13.85546875" style="15" customWidth="1"/>
    <col min="9479" max="9479" width="15.140625" style="15" customWidth="1"/>
    <col min="9480" max="9480" width="13.28515625" style="15" customWidth="1"/>
    <col min="9481" max="9481" width="14.140625" style="15" customWidth="1"/>
    <col min="9482" max="9482" width="14.85546875" style="15" customWidth="1"/>
    <col min="9483" max="9483" width="13.28515625" style="15" customWidth="1"/>
    <col min="9484" max="9484" width="14.140625" style="15" bestFit="1" customWidth="1"/>
    <col min="9485" max="9485" width="14" style="15" customWidth="1"/>
    <col min="9486" max="9486" width="12.85546875" style="15" customWidth="1"/>
    <col min="9487" max="9728" width="11.42578125" style="15"/>
    <col min="9729" max="9729" width="26.85546875" style="15" customWidth="1"/>
    <col min="9730" max="9730" width="11.140625" style="15" customWidth="1"/>
    <col min="9731" max="9733" width="13.28515625" style="15" customWidth="1"/>
    <col min="9734" max="9734" width="13.85546875" style="15" customWidth="1"/>
    <col min="9735" max="9735" width="15.140625" style="15" customWidth="1"/>
    <col min="9736" max="9736" width="13.28515625" style="15" customWidth="1"/>
    <col min="9737" max="9737" width="14.140625" style="15" customWidth="1"/>
    <col min="9738" max="9738" width="14.85546875" style="15" customWidth="1"/>
    <col min="9739" max="9739" width="13.28515625" style="15" customWidth="1"/>
    <col min="9740" max="9740" width="14.140625" style="15" bestFit="1" customWidth="1"/>
    <col min="9741" max="9741" width="14" style="15" customWidth="1"/>
    <col min="9742" max="9742" width="12.85546875" style="15" customWidth="1"/>
    <col min="9743" max="9984" width="11.42578125" style="15"/>
    <col min="9985" max="9985" width="26.85546875" style="15" customWidth="1"/>
    <col min="9986" max="9986" width="11.140625" style="15" customWidth="1"/>
    <col min="9987" max="9989" width="13.28515625" style="15" customWidth="1"/>
    <col min="9990" max="9990" width="13.85546875" style="15" customWidth="1"/>
    <col min="9991" max="9991" width="15.140625" style="15" customWidth="1"/>
    <col min="9992" max="9992" width="13.28515625" style="15" customWidth="1"/>
    <col min="9993" max="9993" width="14.140625" style="15" customWidth="1"/>
    <col min="9994" max="9994" width="14.85546875" style="15" customWidth="1"/>
    <col min="9995" max="9995" width="13.28515625" style="15" customWidth="1"/>
    <col min="9996" max="9996" width="14.140625" style="15" bestFit="1" customWidth="1"/>
    <col min="9997" max="9997" width="14" style="15" customWidth="1"/>
    <col min="9998" max="9998" width="12.85546875" style="15" customWidth="1"/>
    <col min="9999" max="10240" width="11.42578125" style="15"/>
    <col min="10241" max="10241" width="26.85546875" style="15" customWidth="1"/>
    <col min="10242" max="10242" width="11.140625" style="15" customWidth="1"/>
    <col min="10243" max="10245" width="13.28515625" style="15" customWidth="1"/>
    <col min="10246" max="10246" width="13.85546875" style="15" customWidth="1"/>
    <col min="10247" max="10247" width="15.140625" style="15" customWidth="1"/>
    <col min="10248" max="10248" width="13.28515625" style="15" customWidth="1"/>
    <col min="10249" max="10249" width="14.140625" style="15" customWidth="1"/>
    <col min="10250" max="10250" width="14.85546875" style="15" customWidth="1"/>
    <col min="10251" max="10251" width="13.28515625" style="15" customWidth="1"/>
    <col min="10252" max="10252" width="14.140625" style="15" bestFit="1" customWidth="1"/>
    <col min="10253" max="10253" width="14" style="15" customWidth="1"/>
    <col min="10254" max="10254" width="12.85546875" style="15" customWidth="1"/>
    <col min="10255" max="10496" width="11.42578125" style="15"/>
    <col min="10497" max="10497" width="26.85546875" style="15" customWidth="1"/>
    <col min="10498" max="10498" width="11.140625" style="15" customWidth="1"/>
    <col min="10499" max="10501" width="13.28515625" style="15" customWidth="1"/>
    <col min="10502" max="10502" width="13.85546875" style="15" customWidth="1"/>
    <col min="10503" max="10503" width="15.140625" style="15" customWidth="1"/>
    <col min="10504" max="10504" width="13.28515625" style="15" customWidth="1"/>
    <col min="10505" max="10505" width="14.140625" style="15" customWidth="1"/>
    <col min="10506" max="10506" width="14.85546875" style="15" customWidth="1"/>
    <col min="10507" max="10507" width="13.28515625" style="15" customWidth="1"/>
    <col min="10508" max="10508" width="14.140625" style="15" bestFit="1" customWidth="1"/>
    <col min="10509" max="10509" width="14" style="15" customWidth="1"/>
    <col min="10510" max="10510" width="12.85546875" style="15" customWidth="1"/>
    <col min="10511" max="10752" width="11.42578125" style="15"/>
    <col min="10753" max="10753" width="26.85546875" style="15" customWidth="1"/>
    <col min="10754" max="10754" width="11.140625" style="15" customWidth="1"/>
    <col min="10755" max="10757" width="13.28515625" style="15" customWidth="1"/>
    <col min="10758" max="10758" width="13.85546875" style="15" customWidth="1"/>
    <col min="10759" max="10759" width="15.140625" style="15" customWidth="1"/>
    <col min="10760" max="10760" width="13.28515625" style="15" customWidth="1"/>
    <col min="10761" max="10761" width="14.140625" style="15" customWidth="1"/>
    <col min="10762" max="10762" width="14.85546875" style="15" customWidth="1"/>
    <col min="10763" max="10763" width="13.28515625" style="15" customWidth="1"/>
    <col min="10764" max="10764" width="14.140625" style="15" bestFit="1" customWidth="1"/>
    <col min="10765" max="10765" width="14" style="15" customWidth="1"/>
    <col min="10766" max="10766" width="12.85546875" style="15" customWidth="1"/>
    <col min="10767" max="11008" width="11.42578125" style="15"/>
    <col min="11009" max="11009" width="26.85546875" style="15" customWidth="1"/>
    <col min="11010" max="11010" width="11.140625" style="15" customWidth="1"/>
    <col min="11011" max="11013" width="13.28515625" style="15" customWidth="1"/>
    <col min="11014" max="11014" width="13.85546875" style="15" customWidth="1"/>
    <col min="11015" max="11015" width="15.140625" style="15" customWidth="1"/>
    <col min="11016" max="11016" width="13.28515625" style="15" customWidth="1"/>
    <col min="11017" max="11017" width="14.140625" style="15" customWidth="1"/>
    <col min="11018" max="11018" width="14.85546875" style="15" customWidth="1"/>
    <col min="11019" max="11019" width="13.28515625" style="15" customWidth="1"/>
    <col min="11020" max="11020" width="14.140625" style="15" bestFit="1" customWidth="1"/>
    <col min="11021" max="11021" width="14" style="15" customWidth="1"/>
    <col min="11022" max="11022" width="12.85546875" style="15" customWidth="1"/>
    <col min="11023" max="11264" width="11.42578125" style="15"/>
    <col min="11265" max="11265" width="26.85546875" style="15" customWidth="1"/>
    <col min="11266" max="11266" width="11.140625" style="15" customWidth="1"/>
    <col min="11267" max="11269" width="13.28515625" style="15" customWidth="1"/>
    <col min="11270" max="11270" width="13.85546875" style="15" customWidth="1"/>
    <col min="11271" max="11271" width="15.140625" style="15" customWidth="1"/>
    <col min="11272" max="11272" width="13.28515625" style="15" customWidth="1"/>
    <col min="11273" max="11273" width="14.140625" style="15" customWidth="1"/>
    <col min="11274" max="11274" width="14.85546875" style="15" customWidth="1"/>
    <col min="11275" max="11275" width="13.28515625" style="15" customWidth="1"/>
    <col min="11276" max="11276" width="14.140625" style="15" bestFit="1" customWidth="1"/>
    <col min="11277" max="11277" width="14" style="15" customWidth="1"/>
    <col min="11278" max="11278" width="12.85546875" style="15" customWidth="1"/>
    <col min="11279" max="11520" width="11.42578125" style="15"/>
    <col min="11521" max="11521" width="26.85546875" style="15" customWidth="1"/>
    <col min="11522" max="11522" width="11.140625" style="15" customWidth="1"/>
    <col min="11523" max="11525" width="13.28515625" style="15" customWidth="1"/>
    <col min="11526" max="11526" width="13.85546875" style="15" customWidth="1"/>
    <col min="11527" max="11527" width="15.140625" style="15" customWidth="1"/>
    <col min="11528" max="11528" width="13.28515625" style="15" customWidth="1"/>
    <col min="11529" max="11529" width="14.140625" style="15" customWidth="1"/>
    <col min="11530" max="11530" width="14.85546875" style="15" customWidth="1"/>
    <col min="11531" max="11531" width="13.28515625" style="15" customWidth="1"/>
    <col min="11532" max="11532" width="14.140625" style="15" bestFit="1" customWidth="1"/>
    <col min="11533" max="11533" width="14" style="15" customWidth="1"/>
    <col min="11534" max="11534" width="12.85546875" style="15" customWidth="1"/>
    <col min="11535" max="11776" width="11.42578125" style="15"/>
    <col min="11777" max="11777" width="26.85546875" style="15" customWidth="1"/>
    <col min="11778" max="11778" width="11.140625" style="15" customWidth="1"/>
    <col min="11779" max="11781" width="13.28515625" style="15" customWidth="1"/>
    <col min="11782" max="11782" width="13.85546875" style="15" customWidth="1"/>
    <col min="11783" max="11783" width="15.140625" style="15" customWidth="1"/>
    <col min="11784" max="11784" width="13.28515625" style="15" customWidth="1"/>
    <col min="11785" max="11785" width="14.140625" style="15" customWidth="1"/>
    <col min="11786" max="11786" width="14.85546875" style="15" customWidth="1"/>
    <col min="11787" max="11787" width="13.28515625" style="15" customWidth="1"/>
    <col min="11788" max="11788" width="14.140625" style="15" bestFit="1" customWidth="1"/>
    <col min="11789" max="11789" width="14" style="15" customWidth="1"/>
    <col min="11790" max="11790" width="12.85546875" style="15" customWidth="1"/>
    <col min="11791" max="12032" width="11.42578125" style="15"/>
    <col min="12033" max="12033" width="26.85546875" style="15" customWidth="1"/>
    <col min="12034" max="12034" width="11.140625" style="15" customWidth="1"/>
    <col min="12035" max="12037" width="13.28515625" style="15" customWidth="1"/>
    <col min="12038" max="12038" width="13.85546875" style="15" customWidth="1"/>
    <col min="12039" max="12039" width="15.140625" style="15" customWidth="1"/>
    <col min="12040" max="12040" width="13.28515625" style="15" customWidth="1"/>
    <col min="12041" max="12041" width="14.140625" style="15" customWidth="1"/>
    <col min="12042" max="12042" width="14.85546875" style="15" customWidth="1"/>
    <col min="12043" max="12043" width="13.28515625" style="15" customWidth="1"/>
    <col min="12044" max="12044" width="14.140625" style="15" bestFit="1" customWidth="1"/>
    <col min="12045" max="12045" width="14" style="15" customWidth="1"/>
    <col min="12046" max="12046" width="12.85546875" style="15" customWidth="1"/>
    <col min="12047" max="12288" width="11.42578125" style="15"/>
    <col min="12289" max="12289" width="26.85546875" style="15" customWidth="1"/>
    <col min="12290" max="12290" width="11.140625" style="15" customWidth="1"/>
    <col min="12291" max="12293" width="13.28515625" style="15" customWidth="1"/>
    <col min="12294" max="12294" width="13.85546875" style="15" customWidth="1"/>
    <col min="12295" max="12295" width="15.140625" style="15" customWidth="1"/>
    <col min="12296" max="12296" width="13.28515625" style="15" customWidth="1"/>
    <col min="12297" max="12297" width="14.140625" style="15" customWidth="1"/>
    <col min="12298" max="12298" width="14.85546875" style="15" customWidth="1"/>
    <col min="12299" max="12299" width="13.28515625" style="15" customWidth="1"/>
    <col min="12300" max="12300" width="14.140625" style="15" bestFit="1" customWidth="1"/>
    <col min="12301" max="12301" width="14" style="15" customWidth="1"/>
    <col min="12302" max="12302" width="12.85546875" style="15" customWidth="1"/>
    <col min="12303" max="12544" width="11.42578125" style="15"/>
    <col min="12545" max="12545" width="26.85546875" style="15" customWidth="1"/>
    <col min="12546" max="12546" width="11.140625" style="15" customWidth="1"/>
    <col min="12547" max="12549" width="13.28515625" style="15" customWidth="1"/>
    <col min="12550" max="12550" width="13.85546875" style="15" customWidth="1"/>
    <col min="12551" max="12551" width="15.140625" style="15" customWidth="1"/>
    <col min="12552" max="12552" width="13.28515625" style="15" customWidth="1"/>
    <col min="12553" max="12553" width="14.140625" style="15" customWidth="1"/>
    <col min="12554" max="12554" width="14.85546875" style="15" customWidth="1"/>
    <col min="12555" max="12555" width="13.28515625" style="15" customWidth="1"/>
    <col min="12556" max="12556" width="14.140625" style="15" bestFit="1" customWidth="1"/>
    <col min="12557" max="12557" width="14" style="15" customWidth="1"/>
    <col min="12558" max="12558" width="12.85546875" style="15" customWidth="1"/>
    <col min="12559" max="12800" width="11.42578125" style="15"/>
    <col min="12801" max="12801" width="26.85546875" style="15" customWidth="1"/>
    <col min="12802" max="12802" width="11.140625" style="15" customWidth="1"/>
    <col min="12803" max="12805" width="13.28515625" style="15" customWidth="1"/>
    <col min="12806" max="12806" width="13.85546875" style="15" customWidth="1"/>
    <col min="12807" max="12807" width="15.140625" style="15" customWidth="1"/>
    <col min="12808" max="12808" width="13.28515625" style="15" customWidth="1"/>
    <col min="12809" max="12809" width="14.140625" style="15" customWidth="1"/>
    <col min="12810" max="12810" width="14.85546875" style="15" customWidth="1"/>
    <col min="12811" max="12811" width="13.28515625" style="15" customWidth="1"/>
    <col min="12812" max="12812" width="14.140625" style="15" bestFit="1" customWidth="1"/>
    <col min="12813" max="12813" width="14" style="15" customWidth="1"/>
    <col min="12814" max="12814" width="12.85546875" style="15" customWidth="1"/>
    <col min="12815" max="13056" width="11.42578125" style="15"/>
    <col min="13057" max="13057" width="26.85546875" style="15" customWidth="1"/>
    <col min="13058" max="13058" width="11.140625" style="15" customWidth="1"/>
    <col min="13059" max="13061" width="13.28515625" style="15" customWidth="1"/>
    <col min="13062" max="13062" width="13.85546875" style="15" customWidth="1"/>
    <col min="13063" max="13063" width="15.140625" style="15" customWidth="1"/>
    <col min="13064" max="13064" width="13.28515625" style="15" customWidth="1"/>
    <col min="13065" max="13065" width="14.140625" style="15" customWidth="1"/>
    <col min="13066" max="13066" width="14.85546875" style="15" customWidth="1"/>
    <col min="13067" max="13067" width="13.28515625" style="15" customWidth="1"/>
    <col min="13068" max="13068" width="14.140625" style="15" bestFit="1" customWidth="1"/>
    <col min="13069" max="13069" width="14" style="15" customWidth="1"/>
    <col min="13070" max="13070" width="12.85546875" style="15" customWidth="1"/>
    <col min="13071" max="13312" width="11.42578125" style="15"/>
    <col min="13313" max="13313" width="26.85546875" style="15" customWidth="1"/>
    <col min="13314" max="13314" width="11.140625" style="15" customWidth="1"/>
    <col min="13315" max="13317" width="13.28515625" style="15" customWidth="1"/>
    <col min="13318" max="13318" width="13.85546875" style="15" customWidth="1"/>
    <col min="13319" max="13319" width="15.140625" style="15" customWidth="1"/>
    <col min="13320" max="13320" width="13.28515625" style="15" customWidth="1"/>
    <col min="13321" max="13321" width="14.140625" style="15" customWidth="1"/>
    <col min="13322" max="13322" width="14.85546875" style="15" customWidth="1"/>
    <col min="13323" max="13323" width="13.28515625" style="15" customWidth="1"/>
    <col min="13324" max="13324" width="14.140625" style="15" bestFit="1" customWidth="1"/>
    <col min="13325" max="13325" width="14" style="15" customWidth="1"/>
    <col min="13326" max="13326" width="12.85546875" style="15" customWidth="1"/>
    <col min="13327" max="13568" width="11.42578125" style="15"/>
    <col min="13569" max="13569" width="26.85546875" style="15" customWidth="1"/>
    <col min="13570" max="13570" width="11.140625" style="15" customWidth="1"/>
    <col min="13571" max="13573" width="13.28515625" style="15" customWidth="1"/>
    <col min="13574" max="13574" width="13.85546875" style="15" customWidth="1"/>
    <col min="13575" max="13575" width="15.140625" style="15" customWidth="1"/>
    <col min="13576" max="13576" width="13.28515625" style="15" customWidth="1"/>
    <col min="13577" max="13577" width="14.140625" style="15" customWidth="1"/>
    <col min="13578" max="13578" width="14.85546875" style="15" customWidth="1"/>
    <col min="13579" max="13579" width="13.28515625" style="15" customWidth="1"/>
    <col min="13580" max="13580" width="14.140625" style="15" bestFit="1" customWidth="1"/>
    <col min="13581" max="13581" width="14" style="15" customWidth="1"/>
    <col min="13582" max="13582" width="12.85546875" style="15" customWidth="1"/>
    <col min="13583" max="13824" width="11.42578125" style="15"/>
    <col min="13825" max="13825" width="26.85546875" style="15" customWidth="1"/>
    <col min="13826" max="13826" width="11.140625" style="15" customWidth="1"/>
    <col min="13827" max="13829" width="13.28515625" style="15" customWidth="1"/>
    <col min="13830" max="13830" width="13.85546875" style="15" customWidth="1"/>
    <col min="13831" max="13831" width="15.140625" style="15" customWidth="1"/>
    <col min="13832" max="13832" width="13.28515625" style="15" customWidth="1"/>
    <col min="13833" max="13833" width="14.140625" style="15" customWidth="1"/>
    <col min="13834" max="13834" width="14.85546875" style="15" customWidth="1"/>
    <col min="13835" max="13835" width="13.28515625" style="15" customWidth="1"/>
    <col min="13836" max="13836" width="14.140625" style="15" bestFit="1" customWidth="1"/>
    <col min="13837" max="13837" width="14" style="15" customWidth="1"/>
    <col min="13838" max="13838" width="12.85546875" style="15" customWidth="1"/>
    <col min="13839" max="14080" width="11.42578125" style="15"/>
    <col min="14081" max="14081" width="26.85546875" style="15" customWidth="1"/>
    <col min="14082" max="14082" width="11.140625" style="15" customWidth="1"/>
    <col min="14083" max="14085" width="13.28515625" style="15" customWidth="1"/>
    <col min="14086" max="14086" width="13.85546875" style="15" customWidth="1"/>
    <col min="14087" max="14087" width="15.140625" style="15" customWidth="1"/>
    <col min="14088" max="14088" width="13.28515625" style="15" customWidth="1"/>
    <col min="14089" max="14089" width="14.140625" style="15" customWidth="1"/>
    <col min="14090" max="14090" width="14.85546875" style="15" customWidth="1"/>
    <col min="14091" max="14091" width="13.28515625" style="15" customWidth="1"/>
    <col min="14092" max="14092" width="14.140625" style="15" bestFit="1" customWidth="1"/>
    <col min="14093" max="14093" width="14" style="15" customWidth="1"/>
    <col min="14094" max="14094" width="12.85546875" style="15" customWidth="1"/>
    <col min="14095" max="14336" width="11.42578125" style="15"/>
    <col min="14337" max="14337" width="26.85546875" style="15" customWidth="1"/>
    <col min="14338" max="14338" width="11.140625" style="15" customWidth="1"/>
    <col min="14339" max="14341" width="13.28515625" style="15" customWidth="1"/>
    <col min="14342" max="14342" width="13.85546875" style="15" customWidth="1"/>
    <col min="14343" max="14343" width="15.140625" style="15" customWidth="1"/>
    <col min="14344" max="14344" width="13.28515625" style="15" customWidth="1"/>
    <col min="14345" max="14345" width="14.140625" style="15" customWidth="1"/>
    <col min="14346" max="14346" width="14.85546875" style="15" customWidth="1"/>
    <col min="14347" max="14347" width="13.28515625" style="15" customWidth="1"/>
    <col min="14348" max="14348" width="14.140625" style="15" bestFit="1" customWidth="1"/>
    <col min="14349" max="14349" width="14" style="15" customWidth="1"/>
    <col min="14350" max="14350" width="12.85546875" style="15" customWidth="1"/>
    <col min="14351" max="14592" width="11.42578125" style="15"/>
    <col min="14593" max="14593" width="26.85546875" style="15" customWidth="1"/>
    <col min="14594" max="14594" width="11.140625" style="15" customWidth="1"/>
    <col min="14595" max="14597" width="13.28515625" style="15" customWidth="1"/>
    <col min="14598" max="14598" width="13.85546875" style="15" customWidth="1"/>
    <col min="14599" max="14599" width="15.140625" style="15" customWidth="1"/>
    <col min="14600" max="14600" width="13.28515625" style="15" customWidth="1"/>
    <col min="14601" max="14601" width="14.140625" style="15" customWidth="1"/>
    <col min="14602" max="14602" width="14.85546875" style="15" customWidth="1"/>
    <col min="14603" max="14603" width="13.28515625" style="15" customWidth="1"/>
    <col min="14604" max="14604" width="14.140625" style="15" bestFit="1" customWidth="1"/>
    <col min="14605" max="14605" width="14" style="15" customWidth="1"/>
    <col min="14606" max="14606" width="12.85546875" style="15" customWidth="1"/>
    <col min="14607" max="14848" width="11.42578125" style="15"/>
    <col min="14849" max="14849" width="26.85546875" style="15" customWidth="1"/>
    <col min="14850" max="14850" width="11.140625" style="15" customWidth="1"/>
    <col min="14851" max="14853" width="13.28515625" style="15" customWidth="1"/>
    <col min="14854" max="14854" width="13.85546875" style="15" customWidth="1"/>
    <col min="14855" max="14855" width="15.140625" style="15" customWidth="1"/>
    <col min="14856" max="14856" width="13.28515625" style="15" customWidth="1"/>
    <col min="14857" max="14857" width="14.140625" style="15" customWidth="1"/>
    <col min="14858" max="14858" width="14.85546875" style="15" customWidth="1"/>
    <col min="14859" max="14859" width="13.28515625" style="15" customWidth="1"/>
    <col min="14860" max="14860" width="14.140625" style="15" bestFit="1" customWidth="1"/>
    <col min="14861" max="14861" width="14" style="15" customWidth="1"/>
    <col min="14862" max="14862" width="12.85546875" style="15" customWidth="1"/>
    <col min="14863" max="15104" width="11.42578125" style="15"/>
    <col min="15105" max="15105" width="26.85546875" style="15" customWidth="1"/>
    <col min="15106" max="15106" width="11.140625" style="15" customWidth="1"/>
    <col min="15107" max="15109" width="13.28515625" style="15" customWidth="1"/>
    <col min="15110" max="15110" width="13.85546875" style="15" customWidth="1"/>
    <col min="15111" max="15111" width="15.140625" style="15" customWidth="1"/>
    <col min="15112" max="15112" width="13.28515625" style="15" customWidth="1"/>
    <col min="15113" max="15113" width="14.140625" style="15" customWidth="1"/>
    <col min="15114" max="15114" width="14.85546875" style="15" customWidth="1"/>
    <col min="15115" max="15115" width="13.28515625" style="15" customWidth="1"/>
    <col min="15116" max="15116" width="14.140625" style="15" bestFit="1" customWidth="1"/>
    <col min="15117" max="15117" width="14" style="15" customWidth="1"/>
    <col min="15118" max="15118" width="12.85546875" style="15" customWidth="1"/>
    <col min="15119" max="15360" width="11.42578125" style="15"/>
    <col min="15361" max="15361" width="26.85546875" style="15" customWidth="1"/>
    <col min="15362" max="15362" width="11.140625" style="15" customWidth="1"/>
    <col min="15363" max="15365" width="13.28515625" style="15" customWidth="1"/>
    <col min="15366" max="15366" width="13.85546875" style="15" customWidth="1"/>
    <col min="15367" max="15367" width="15.140625" style="15" customWidth="1"/>
    <col min="15368" max="15368" width="13.28515625" style="15" customWidth="1"/>
    <col min="15369" max="15369" width="14.140625" style="15" customWidth="1"/>
    <col min="15370" max="15370" width="14.85546875" style="15" customWidth="1"/>
    <col min="15371" max="15371" width="13.28515625" style="15" customWidth="1"/>
    <col min="15372" max="15372" width="14.140625" style="15" bestFit="1" customWidth="1"/>
    <col min="15373" max="15373" width="14" style="15" customWidth="1"/>
    <col min="15374" max="15374" width="12.85546875" style="15" customWidth="1"/>
    <col min="15375" max="15616" width="11.42578125" style="15"/>
    <col min="15617" max="15617" width="26.85546875" style="15" customWidth="1"/>
    <col min="15618" max="15618" width="11.140625" style="15" customWidth="1"/>
    <col min="15619" max="15621" width="13.28515625" style="15" customWidth="1"/>
    <col min="15622" max="15622" width="13.85546875" style="15" customWidth="1"/>
    <col min="15623" max="15623" width="15.140625" style="15" customWidth="1"/>
    <col min="15624" max="15624" width="13.28515625" style="15" customWidth="1"/>
    <col min="15625" max="15625" width="14.140625" style="15" customWidth="1"/>
    <col min="15626" max="15626" width="14.85546875" style="15" customWidth="1"/>
    <col min="15627" max="15627" width="13.28515625" style="15" customWidth="1"/>
    <col min="15628" max="15628" width="14.140625" style="15" bestFit="1" customWidth="1"/>
    <col min="15629" max="15629" width="14" style="15" customWidth="1"/>
    <col min="15630" max="15630" width="12.85546875" style="15" customWidth="1"/>
    <col min="15631" max="15872" width="11.42578125" style="15"/>
    <col min="15873" max="15873" width="26.85546875" style="15" customWidth="1"/>
    <col min="15874" max="15874" width="11.140625" style="15" customWidth="1"/>
    <col min="15875" max="15877" width="13.28515625" style="15" customWidth="1"/>
    <col min="15878" max="15878" width="13.85546875" style="15" customWidth="1"/>
    <col min="15879" max="15879" width="15.140625" style="15" customWidth="1"/>
    <col min="15880" max="15880" width="13.28515625" style="15" customWidth="1"/>
    <col min="15881" max="15881" width="14.140625" style="15" customWidth="1"/>
    <col min="15882" max="15882" width="14.85546875" style="15" customWidth="1"/>
    <col min="15883" max="15883" width="13.28515625" style="15" customWidth="1"/>
    <col min="15884" max="15884" width="14.140625" style="15" bestFit="1" customWidth="1"/>
    <col min="15885" max="15885" width="14" style="15" customWidth="1"/>
    <col min="15886" max="15886" width="12.85546875" style="15" customWidth="1"/>
    <col min="15887" max="16128" width="11.42578125" style="15"/>
    <col min="16129" max="16129" width="26.85546875" style="15" customWidth="1"/>
    <col min="16130" max="16130" width="11.140625" style="15" customWidth="1"/>
    <col min="16131" max="16133" width="13.28515625" style="15" customWidth="1"/>
    <col min="16134" max="16134" width="13.85546875" style="15" customWidth="1"/>
    <col min="16135" max="16135" width="15.140625" style="15" customWidth="1"/>
    <col min="16136" max="16136" width="13.28515625" style="15" customWidth="1"/>
    <col min="16137" max="16137" width="14.140625" style="15" customWidth="1"/>
    <col min="16138" max="16138" width="14.85546875" style="15" customWidth="1"/>
    <col min="16139" max="16139" width="13.28515625" style="15" customWidth="1"/>
    <col min="16140" max="16140" width="14.140625" style="15" bestFit="1" customWidth="1"/>
    <col min="16141" max="16141" width="14" style="15" customWidth="1"/>
    <col min="16142" max="16142" width="12.85546875" style="15" customWidth="1"/>
    <col min="16143" max="16384" width="11.42578125" style="15"/>
  </cols>
  <sheetData>
    <row r="1" spans="1:14" s="347" customFormat="1" x14ac:dyDescent="0.2">
      <c r="A1" s="346"/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</row>
    <row r="2" spans="1:14" s="347" customFormat="1" x14ac:dyDescent="0.2">
      <c r="A2" s="346"/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</row>
    <row r="3" spans="1:14" s="347" customForma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</row>
    <row r="4" spans="1:14" s="347" customFormat="1" x14ac:dyDescent="0.2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6"/>
      <c r="L4" s="346"/>
      <c r="M4" s="346"/>
      <c r="N4" s="346"/>
    </row>
    <row r="5" spans="1:14" s="347" customFormat="1" x14ac:dyDescent="0.2">
      <c r="A5" s="346"/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</row>
    <row r="6" spans="1:14" s="347" customFormat="1" x14ac:dyDescent="0.2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</row>
    <row r="7" spans="1:14" s="347" customFormat="1" x14ac:dyDescent="0.2">
      <c r="A7" s="346"/>
      <c r="B7" s="346"/>
      <c r="C7" s="346"/>
      <c r="D7" s="346"/>
      <c r="E7" s="346"/>
      <c r="F7" s="346"/>
      <c r="G7" s="346"/>
      <c r="H7" s="346"/>
      <c r="I7" s="346"/>
      <c r="J7" s="346"/>
      <c r="K7" s="346"/>
      <c r="L7" s="346"/>
      <c r="M7" s="346"/>
      <c r="N7" s="346"/>
    </row>
    <row r="8" spans="1:14" s="347" customFormat="1" x14ac:dyDescent="0.2">
      <c r="A8" s="346"/>
      <c r="B8" s="346"/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</row>
    <row r="9" spans="1:14" s="347" customFormat="1" x14ac:dyDescent="0.2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</row>
    <row r="10" spans="1:14" s="347" customFormat="1" x14ac:dyDescent="0.2">
      <c r="A10" s="346"/>
      <c r="B10" s="346"/>
      <c r="C10" s="346"/>
      <c r="D10" s="346"/>
      <c r="E10" s="346"/>
      <c r="F10" s="346"/>
      <c r="G10" s="346"/>
      <c r="H10" s="346"/>
      <c r="I10" s="346"/>
      <c r="J10" s="346"/>
      <c r="K10" s="346"/>
      <c r="L10" s="346"/>
      <c r="M10" s="346"/>
      <c r="N10" s="346"/>
    </row>
    <row r="11" spans="1:14" s="347" customFormat="1" x14ac:dyDescent="0.2">
      <c r="A11" s="346"/>
      <c r="B11" s="346"/>
      <c r="C11" s="346"/>
      <c r="D11" s="346"/>
      <c r="E11" s="346"/>
      <c r="F11" s="346"/>
      <c r="G11" s="346"/>
      <c r="H11" s="346"/>
      <c r="I11" s="346"/>
      <c r="J11" s="346"/>
      <c r="K11" s="346"/>
      <c r="L11" s="346"/>
      <c r="M11" s="346"/>
      <c r="N11" s="346"/>
    </row>
    <row r="12" spans="1:14" s="347" customFormat="1" x14ac:dyDescent="0.2">
      <c r="A12" s="346"/>
      <c r="B12" s="346"/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</row>
    <row r="13" spans="1:14" s="347" customFormat="1" ht="69" x14ac:dyDescent="0.2">
      <c r="A13" s="346"/>
      <c r="B13" s="725" t="s">
        <v>27</v>
      </c>
      <c r="C13" s="725"/>
      <c r="D13" s="725"/>
      <c r="E13" s="725"/>
      <c r="F13" s="725"/>
      <c r="G13" s="725"/>
      <c r="H13" s="725"/>
      <c r="I13" s="725"/>
      <c r="J13" s="725"/>
      <c r="K13" s="725"/>
      <c r="L13" s="352"/>
      <c r="M13" s="346"/>
      <c r="N13" s="346"/>
    </row>
    <row r="14" spans="1:14" s="347" customFormat="1" ht="69" x14ac:dyDescent="0.2">
      <c r="A14" s="346"/>
      <c r="B14" s="725" t="s">
        <v>28</v>
      </c>
      <c r="C14" s="725"/>
      <c r="D14" s="725"/>
      <c r="E14" s="725"/>
      <c r="F14" s="725"/>
      <c r="G14" s="725"/>
      <c r="H14" s="725"/>
      <c r="I14" s="725"/>
      <c r="J14" s="725"/>
      <c r="K14" s="725"/>
      <c r="L14" s="352"/>
      <c r="M14" s="346"/>
      <c r="N14" s="346"/>
    </row>
    <row r="15" spans="1:14" s="347" customFormat="1" x14ac:dyDescent="0.2">
      <c r="A15" s="346"/>
      <c r="B15" s="346"/>
      <c r="C15" s="346"/>
      <c r="D15" s="346"/>
      <c r="E15" s="346"/>
      <c r="F15" s="346"/>
      <c r="G15" s="346"/>
      <c r="H15" s="346"/>
      <c r="I15" s="346"/>
      <c r="J15" s="346"/>
      <c r="K15" s="346"/>
      <c r="L15" s="346"/>
      <c r="M15" s="346"/>
      <c r="N15" s="346"/>
    </row>
    <row r="16" spans="1:14" s="347" customFormat="1" x14ac:dyDescent="0.2">
      <c r="A16" s="346"/>
      <c r="B16" s="346"/>
      <c r="C16" s="346"/>
      <c r="D16" s="346"/>
      <c r="E16" s="346"/>
      <c r="F16" s="346"/>
      <c r="G16" s="346"/>
      <c r="H16" s="346"/>
      <c r="I16" s="346"/>
      <c r="J16" s="346"/>
      <c r="K16" s="346"/>
      <c r="L16" s="346"/>
      <c r="M16" s="346"/>
      <c r="N16" s="346"/>
    </row>
    <row r="17" spans="1:14" s="347" customFormat="1" x14ac:dyDescent="0.2">
      <c r="A17" s="346"/>
      <c r="B17" s="346"/>
      <c r="C17" s="346"/>
      <c r="D17" s="346"/>
      <c r="E17" s="346"/>
      <c r="F17" s="346"/>
      <c r="G17" s="346"/>
      <c r="H17" s="346"/>
      <c r="I17" s="346"/>
      <c r="J17" s="346"/>
      <c r="K17" s="346"/>
      <c r="L17" s="346"/>
      <c r="M17" s="346"/>
      <c r="N17" s="346"/>
    </row>
    <row r="18" spans="1:14" s="347" customFormat="1" x14ac:dyDescent="0.2">
      <c r="A18" s="346"/>
      <c r="B18" s="346"/>
      <c r="C18" s="346"/>
      <c r="D18" s="346"/>
      <c r="E18" s="346"/>
      <c r="F18" s="346"/>
      <c r="G18" s="346"/>
      <c r="H18" s="346"/>
      <c r="I18" s="346"/>
      <c r="J18" s="346"/>
      <c r="K18" s="346"/>
      <c r="L18" s="346"/>
      <c r="M18" s="346"/>
      <c r="N18" s="346"/>
    </row>
    <row r="19" spans="1:14" s="347" customFormat="1" x14ac:dyDescent="0.2">
      <c r="A19" s="346"/>
      <c r="B19" s="346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</row>
    <row r="20" spans="1:14" s="347" customFormat="1" x14ac:dyDescent="0.2">
      <c r="A20" s="346"/>
      <c r="B20" s="346"/>
      <c r="C20" s="346"/>
      <c r="D20" s="346"/>
      <c r="E20" s="346"/>
      <c r="F20" s="346"/>
      <c r="G20" s="346"/>
      <c r="H20" s="346"/>
      <c r="I20" s="346"/>
      <c r="J20" s="346"/>
      <c r="K20" s="346"/>
      <c r="L20" s="346"/>
      <c r="M20" s="346"/>
      <c r="N20" s="346"/>
    </row>
    <row r="21" spans="1:14" s="347" customFormat="1" x14ac:dyDescent="0.2">
      <c r="A21" s="346"/>
      <c r="B21" s="346"/>
      <c r="C21" s="346"/>
      <c r="D21" s="346"/>
      <c r="E21" s="346"/>
      <c r="F21" s="346"/>
      <c r="G21" s="346"/>
      <c r="H21" s="346"/>
      <c r="I21" s="346"/>
      <c r="J21" s="346"/>
      <c r="K21" s="346"/>
      <c r="L21" s="346"/>
      <c r="M21" s="346"/>
      <c r="N21" s="346"/>
    </row>
    <row r="22" spans="1:14" s="347" customFormat="1" x14ac:dyDescent="0.2">
      <c r="A22" s="346"/>
      <c r="B22" s="346"/>
      <c r="C22" s="346"/>
      <c r="D22" s="346"/>
      <c r="E22" s="346"/>
      <c r="F22" s="346"/>
      <c r="G22" s="346"/>
      <c r="H22" s="346"/>
      <c r="I22" s="346"/>
      <c r="J22" s="346"/>
      <c r="K22" s="346"/>
      <c r="L22" s="346"/>
      <c r="M22" s="346"/>
      <c r="N22" s="346"/>
    </row>
    <row r="23" spans="1:14" s="347" customFormat="1" x14ac:dyDescent="0.2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</row>
    <row r="24" spans="1:14" s="347" customFormat="1" x14ac:dyDescent="0.2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</row>
    <row r="25" spans="1:14" s="347" customFormat="1" x14ac:dyDescent="0.2">
      <c r="A25" s="346"/>
      <c r="B25" s="346"/>
      <c r="C25" s="346"/>
      <c r="D25" s="346"/>
      <c r="E25" s="346"/>
      <c r="F25" s="346"/>
      <c r="G25" s="346"/>
      <c r="H25" s="346"/>
      <c r="I25" s="346"/>
      <c r="J25" s="346"/>
      <c r="K25" s="346"/>
      <c r="L25" s="346"/>
      <c r="M25" s="346"/>
      <c r="N25" s="346"/>
    </row>
    <row r="26" spans="1:14" s="347" customFormat="1" x14ac:dyDescent="0.2">
      <c r="A26" s="346"/>
      <c r="B26" s="346"/>
      <c r="C26" s="346"/>
      <c r="D26" s="346"/>
      <c r="E26" s="346"/>
      <c r="F26" s="346"/>
      <c r="G26" s="346"/>
      <c r="H26" s="346"/>
      <c r="I26" s="346"/>
      <c r="J26" s="346"/>
      <c r="K26" s="346"/>
      <c r="L26" s="346"/>
      <c r="M26" s="346"/>
      <c r="N26" s="346"/>
    </row>
    <row r="27" spans="1:14" s="347" customFormat="1" x14ac:dyDescent="0.2">
      <c r="A27" s="346"/>
      <c r="B27" s="346"/>
      <c r="C27" s="346"/>
      <c r="D27" s="346"/>
      <c r="E27" s="346"/>
      <c r="F27" s="346"/>
      <c r="G27" s="346"/>
      <c r="H27" s="346"/>
      <c r="I27" s="346"/>
      <c r="J27" s="346"/>
      <c r="K27" s="346"/>
      <c r="L27" s="346"/>
      <c r="M27" s="346"/>
      <c r="N27" s="346"/>
    </row>
    <row r="28" spans="1:14" s="347" customFormat="1" x14ac:dyDescent="0.2">
      <c r="A28" s="346"/>
      <c r="B28" s="346"/>
      <c r="C28" s="346"/>
      <c r="D28" s="346"/>
      <c r="E28" s="346"/>
      <c r="F28" s="346"/>
      <c r="G28" s="346"/>
      <c r="H28" s="346"/>
      <c r="I28" s="346"/>
      <c r="J28" s="346"/>
      <c r="K28" s="346"/>
      <c r="L28" s="346"/>
      <c r="M28" s="346"/>
      <c r="N28" s="346"/>
    </row>
    <row r="29" spans="1:14" s="347" customFormat="1" x14ac:dyDescent="0.2">
      <c r="A29" s="346"/>
      <c r="B29" s="346"/>
      <c r="C29" s="346"/>
      <c r="D29" s="346"/>
      <c r="E29" s="346"/>
      <c r="F29" s="346"/>
      <c r="G29" s="346"/>
      <c r="H29" s="346"/>
      <c r="I29" s="346"/>
      <c r="J29" s="346"/>
      <c r="K29" s="346"/>
      <c r="L29" s="346"/>
      <c r="M29" s="346"/>
      <c r="N29" s="346"/>
    </row>
    <row r="30" spans="1:14" s="347" customFormat="1" ht="12.75" customHeight="1" x14ac:dyDescent="0.2">
      <c r="A30" s="346"/>
      <c r="B30" s="346"/>
      <c r="C30" s="346"/>
      <c r="D30" s="346"/>
      <c r="E30" s="728" t="s">
        <v>638</v>
      </c>
      <c r="F30" s="728"/>
      <c r="G30" s="728"/>
      <c r="H30" s="728"/>
      <c r="I30" s="728"/>
      <c r="J30" s="728"/>
      <c r="K30" s="728"/>
      <c r="L30" s="353"/>
      <c r="M30" s="346"/>
      <c r="N30" s="346"/>
    </row>
    <row r="31" spans="1:14" s="347" customFormat="1" ht="12.75" customHeight="1" x14ac:dyDescent="0.2">
      <c r="A31" s="346"/>
      <c r="B31" s="346"/>
      <c r="C31" s="346"/>
      <c r="D31" s="346"/>
      <c r="E31" s="728"/>
      <c r="F31" s="728"/>
      <c r="G31" s="728"/>
      <c r="H31" s="728"/>
      <c r="I31" s="728"/>
      <c r="J31" s="728"/>
      <c r="K31" s="728"/>
      <c r="L31" s="353"/>
      <c r="M31" s="346"/>
      <c r="N31" s="346"/>
    </row>
    <row r="32" spans="1:14" s="347" customFormat="1" ht="12.75" customHeight="1" x14ac:dyDescent="0.2">
      <c r="A32" s="346"/>
      <c r="B32" s="346"/>
      <c r="C32" s="346"/>
      <c r="D32" s="346"/>
      <c r="E32" s="728"/>
      <c r="F32" s="728"/>
      <c r="G32" s="728"/>
      <c r="H32" s="728"/>
      <c r="I32" s="728"/>
      <c r="J32" s="728"/>
      <c r="K32" s="728"/>
      <c r="L32" s="353"/>
      <c r="M32" s="346"/>
      <c r="N32" s="346"/>
    </row>
    <row r="33" spans="1:14" s="347" customFormat="1" x14ac:dyDescent="0.2">
      <c r="A33" s="346"/>
      <c r="B33" s="346"/>
      <c r="C33" s="346"/>
      <c r="D33" s="346"/>
      <c r="E33" s="728"/>
      <c r="F33" s="728"/>
      <c r="G33" s="728"/>
      <c r="H33" s="728"/>
      <c r="I33" s="728"/>
      <c r="J33" s="728"/>
      <c r="K33" s="728"/>
      <c r="L33" s="346"/>
      <c r="M33" s="346"/>
      <c r="N33" s="346"/>
    </row>
    <row r="34" spans="1:14" s="347" customFormat="1" x14ac:dyDescent="0.2">
      <c r="A34" s="346"/>
      <c r="B34" s="346"/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</row>
    <row r="35" spans="1:14" s="347" customFormat="1" x14ac:dyDescent="0.2">
      <c r="A35" s="346"/>
      <c r="B35" s="346"/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/>
      <c r="N35" s="346"/>
    </row>
    <row r="36" spans="1:14" s="347" customFormat="1" x14ac:dyDescent="0.2">
      <c r="A36" s="346"/>
      <c r="B36" s="346"/>
      <c r="C36" s="346"/>
      <c r="D36" s="346"/>
      <c r="E36" s="346"/>
      <c r="F36" s="346"/>
      <c r="G36" s="346"/>
      <c r="H36" s="346"/>
      <c r="I36" s="346"/>
      <c r="J36" s="346"/>
      <c r="K36" s="346"/>
      <c r="L36" s="346"/>
      <c r="M36" s="346"/>
      <c r="N36" s="346"/>
    </row>
    <row r="37" spans="1:14" s="347" customFormat="1" x14ac:dyDescent="0.2">
      <c r="A37" s="346"/>
      <c r="B37" s="346"/>
      <c r="C37" s="346"/>
      <c r="D37" s="346"/>
      <c r="E37" s="346"/>
      <c r="F37" s="346"/>
      <c r="G37" s="346"/>
      <c r="H37" s="346"/>
      <c r="I37" s="346"/>
      <c r="J37" s="346"/>
      <c r="K37" s="346"/>
      <c r="L37" s="346"/>
      <c r="M37" s="346"/>
      <c r="N37" s="346"/>
    </row>
    <row r="38" spans="1:14" s="347" customFormat="1" x14ac:dyDescent="0.2">
      <c r="A38" s="346"/>
      <c r="B38" s="346"/>
      <c r="C38" s="346"/>
      <c r="D38" s="346"/>
      <c r="E38" s="346"/>
      <c r="F38" s="346"/>
      <c r="G38" s="346"/>
      <c r="H38" s="346"/>
      <c r="I38" s="346"/>
      <c r="J38" s="346"/>
      <c r="K38" s="346"/>
      <c r="L38" s="346"/>
      <c r="M38" s="346"/>
      <c r="N38" s="346"/>
    </row>
    <row r="39" spans="1:14" s="347" customFormat="1" x14ac:dyDescent="0.2">
      <c r="A39" s="346"/>
      <c r="B39" s="346"/>
      <c r="C39" s="346"/>
      <c r="D39" s="346"/>
      <c r="E39" s="346"/>
      <c r="F39" s="346"/>
      <c r="G39" s="346"/>
      <c r="H39" s="346"/>
      <c r="I39" s="346"/>
      <c r="J39" s="346"/>
      <c r="K39" s="346"/>
      <c r="L39" s="346"/>
      <c r="M39" s="346"/>
      <c r="N39" s="346"/>
    </row>
    <row r="40" spans="1:14" s="347" customFormat="1" x14ac:dyDescent="0.2">
      <c r="A40" s="346"/>
      <c r="B40" s="346"/>
      <c r="C40" s="346"/>
      <c r="D40" s="346"/>
      <c r="E40" s="346"/>
      <c r="F40" s="346"/>
      <c r="G40" s="346"/>
      <c r="H40" s="346"/>
      <c r="I40" s="346"/>
      <c r="J40" s="346"/>
      <c r="K40" s="346"/>
      <c r="L40" s="346"/>
      <c r="M40" s="346"/>
      <c r="N40" s="346"/>
    </row>
    <row r="41" spans="1:14" s="347" customFormat="1" x14ac:dyDescent="0.2">
      <c r="A41" s="346"/>
      <c r="B41" s="346"/>
      <c r="C41" s="346"/>
      <c r="D41" s="346"/>
      <c r="E41" s="346"/>
      <c r="F41" s="346"/>
      <c r="G41" s="346"/>
      <c r="H41" s="346"/>
      <c r="I41" s="346"/>
      <c r="J41" s="346"/>
      <c r="K41" s="346"/>
      <c r="L41" s="346"/>
      <c r="M41" s="346"/>
      <c r="N41" s="346"/>
    </row>
    <row r="42" spans="1:14" s="347" customFormat="1" x14ac:dyDescent="0.2">
      <c r="A42" s="346"/>
      <c r="B42" s="346"/>
      <c r="C42" s="346"/>
      <c r="D42" s="346"/>
      <c r="E42" s="346"/>
      <c r="F42" s="346"/>
      <c r="G42" s="346"/>
      <c r="H42" s="346"/>
      <c r="I42" s="346"/>
      <c r="J42" s="346"/>
      <c r="K42" s="346"/>
      <c r="L42" s="346"/>
      <c r="M42" s="346"/>
      <c r="N42" s="346"/>
    </row>
    <row r="43" spans="1:14" s="347" customFormat="1" x14ac:dyDescent="0.2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</row>
    <row r="44" spans="1:14" s="347" customFormat="1" x14ac:dyDescent="0.2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</row>
    <row r="45" spans="1:14" s="347" customFormat="1" x14ac:dyDescent="0.2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</row>
    <row r="46" spans="1:14" s="347" customFormat="1" x14ac:dyDescent="0.2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</row>
    <row r="47" spans="1:14" s="347" customFormat="1" x14ac:dyDescent="0.2">
      <c r="A47" s="348"/>
      <c r="B47" s="348"/>
      <c r="C47" s="348"/>
      <c r="D47" s="348"/>
      <c r="E47" s="348"/>
      <c r="F47" s="348"/>
      <c r="G47" s="348"/>
      <c r="H47" s="348"/>
      <c r="I47" s="348"/>
      <c r="J47" s="348"/>
      <c r="K47" s="348"/>
      <c r="L47" s="348"/>
      <c r="M47" s="348"/>
      <c r="N47" s="348"/>
    </row>
    <row r="48" spans="1:14" s="347" customFormat="1" x14ac:dyDescent="0.2">
      <c r="A48" s="348"/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</row>
    <row r="49" spans="1:14" s="347" customFormat="1" x14ac:dyDescent="0.2">
      <c r="A49" s="348"/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</row>
    <row r="50" spans="1:14" s="347" customFormat="1" x14ac:dyDescent="0.2">
      <c r="A50" s="348"/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</row>
    <row r="51" spans="1:14" s="347" customFormat="1" x14ac:dyDescent="0.2">
      <c r="A51" s="348"/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</row>
    <row r="52" spans="1:14" s="347" customFormat="1" x14ac:dyDescent="0.2">
      <c r="A52" s="348"/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</row>
    <row r="53" spans="1:14" s="347" customFormat="1" x14ac:dyDescent="0.2">
      <c r="A53" s="348"/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</row>
    <row r="54" spans="1:14" s="347" customFormat="1" x14ac:dyDescent="0.2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</row>
    <row r="55" spans="1:14" s="347" customFormat="1" x14ac:dyDescent="0.2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</row>
    <row r="56" spans="1:14" s="347" customFormat="1" x14ac:dyDescent="0.2">
      <c r="A56" s="348"/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</row>
    <row r="57" spans="1:14" s="347" customFormat="1" x14ac:dyDescent="0.2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</row>
    <row r="58" spans="1:14" s="347" customFormat="1" x14ac:dyDescent="0.2">
      <c r="A58" s="348"/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</row>
    <row r="59" spans="1:14" s="347" customFormat="1" x14ac:dyDescent="0.2">
      <c r="A59" s="348"/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</row>
    <row r="60" spans="1:14" s="347" customFormat="1" x14ac:dyDescent="0.2">
      <c r="A60" s="348"/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</row>
    <row r="61" spans="1:14" s="347" customFormat="1" x14ac:dyDescent="0.2">
      <c r="A61" s="348"/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</row>
    <row r="62" spans="1:14" s="347" customFormat="1" x14ac:dyDescent="0.2">
      <c r="A62" s="348"/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</row>
    <row r="63" spans="1:14" s="347" customFormat="1" x14ac:dyDescent="0.2">
      <c r="A63" s="348"/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</row>
    <row r="64" spans="1:14" s="347" customFormat="1" x14ac:dyDescent="0.2">
      <c r="A64" s="348"/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</row>
    <row r="65" spans="1:14" s="347" customFormat="1" x14ac:dyDescent="0.2">
      <c r="A65" s="348"/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</row>
    <row r="66" spans="1:14" s="347" customFormat="1" x14ac:dyDescent="0.2">
      <c r="A66" s="348"/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</row>
    <row r="67" spans="1:14" s="347" customFormat="1" x14ac:dyDescent="0.2">
      <c r="A67" s="348"/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</row>
    <row r="68" spans="1:14" s="347" customFormat="1" x14ac:dyDescent="0.2">
      <c r="A68" s="348"/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</row>
    <row r="69" spans="1:14" s="347" customFormat="1" x14ac:dyDescent="0.2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</row>
    <row r="70" spans="1:14" s="347" customFormat="1" x14ac:dyDescent="0.2">
      <c r="A70" s="348"/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</row>
    <row r="71" spans="1:14" s="347" customFormat="1" x14ac:dyDescent="0.2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</row>
    <row r="72" spans="1:14" s="347" customFormat="1" ht="12.75" customHeight="1" x14ac:dyDescent="0.2">
      <c r="A72" s="348"/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</row>
    <row r="73" spans="1:14" s="347" customFormat="1" ht="12.75" customHeight="1" x14ac:dyDescent="0.2">
      <c r="A73" s="348"/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</row>
    <row r="74" spans="1:14" s="347" customFormat="1" ht="12.75" customHeight="1" x14ac:dyDescent="0.2">
      <c r="A74" s="348"/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</row>
    <row r="75" spans="1:14" s="347" customFormat="1" ht="12.75" customHeight="1" x14ac:dyDescent="0.2">
      <c r="A75" s="348"/>
      <c r="B75" s="348"/>
      <c r="C75" s="348"/>
      <c r="D75" s="348"/>
      <c r="E75" s="348"/>
      <c r="F75" s="349"/>
      <c r="G75" s="349"/>
      <c r="H75" s="349"/>
      <c r="I75" s="349"/>
      <c r="J75" s="349"/>
      <c r="K75" s="349"/>
      <c r="L75" s="349"/>
      <c r="M75" s="348"/>
      <c r="N75" s="348"/>
    </row>
    <row r="76" spans="1:14" s="347" customFormat="1" x14ac:dyDescent="0.2">
      <c r="A76" s="348"/>
      <c r="B76" s="348"/>
      <c r="C76" s="348"/>
      <c r="D76" s="348"/>
      <c r="E76" s="348"/>
      <c r="F76" s="348"/>
      <c r="G76" s="348"/>
      <c r="H76" s="348"/>
      <c r="I76" s="348"/>
      <c r="J76" s="348"/>
      <c r="K76" s="348"/>
      <c r="L76" s="348"/>
      <c r="M76" s="348"/>
      <c r="N76" s="348"/>
    </row>
    <row r="77" spans="1:14" s="347" customFormat="1" x14ac:dyDescent="0.2">
      <c r="A77" s="348"/>
      <c r="B77" s="348"/>
      <c r="C77" s="348"/>
      <c r="D77" s="348"/>
      <c r="E77" s="348"/>
      <c r="F77" s="348"/>
      <c r="G77" s="348"/>
      <c r="H77" s="348"/>
      <c r="I77" s="348"/>
      <c r="J77" s="348"/>
      <c r="K77" s="348"/>
      <c r="L77" s="348"/>
      <c r="M77" s="348"/>
      <c r="N77" s="348"/>
    </row>
    <row r="78" spans="1:14" s="347" customFormat="1" x14ac:dyDescent="0.2">
      <c r="A78" s="348"/>
      <c r="B78" s="348"/>
      <c r="C78" s="348"/>
      <c r="D78" s="348"/>
      <c r="E78" s="348"/>
      <c r="F78" s="348"/>
      <c r="G78" s="348"/>
      <c r="H78" s="348"/>
      <c r="I78" s="348"/>
      <c r="J78" s="348"/>
      <c r="K78" s="348"/>
      <c r="L78" s="348"/>
      <c r="M78" s="348"/>
      <c r="N78" s="348"/>
    </row>
    <row r="79" spans="1:14" s="347" customFormat="1" x14ac:dyDescent="0.2">
      <c r="A79" s="348"/>
      <c r="B79" s="348"/>
      <c r="C79" s="348"/>
      <c r="D79" s="348"/>
      <c r="E79" s="348"/>
      <c r="F79" s="348"/>
      <c r="G79" s="348"/>
      <c r="H79" s="348"/>
      <c r="I79" s="348"/>
      <c r="J79" s="348"/>
      <c r="K79" s="348"/>
      <c r="L79" s="348"/>
      <c r="M79" s="348"/>
      <c r="N79" s="348"/>
    </row>
    <row r="80" spans="1:14" s="347" customFormat="1" x14ac:dyDescent="0.2">
      <c r="A80" s="348"/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</row>
    <row r="81" spans="1:15" s="347" customFormat="1" x14ac:dyDescent="0.2">
      <c r="A81" s="348"/>
      <c r="B81" s="348"/>
      <c r="C81" s="348"/>
      <c r="D81" s="348"/>
      <c r="E81" s="348"/>
      <c r="F81" s="348"/>
      <c r="G81" s="348"/>
      <c r="H81" s="348"/>
      <c r="I81" s="348"/>
      <c r="J81" s="348"/>
      <c r="K81" s="348"/>
      <c r="L81" s="348"/>
      <c r="M81" s="348"/>
      <c r="N81" s="348"/>
    </row>
    <row r="82" spans="1:15" s="347" customFormat="1" x14ac:dyDescent="0.2">
      <c r="A82" s="348"/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</row>
    <row r="83" spans="1:15" s="347" customFormat="1" x14ac:dyDescent="0.2">
      <c r="A83" s="348"/>
      <c r="B83" s="348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</row>
    <row r="84" spans="1:15" s="347" customFormat="1" x14ac:dyDescent="0.2">
      <c r="A84" s="348"/>
      <c r="B84" s="348"/>
      <c r="C84" s="348"/>
      <c r="D84" s="348"/>
      <c r="E84" s="348"/>
      <c r="F84" s="348"/>
      <c r="G84" s="348"/>
      <c r="H84" s="348"/>
      <c r="I84" s="348"/>
      <c r="J84" s="348"/>
      <c r="K84" s="348"/>
      <c r="L84" s="348"/>
      <c r="M84" s="348"/>
      <c r="N84" s="348"/>
    </row>
    <row r="85" spans="1:15" s="347" customFormat="1" x14ac:dyDescent="0.2">
      <c r="A85" s="348"/>
      <c r="B85" s="348"/>
      <c r="C85" s="348"/>
      <c r="D85" s="348"/>
      <c r="E85" s="348"/>
      <c r="F85" s="348"/>
      <c r="G85" s="348"/>
      <c r="H85" s="348"/>
      <c r="I85" s="348"/>
      <c r="J85" s="348"/>
      <c r="K85" s="348"/>
      <c r="L85" s="348"/>
      <c r="M85" s="348"/>
      <c r="N85" s="348"/>
    </row>
    <row r="86" spans="1:15" s="347" customFormat="1" x14ac:dyDescent="0.2">
      <c r="A86" s="348"/>
      <c r="B86" s="348"/>
      <c r="C86" s="348"/>
      <c r="D86" s="348"/>
      <c r="E86" s="348"/>
      <c r="F86" s="348"/>
      <c r="G86" s="348"/>
      <c r="H86" s="348"/>
      <c r="I86" s="348"/>
      <c r="J86" s="348"/>
      <c r="K86" s="348"/>
      <c r="L86" s="348"/>
      <c r="M86" s="348"/>
      <c r="N86" s="348"/>
    </row>
    <row r="87" spans="1:15" s="347" customFormat="1" x14ac:dyDescent="0.2">
      <c r="A87" s="348"/>
      <c r="B87" s="348"/>
      <c r="C87" s="348"/>
      <c r="D87" s="348"/>
      <c r="E87" s="348"/>
      <c r="F87" s="348"/>
      <c r="G87" s="348"/>
      <c r="H87" s="348"/>
      <c r="I87" s="348"/>
      <c r="J87" s="348"/>
      <c r="K87" s="348"/>
      <c r="L87" s="348"/>
      <c r="M87" s="348"/>
      <c r="N87" s="348"/>
    </row>
    <row r="88" spans="1:15" s="347" customFormat="1" x14ac:dyDescent="0.2">
      <c r="A88" s="348"/>
      <c r="B88" s="348"/>
      <c r="C88" s="348"/>
      <c r="D88" s="348"/>
      <c r="E88" s="348"/>
      <c r="F88" s="348"/>
      <c r="G88" s="348"/>
      <c r="H88" s="348"/>
      <c r="I88" s="348"/>
      <c r="J88" s="348"/>
      <c r="K88" s="348"/>
      <c r="L88" s="348"/>
      <c r="M88" s="348"/>
      <c r="N88" s="348"/>
    </row>
    <row r="89" spans="1:15" s="351" customFormat="1" x14ac:dyDescent="0.2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48"/>
      <c r="N89" s="348"/>
      <c r="O89" s="347"/>
    </row>
    <row r="90" spans="1:15" s="351" customFormat="1" x14ac:dyDescent="0.2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48"/>
      <c r="N90" s="348"/>
      <c r="O90" s="347"/>
    </row>
    <row r="91" spans="1:15" s="351" customFormat="1" x14ac:dyDescent="0.2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48"/>
      <c r="N91" s="348"/>
      <c r="O91" s="347"/>
    </row>
    <row r="92" spans="1:15" s="351" customFormat="1" x14ac:dyDescent="0.2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48"/>
      <c r="N92" s="348"/>
      <c r="O92" s="347"/>
    </row>
    <row r="93" spans="1:15" s="351" customFormat="1" x14ac:dyDescent="0.2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48"/>
      <c r="N93" s="348"/>
      <c r="O93" s="347"/>
    </row>
    <row r="94" spans="1:15" s="351" customFormat="1" x14ac:dyDescent="0.2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48"/>
      <c r="N94" s="348"/>
      <c r="O94" s="347"/>
    </row>
    <row r="95" spans="1:15" s="351" customFormat="1" x14ac:dyDescent="0.2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48"/>
      <c r="N95" s="348"/>
      <c r="O95" s="347"/>
    </row>
    <row r="96" spans="1:15" s="351" customFormat="1" x14ac:dyDescent="0.2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48"/>
      <c r="N96" s="348"/>
      <c r="O96" s="347"/>
    </row>
    <row r="97" spans="1:15" s="351" customFormat="1" x14ac:dyDescent="0.2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48"/>
      <c r="N97" s="348"/>
      <c r="O97" s="347"/>
    </row>
    <row r="98" spans="1:15" s="351" customFormat="1" x14ac:dyDescent="0.2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48"/>
      <c r="N98" s="348"/>
      <c r="O98" s="347"/>
    </row>
    <row r="99" spans="1:15" s="351" customFormat="1" x14ac:dyDescent="0.2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48"/>
      <c r="N99" s="348"/>
      <c r="O99" s="347"/>
    </row>
    <row r="100" spans="1:15" s="351" customFormat="1" x14ac:dyDescent="0.2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48"/>
      <c r="N100" s="348"/>
      <c r="O100" s="347"/>
    </row>
    <row r="101" spans="1:15" s="351" customFormat="1" x14ac:dyDescent="0.2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48"/>
      <c r="N101" s="348"/>
      <c r="O101" s="347"/>
    </row>
    <row r="102" spans="1:15" s="351" customFormat="1" x14ac:dyDescent="0.2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48"/>
      <c r="N102" s="348"/>
      <c r="O102" s="347"/>
    </row>
    <row r="103" spans="1:15" s="351" customFormat="1" x14ac:dyDescent="0.2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48"/>
      <c r="N103" s="348"/>
      <c r="O103" s="347"/>
    </row>
    <row r="104" spans="1:15" s="351" customFormat="1" x14ac:dyDescent="0.2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48"/>
      <c r="N104" s="348"/>
      <c r="O104" s="347"/>
    </row>
    <row r="105" spans="1:15" s="351" customForma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48"/>
      <c r="N105" s="348"/>
      <c r="O105" s="347"/>
    </row>
    <row r="106" spans="1:15" s="351" customFormat="1" x14ac:dyDescent="0.2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48"/>
      <c r="N106" s="348"/>
      <c r="O106" s="347"/>
    </row>
    <row r="107" spans="1:15" s="351" customFormat="1" x14ac:dyDescent="0.2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48"/>
      <c r="N107" s="348"/>
      <c r="O107" s="347"/>
    </row>
    <row r="108" spans="1:15" s="351" customFormat="1" x14ac:dyDescent="0.2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48"/>
      <c r="N108" s="348"/>
      <c r="O108" s="347"/>
    </row>
    <row r="109" spans="1:15" s="351" customFormat="1" x14ac:dyDescent="0.2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48"/>
      <c r="N109" s="348"/>
      <c r="O109" s="347"/>
    </row>
    <row r="110" spans="1:15" s="351" customFormat="1" x14ac:dyDescent="0.2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48"/>
      <c r="N110" s="348"/>
      <c r="O110" s="347"/>
    </row>
    <row r="111" spans="1:15" s="351" customFormat="1" x14ac:dyDescent="0.2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48"/>
      <c r="N111" s="348"/>
      <c r="O111" s="347"/>
    </row>
    <row r="112" spans="1:15" s="351" customFormat="1" x14ac:dyDescent="0.2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48"/>
      <c r="N112" s="348"/>
      <c r="O112" s="347"/>
    </row>
    <row r="113" spans="1:15" s="351" customFormat="1" x14ac:dyDescent="0.2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48"/>
      <c r="N113" s="348"/>
      <c r="O113" s="347"/>
    </row>
    <row r="114" spans="1:15" s="351" customFormat="1" x14ac:dyDescent="0.2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48"/>
      <c r="N114" s="348"/>
      <c r="O114" s="347"/>
    </row>
    <row r="115" spans="1:15" s="351" customFormat="1" x14ac:dyDescent="0.2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48"/>
      <c r="N115" s="348"/>
      <c r="O115" s="347"/>
    </row>
    <row r="116" spans="1:15" s="351" customFormat="1" x14ac:dyDescent="0.2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48"/>
      <c r="N116" s="348"/>
      <c r="O116" s="347"/>
    </row>
    <row r="117" spans="1:15" s="351" customFormat="1" x14ac:dyDescent="0.2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48"/>
      <c r="N117" s="348"/>
      <c r="O117" s="347"/>
    </row>
    <row r="118" spans="1:15" s="351" customFormat="1" x14ac:dyDescent="0.2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48"/>
      <c r="N118" s="348"/>
      <c r="O118" s="347"/>
    </row>
    <row r="119" spans="1:15" s="351" customFormat="1" x14ac:dyDescent="0.2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48"/>
      <c r="N119" s="348"/>
      <c r="O119" s="347"/>
    </row>
    <row r="120" spans="1:15" s="351" customFormat="1" x14ac:dyDescent="0.2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48"/>
      <c r="N120" s="348"/>
      <c r="O120" s="347"/>
    </row>
    <row r="121" spans="1:15" s="351" customFormat="1" x14ac:dyDescent="0.2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48"/>
      <c r="N121" s="348"/>
      <c r="O121" s="347"/>
    </row>
    <row r="122" spans="1:15" s="351" customFormat="1" x14ac:dyDescent="0.2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48"/>
      <c r="N122" s="348"/>
      <c r="O122" s="347"/>
    </row>
    <row r="123" spans="1:15" s="351" customFormat="1" x14ac:dyDescent="0.2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48"/>
      <c r="N123" s="348"/>
      <c r="O123" s="347"/>
    </row>
    <row r="124" spans="1:15" s="351" customFormat="1" x14ac:dyDescent="0.2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48"/>
      <c r="N124" s="348"/>
      <c r="O124" s="347"/>
    </row>
    <row r="125" spans="1:15" s="351" customFormat="1" x14ac:dyDescent="0.2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48"/>
      <c r="N125" s="348"/>
      <c r="O125" s="347"/>
    </row>
    <row r="126" spans="1:15" s="351" customFormat="1" x14ac:dyDescent="0.2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</row>
    <row r="127" spans="1:15" s="351" customFormat="1" x14ac:dyDescent="0.2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</row>
    <row r="128" spans="1:15" s="347" customFormat="1" x14ac:dyDescent="0.2">
      <c r="A128" s="348"/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</row>
    <row r="129" spans="1:14" s="347" customFormat="1" x14ac:dyDescent="0.2">
      <c r="A129" s="348"/>
      <c r="B129" s="726"/>
      <c r="C129" s="726"/>
      <c r="D129" s="726"/>
      <c r="E129" s="726"/>
      <c r="F129" s="726"/>
      <c r="G129" s="726"/>
      <c r="H129" s="726"/>
      <c r="I129" s="726"/>
      <c r="J129" s="726"/>
      <c r="K129" s="726"/>
      <c r="L129" s="726"/>
      <c r="M129" s="726"/>
      <c r="N129" s="726"/>
    </row>
    <row r="130" spans="1:14" s="347" customFormat="1" x14ac:dyDescent="0.2">
      <c r="A130" s="348"/>
      <c r="B130" s="726"/>
      <c r="C130" s="726"/>
      <c r="D130" s="726"/>
      <c r="E130" s="726"/>
      <c r="F130" s="726"/>
      <c r="G130" s="726"/>
      <c r="H130" s="726"/>
      <c r="I130" s="726"/>
      <c r="J130" s="726"/>
      <c r="K130" s="726"/>
      <c r="L130" s="726"/>
      <c r="M130" s="726"/>
      <c r="N130" s="726"/>
    </row>
    <row r="131" spans="1:14" s="347" customFormat="1" x14ac:dyDescent="0.2">
      <c r="A131" s="348"/>
      <c r="B131" s="726"/>
      <c r="C131" s="726"/>
      <c r="D131" s="726"/>
      <c r="E131" s="726"/>
      <c r="F131" s="726"/>
      <c r="G131" s="726"/>
      <c r="H131" s="726"/>
      <c r="I131" s="726"/>
      <c r="J131" s="726"/>
      <c r="K131" s="726"/>
      <c r="L131" s="726"/>
      <c r="M131" s="726"/>
      <c r="N131" s="726"/>
    </row>
    <row r="132" spans="1:14" s="347" customFormat="1" x14ac:dyDescent="0.2">
      <c r="A132" s="348"/>
      <c r="B132" s="726"/>
      <c r="C132" s="726"/>
      <c r="D132" s="726"/>
      <c r="E132" s="726"/>
      <c r="F132" s="726"/>
      <c r="G132" s="726"/>
      <c r="H132" s="726"/>
      <c r="I132" s="726"/>
      <c r="J132" s="726"/>
      <c r="K132" s="726"/>
      <c r="L132" s="726"/>
      <c r="M132" s="726"/>
      <c r="N132" s="726"/>
    </row>
    <row r="133" spans="1:14" s="347" customFormat="1" x14ac:dyDescent="0.2">
      <c r="A133" s="348"/>
      <c r="B133" s="726"/>
      <c r="C133" s="726"/>
      <c r="D133" s="726"/>
      <c r="E133" s="726"/>
      <c r="F133" s="726"/>
      <c r="G133" s="726"/>
      <c r="H133" s="726"/>
      <c r="I133" s="726"/>
      <c r="J133" s="726"/>
      <c r="K133" s="726"/>
      <c r="L133" s="726"/>
      <c r="M133" s="726"/>
      <c r="N133" s="726"/>
    </row>
    <row r="134" spans="1:14" s="347" customFormat="1" x14ac:dyDescent="0.2">
      <c r="A134" s="348"/>
      <c r="B134" s="726"/>
      <c r="C134" s="726"/>
      <c r="D134" s="726"/>
      <c r="E134" s="726"/>
      <c r="F134" s="726"/>
      <c r="G134" s="726"/>
      <c r="H134" s="726"/>
      <c r="I134" s="726"/>
      <c r="J134" s="726"/>
      <c r="K134" s="726"/>
      <c r="L134" s="726"/>
      <c r="M134" s="726"/>
      <c r="N134" s="726"/>
    </row>
    <row r="135" spans="1:14" s="347" customFormat="1" x14ac:dyDescent="0.2">
      <c r="A135" s="348"/>
      <c r="B135" s="726"/>
      <c r="C135" s="726"/>
      <c r="D135" s="726"/>
      <c r="E135" s="726"/>
      <c r="F135" s="726"/>
      <c r="G135" s="726"/>
      <c r="H135" s="726"/>
      <c r="I135" s="726"/>
      <c r="J135" s="726"/>
      <c r="K135" s="726"/>
      <c r="L135" s="726"/>
      <c r="M135" s="726"/>
      <c r="N135" s="726"/>
    </row>
    <row r="136" spans="1:14" s="347" customFormat="1" x14ac:dyDescent="0.2">
      <c r="A136" s="348"/>
      <c r="B136" s="726"/>
      <c r="C136" s="726"/>
      <c r="D136" s="726"/>
      <c r="E136" s="726"/>
      <c r="F136" s="726"/>
      <c r="G136" s="726"/>
      <c r="H136" s="726"/>
      <c r="I136" s="726"/>
      <c r="J136" s="726"/>
      <c r="K136" s="726"/>
      <c r="L136" s="726"/>
      <c r="M136" s="726"/>
      <c r="N136" s="726"/>
    </row>
    <row r="137" spans="1:14" s="347" customFormat="1" x14ac:dyDescent="0.2">
      <c r="A137" s="348"/>
      <c r="B137" s="726"/>
      <c r="C137" s="726"/>
      <c r="D137" s="726"/>
      <c r="E137" s="726"/>
      <c r="F137" s="726"/>
      <c r="G137" s="726"/>
      <c r="H137" s="726"/>
      <c r="I137" s="726"/>
      <c r="J137" s="726"/>
      <c r="K137" s="726"/>
      <c r="L137" s="726"/>
      <c r="M137" s="726"/>
      <c r="N137" s="726"/>
    </row>
    <row r="138" spans="1:14" s="347" customFormat="1" x14ac:dyDescent="0.2">
      <c r="A138" s="348"/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</row>
    <row r="139" spans="1:14" s="347" customFormat="1" x14ac:dyDescent="0.2">
      <c r="A139" s="348"/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</row>
    <row r="140" spans="1:14" s="347" customFormat="1" x14ac:dyDescent="0.2">
      <c r="A140" s="348"/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</row>
    <row r="141" spans="1:14" s="347" customFormat="1" x14ac:dyDescent="0.2">
      <c r="A141" s="348"/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</row>
    <row r="142" spans="1:14" s="347" customFormat="1" x14ac:dyDescent="0.2">
      <c r="A142" s="348"/>
      <c r="B142" s="348"/>
      <c r="C142" s="348"/>
      <c r="D142" s="348"/>
      <c r="E142" s="348"/>
      <c r="F142" s="348"/>
      <c r="G142" s="348"/>
      <c r="H142" s="348"/>
      <c r="I142" s="348"/>
      <c r="J142" s="348"/>
      <c r="K142" s="348"/>
      <c r="L142" s="348"/>
      <c r="M142" s="348"/>
      <c r="N142" s="348"/>
    </row>
    <row r="143" spans="1:14" s="347" customFormat="1" x14ac:dyDescent="0.2">
      <c r="A143" s="348"/>
      <c r="B143" s="348"/>
      <c r="C143" s="348"/>
      <c r="D143" s="348"/>
      <c r="E143" s="348"/>
      <c r="F143" s="348"/>
      <c r="G143" s="348"/>
      <c r="H143" s="348"/>
      <c r="I143" s="348"/>
      <c r="J143" s="348"/>
      <c r="K143" s="348"/>
      <c r="L143" s="348"/>
      <c r="M143" s="348"/>
      <c r="N143" s="348"/>
    </row>
    <row r="144" spans="1:14" s="347" customFormat="1" x14ac:dyDescent="0.2">
      <c r="A144" s="348"/>
      <c r="B144" s="348"/>
      <c r="C144" s="348"/>
      <c r="D144" s="348"/>
      <c r="E144" s="348"/>
      <c r="F144" s="348"/>
      <c r="G144" s="348"/>
      <c r="H144" s="348"/>
      <c r="I144" s="348"/>
      <c r="J144" s="348"/>
      <c r="K144" s="348"/>
      <c r="L144" s="348"/>
      <c r="M144" s="348"/>
      <c r="N144" s="348"/>
    </row>
    <row r="145" spans="1:14" s="347" customFormat="1" x14ac:dyDescent="0.2">
      <c r="A145" s="348"/>
      <c r="B145" s="348"/>
      <c r="C145" s="348"/>
      <c r="D145" s="348"/>
      <c r="E145" s="348"/>
      <c r="F145" s="348"/>
      <c r="G145" s="348"/>
      <c r="H145" s="348"/>
      <c r="I145" s="348"/>
      <c r="J145" s="348"/>
      <c r="K145" s="348"/>
      <c r="L145" s="348"/>
      <c r="M145" s="348"/>
      <c r="N145" s="348"/>
    </row>
    <row r="146" spans="1:14" s="347" customFormat="1" x14ac:dyDescent="0.2">
      <c r="A146" s="348"/>
      <c r="B146" s="348"/>
      <c r="C146" s="348"/>
      <c r="D146" s="348"/>
      <c r="E146" s="348"/>
      <c r="F146" s="348"/>
      <c r="G146" s="348"/>
      <c r="H146" s="348"/>
      <c r="I146" s="348"/>
      <c r="J146" s="348"/>
      <c r="K146" s="348"/>
      <c r="L146" s="348"/>
      <c r="M146" s="348"/>
      <c r="N146" s="348"/>
    </row>
    <row r="147" spans="1:14" s="347" customFormat="1" x14ac:dyDescent="0.2">
      <c r="A147" s="348"/>
      <c r="B147" s="348"/>
      <c r="C147" s="348"/>
      <c r="D147" s="348"/>
      <c r="E147" s="348"/>
      <c r="F147" s="348"/>
      <c r="G147" s="348"/>
      <c r="H147" s="348"/>
      <c r="I147" s="348"/>
      <c r="J147" s="348"/>
      <c r="K147" s="348"/>
      <c r="L147" s="348"/>
      <c r="M147" s="348"/>
      <c r="N147" s="348"/>
    </row>
    <row r="148" spans="1:14" s="347" customFormat="1" x14ac:dyDescent="0.2">
      <c r="A148" s="348"/>
      <c r="B148" s="348"/>
      <c r="C148" s="348"/>
      <c r="D148" s="348"/>
      <c r="E148" s="348"/>
      <c r="F148" s="348"/>
      <c r="G148" s="348"/>
      <c r="H148" s="348"/>
      <c r="I148" s="348"/>
      <c r="J148" s="348"/>
      <c r="K148" s="348"/>
      <c r="L148" s="348"/>
      <c r="M148" s="348"/>
      <c r="N148" s="348"/>
    </row>
    <row r="149" spans="1:14" s="347" customFormat="1" x14ac:dyDescent="0.2">
      <c r="A149" s="348"/>
      <c r="B149" s="348"/>
      <c r="C149" s="348"/>
      <c r="D149" s="348"/>
      <c r="E149" s="348"/>
      <c r="F149" s="348"/>
      <c r="G149" s="348"/>
      <c r="H149" s="348"/>
      <c r="I149" s="348"/>
      <c r="J149" s="348"/>
      <c r="K149" s="348"/>
      <c r="L149" s="348"/>
      <c r="M149" s="348"/>
      <c r="N149" s="348"/>
    </row>
    <row r="150" spans="1:14" s="347" customFormat="1" x14ac:dyDescent="0.2">
      <c r="A150" s="348"/>
      <c r="B150" s="348"/>
      <c r="C150" s="348"/>
      <c r="D150" s="348"/>
      <c r="E150" s="348"/>
      <c r="F150" s="348"/>
      <c r="G150" s="348"/>
      <c r="H150" s="348"/>
      <c r="I150" s="348"/>
      <c r="J150" s="348"/>
      <c r="K150" s="348"/>
      <c r="L150" s="348"/>
      <c r="M150" s="348"/>
      <c r="N150" s="348"/>
    </row>
    <row r="151" spans="1:14" s="347" customFormat="1" x14ac:dyDescent="0.2">
      <c r="A151" s="348"/>
      <c r="B151" s="348"/>
      <c r="C151" s="348"/>
      <c r="D151" s="348"/>
      <c r="E151" s="348"/>
      <c r="F151" s="348"/>
      <c r="G151" s="348"/>
      <c r="H151" s="348"/>
      <c r="I151" s="348"/>
      <c r="J151" s="348"/>
      <c r="K151" s="348"/>
      <c r="L151" s="348"/>
      <c r="M151" s="348"/>
      <c r="N151" s="348"/>
    </row>
    <row r="152" spans="1:14" s="347" customFormat="1" x14ac:dyDescent="0.2">
      <c r="A152" s="348"/>
      <c r="B152" s="348"/>
      <c r="C152" s="348"/>
      <c r="D152" s="348"/>
      <c r="E152" s="348"/>
      <c r="F152" s="348"/>
      <c r="G152" s="348"/>
      <c r="H152" s="348"/>
      <c r="I152" s="348"/>
      <c r="J152" s="348"/>
      <c r="K152" s="348"/>
      <c r="L152" s="348"/>
      <c r="M152" s="348"/>
      <c r="N152" s="348"/>
    </row>
    <row r="153" spans="1:14" s="347" customFormat="1" x14ac:dyDescent="0.2">
      <c r="A153" s="348"/>
      <c r="B153" s="348"/>
      <c r="C153" s="348"/>
      <c r="D153" s="348"/>
      <c r="E153" s="348"/>
      <c r="F153" s="348"/>
      <c r="G153" s="348"/>
      <c r="H153" s="348"/>
      <c r="I153" s="348"/>
      <c r="J153" s="348"/>
      <c r="K153" s="348"/>
      <c r="L153" s="348"/>
      <c r="M153" s="348"/>
      <c r="N153" s="348"/>
    </row>
    <row r="154" spans="1:14" s="347" customFormat="1" x14ac:dyDescent="0.2">
      <c r="A154" s="348"/>
      <c r="B154" s="348"/>
      <c r="C154" s="348"/>
      <c r="D154" s="348"/>
      <c r="E154" s="348"/>
      <c r="F154" s="348"/>
      <c r="G154" s="348"/>
      <c r="H154" s="348"/>
      <c r="I154" s="348"/>
      <c r="J154" s="348"/>
      <c r="K154" s="348"/>
      <c r="L154" s="348"/>
      <c r="M154" s="348"/>
      <c r="N154" s="348"/>
    </row>
    <row r="155" spans="1:14" s="347" customFormat="1" x14ac:dyDescent="0.2">
      <c r="A155" s="348"/>
      <c r="B155" s="348"/>
      <c r="C155" s="348"/>
      <c r="D155" s="348"/>
      <c r="E155" s="348"/>
      <c r="F155" s="348"/>
      <c r="G155" s="348"/>
      <c r="H155" s="348"/>
      <c r="I155" s="348"/>
      <c r="J155" s="348"/>
      <c r="K155" s="348"/>
      <c r="L155" s="348"/>
      <c r="M155" s="348"/>
      <c r="N155" s="348"/>
    </row>
    <row r="156" spans="1:14" s="347" customFormat="1" x14ac:dyDescent="0.2">
      <c r="A156" s="348"/>
      <c r="B156" s="348"/>
      <c r="C156" s="348"/>
      <c r="D156" s="348"/>
      <c r="E156" s="348"/>
      <c r="F156" s="348"/>
      <c r="G156" s="348"/>
      <c r="H156" s="348"/>
      <c r="I156" s="348"/>
      <c r="J156" s="348"/>
      <c r="K156" s="348"/>
      <c r="L156" s="348"/>
      <c r="M156" s="348"/>
      <c r="N156" s="348"/>
    </row>
    <row r="157" spans="1:14" s="347" customFormat="1" x14ac:dyDescent="0.2">
      <c r="A157" s="348"/>
      <c r="B157" s="348"/>
      <c r="C157" s="348"/>
      <c r="D157" s="348"/>
      <c r="E157" s="348"/>
      <c r="F157" s="348"/>
      <c r="G157" s="348"/>
      <c r="H157" s="348"/>
      <c r="I157" s="348"/>
      <c r="J157" s="348"/>
      <c r="K157" s="348"/>
      <c r="L157" s="348"/>
      <c r="M157" s="348"/>
      <c r="N157" s="348"/>
    </row>
    <row r="158" spans="1:14" s="347" customFormat="1" x14ac:dyDescent="0.2">
      <c r="A158" s="348"/>
      <c r="B158" s="348"/>
      <c r="C158" s="348"/>
      <c r="D158" s="348"/>
      <c r="E158" s="348"/>
      <c r="F158" s="348"/>
      <c r="G158" s="348"/>
      <c r="H158" s="348"/>
      <c r="I158" s="348"/>
      <c r="J158" s="348"/>
      <c r="K158" s="348"/>
      <c r="L158" s="348"/>
      <c r="M158" s="348"/>
      <c r="N158" s="348"/>
    </row>
    <row r="159" spans="1:14" s="347" customFormat="1" x14ac:dyDescent="0.2">
      <c r="A159" s="348"/>
      <c r="B159" s="348"/>
      <c r="C159" s="348"/>
      <c r="D159" s="348"/>
      <c r="E159" s="348"/>
      <c r="F159" s="348"/>
      <c r="G159" s="348"/>
      <c r="H159" s="348"/>
      <c r="I159" s="348"/>
      <c r="J159" s="348"/>
      <c r="K159" s="348"/>
      <c r="L159" s="348"/>
      <c r="M159" s="348"/>
      <c r="N159" s="348"/>
    </row>
    <row r="160" spans="1:14" s="347" customFormat="1" x14ac:dyDescent="0.2">
      <c r="A160" s="348"/>
      <c r="B160" s="348"/>
      <c r="C160" s="348"/>
      <c r="D160" s="348"/>
      <c r="E160" s="348"/>
      <c r="F160" s="348"/>
      <c r="G160" s="348"/>
      <c r="H160" s="348"/>
      <c r="I160" s="348"/>
      <c r="J160" s="348"/>
      <c r="K160" s="348"/>
      <c r="L160" s="348"/>
      <c r="M160" s="348"/>
      <c r="N160" s="348"/>
    </row>
    <row r="161" spans="1:14" s="347" customFormat="1" x14ac:dyDescent="0.2">
      <c r="A161" s="348"/>
      <c r="B161" s="348"/>
      <c r="C161" s="348"/>
      <c r="D161" s="348"/>
      <c r="E161" s="348"/>
      <c r="F161" s="348"/>
      <c r="G161" s="348"/>
      <c r="H161" s="348"/>
      <c r="I161" s="348"/>
      <c r="J161" s="348"/>
      <c r="K161" s="348"/>
      <c r="L161" s="348"/>
      <c r="M161" s="348"/>
      <c r="N161" s="348"/>
    </row>
    <row r="162" spans="1:14" s="347" customFormat="1" x14ac:dyDescent="0.2">
      <c r="A162" s="348"/>
      <c r="B162" s="348"/>
      <c r="C162" s="348"/>
      <c r="D162" s="348"/>
      <c r="E162" s="348"/>
      <c r="F162" s="348"/>
      <c r="G162" s="348"/>
      <c r="H162" s="348"/>
      <c r="I162" s="348"/>
      <c r="J162" s="348"/>
      <c r="K162" s="348"/>
      <c r="L162" s="348"/>
      <c r="M162" s="348"/>
      <c r="N162" s="348"/>
    </row>
    <row r="163" spans="1:14" s="347" customFormat="1" x14ac:dyDescent="0.2">
      <c r="A163" s="348"/>
      <c r="B163" s="348"/>
      <c r="C163" s="348"/>
      <c r="D163" s="348"/>
      <c r="E163" s="348"/>
      <c r="F163" s="348"/>
      <c r="G163" s="348"/>
      <c r="H163" s="348"/>
      <c r="I163" s="348"/>
      <c r="J163" s="348"/>
      <c r="K163" s="348"/>
      <c r="L163" s="348"/>
      <c r="M163" s="348"/>
      <c r="N163" s="348"/>
    </row>
    <row r="164" spans="1:14" s="347" customFormat="1" x14ac:dyDescent="0.2">
      <c r="A164" s="348"/>
      <c r="B164" s="348"/>
      <c r="C164" s="348"/>
      <c r="D164" s="348"/>
      <c r="E164" s="348"/>
      <c r="F164" s="348"/>
      <c r="G164" s="348"/>
      <c r="H164" s="348"/>
      <c r="I164" s="348"/>
      <c r="J164" s="348"/>
      <c r="K164" s="348"/>
      <c r="L164" s="348"/>
      <c r="M164" s="348"/>
      <c r="N164" s="348"/>
    </row>
    <row r="165" spans="1:14" s="347" customFormat="1" x14ac:dyDescent="0.2">
      <c r="A165" s="348"/>
      <c r="B165" s="348"/>
      <c r="C165" s="348"/>
      <c r="D165" s="348"/>
      <c r="E165" s="348"/>
      <c r="F165" s="348"/>
      <c r="G165" s="348"/>
      <c r="H165" s="348"/>
      <c r="I165" s="348"/>
      <c r="J165" s="348"/>
      <c r="K165" s="348"/>
      <c r="L165" s="348"/>
      <c r="M165" s="348"/>
      <c r="N165" s="348"/>
    </row>
    <row r="166" spans="1:14" s="347" customFormat="1" x14ac:dyDescent="0.2">
      <c r="A166" s="348"/>
      <c r="B166" s="348"/>
      <c r="C166" s="348"/>
      <c r="D166" s="348"/>
      <c r="E166" s="348"/>
      <c r="F166" s="348"/>
      <c r="G166" s="348"/>
      <c r="H166" s="348"/>
      <c r="I166" s="348"/>
      <c r="J166" s="348"/>
      <c r="K166" s="348"/>
      <c r="L166" s="348"/>
      <c r="M166" s="348"/>
      <c r="N166" s="348"/>
    </row>
    <row r="167" spans="1:14" s="347" customFormat="1" x14ac:dyDescent="0.2">
      <c r="A167" s="348"/>
      <c r="B167" s="348"/>
      <c r="C167" s="348"/>
      <c r="D167" s="348"/>
      <c r="E167" s="348"/>
      <c r="F167" s="348"/>
      <c r="G167" s="348"/>
      <c r="H167" s="348"/>
      <c r="I167" s="348"/>
      <c r="J167" s="348"/>
      <c r="K167" s="348"/>
      <c r="L167" s="348"/>
      <c r="M167" s="348"/>
      <c r="N167" s="348"/>
    </row>
    <row r="168" spans="1:14" s="347" customFormat="1" x14ac:dyDescent="0.2">
      <c r="A168" s="348"/>
      <c r="B168" s="348"/>
      <c r="C168" s="348"/>
      <c r="D168" s="348"/>
      <c r="E168" s="348"/>
      <c r="F168" s="348"/>
      <c r="G168" s="348"/>
      <c r="H168" s="348"/>
      <c r="I168" s="348"/>
      <c r="J168" s="348"/>
      <c r="K168" s="348"/>
      <c r="L168" s="348"/>
      <c r="M168" s="348"/>
      <c r="N168" s="348"/>
    </row>
    <row r="169" spans="1:14" s="347" customFormat="1" x14ac:dyDescent="0.2">
      <c r="A169" s="348"/>
      <c r="B169" s="348"/>
      <c r="C169" s="348"/>
      <c r="D169" s="348"/>
      <c r="E169" s="348"/>
      <c r="F169" s="348"/>
      <c r="G169" s="348"/>
      <c r="H169" s="348"/>
      <c r="I169" s="348"/>
      <c r="J169" s="348"/>
      <c r="K169" s="348"/>
      <c r="L169" s="348"/>
      <c r="M169" s="348"/>
      <c r="N169" s="348"/>
    </row>
    <row r="170" spans="1:14" s="347" customFormat="1" x14ac:dyDescent="0.2">
      <c r="A170" s="348"/>
      <c r="B170" s="348"/>
      <c r="C170" s="348"/>
      <c r="D170" s="348"/>
      <c r="E170" s="348"/>
      <c r="F170" s="348"/>
      <c r="G170" s="348"/>
      <c r="H170" s="348"/>
      <c r="I170" s="348"/>
      <c r="J170" s="348"/>
      <c r="K170" s="348"/>
      <c r="L170" s="348"/>
      <c r="M170" s="348"/>
      <c r="N170" s="348"/>
    </row>
    <row r="171" spans="1:14" s="347" customFormat="1" x14ac:dyDescent="0.2">
      <c r="A171" s="348"/>
      <c r="B171" s="348"/>
      <c r="C171" s="348"/>
      <c r="D171" s="348"/>
      <c r="E171" s="348"/>
      <c r="F171" s="348"/>
      <c r="G171" s="348"/>
      <c r="H171" s="348"/>
      <c r="I171" s="348"/>
      <c r="J171" s="348"/>
      <c r="K171" s="348"/>
      <c r="L171" s="348"/>
      <c r="M171" s="348"/>
      <c r="N171" s="348"/>
    </row>
    <row r="172" spans="1:14" s="347" customFormat="1" x14ac:dyDescent="0.2">
      <c r="A172" s="348"/>
      <c r="B172" s="348"/>
      <c r="C172" s="348"/>
      <c r="D172" s="348"/>
      <c r="E172" s="348"/>
      <c r="F172" s="348"/>
      <c r="G172" s="348"/>
      <c r="H172" s="348"/>
      <c r="I172" s="348"/>
      <c r="J172" s="348"/>
      <c r="K172" s="348"/>
      <c r="L172" s="348"/>
      <c r="M172" s="348"/>
      <c r="N172" s="348"/>
    </row>
    <row r="173" spans="1:14" s="347" customFormat="1" x14ac:dyDescent="0.2">
      <c r="A173" s="348"/>
      <c r="B173" s="348"/>
      <c r="C173" s="348"/>
      <c r="D173" s="348"/>
      <c r="E173" s="348"/>
      <c r="F173" s="348"/>
      <c r="G173" s="348"/>
      <c r="H173" s="348"/>
      <c r="I173" s="348"/>
      <c r="J173" s="348"/>
      <c r="K173" s="348"/>
      <c r="L173" s="348"/>
      <c r="M173" s="348"/>
      <c r="N173" s="348"/>
    </row>
    <row r="174" spans="1:14" s="347" customFormat="1" x14ac:dyDescent="0.2">
      <c r="A174" s="348"/>
      <c r="B174" s="348"/>
      <c r="C174" s="348"/>
      <c r="D174" s="348"/>
      <c r="E174" s="348"/>
      <c r="F174" s="348"/>
      <c r="G174" s="348"/>
      <c r="H174" s="348"/>
      <c r="I174" s="348"/>
      <c r="J174" s="348"/>
      <c r="K174" s="348"/>
      <c r="L174" s="348"/>
      <c r="M174" s="348"/>
      <c r="N174" s="348"/>
    </row>
    <row r="175" spans="1:14" s="347" customFormat="1" x14ac:dyDescent="0.2">
      <c r="A175" s="348"/>
      <c r="B175" s="348"/>
      <c r="C175" s="348"/>
      <c r="D175" s="348"/>
      <c r="E175" s="348"/>
      <c r="F175" s="348"/>
      <c r="G175" s="348"/>
      <c r="H175" s="348"/>
      <c r="I175" s="348"/>
      <c r="J175" s="348"/>
      <c r="K175" s="348"/>
      <c r="L175" s="348"/>
      <c r="M175" s="348"/>
      <c r="N175" s="348"/>
    </row>
    <row r="176" spans="1:14" s="347" customFormat="1" x14ac:dyDescent="0.2">
      <c r="A176" s="348"/>
      <c r="B176" s="348"/>
      <c r="C176" s="348"/>
      <c r="D176" s="348"/>
      <c r="E176" s="348"/>
      <c r="F176" s="348"/>
      <c r="G176" s="348"/>
      <c r="H176" s="348"/>
      <c r="I176" s="348"/>
      <c r="J176" s="348"/>
      <c r="K176" s="348"/>
      <c r="L176" s="348"/>
      <c r="M176" s="348"/>
      <c r="N176" s="348"/>
    </row>
    <row r="177" spans="1:14" s="347" customFormat="1" x14ac:dyDescent="0.2">
      <c r="A177" s="348"/>
      <c r="B177" s="348"/>
      <c r="C177" s="348"/>
      <c r="D177" s="348"/>
      <c r="E177" s="348"/>
      <c r="F177" s="348"/>
      <c r="G177" s="348"/>
      <c r="H177" s="348"/>
      <c r="I177" s="348"/>
      <c r="J177" s="348"/>
      <c r="K177" s="348"/>
      <c r="L177" s="348"/>
      <c r="M177" s="348"/>
      <c r="N177" s="348"/>
    </row>
    <row r="178" spans="1:14" s="347" customFormat="1" x14ac:dyDescent="0.2">
      <c r="A178" s="348"/>
      <c r="B178" s="348"/>
      <c r="C178" s="348"/>
      <c r="D178" s="348"/>
      <c r="E178" s="348"/>
      <c r="F178" s="348"/>
      <c r="G178" s="348"/>
      <c r="H178" s="348"/>
      <c r="I178" s="348"/>
      <c r="J178" s="348"/>
      <c r="K178" s="348"/>
      <c r="L178" s="348"/>
      <c r="M178" s="348"/>
      <c r="N178" s="348"/>
    </row>
    <row r="179" spans="1:14" s="347" customFormat="1" x14ac:dyDescent="0.2">
      <c r="A179" s="348"/>
      <c r="B179" s="348"/>
      <c r="C179" s="348"/>
      <c r="D179" s="348"/>
      <c r="E179" s="348"/>
      <c r="F179" s="348"/>
      <c r="G179" s="348"/>
      <c r="H179" s="348"/>
      <c r="I179" s="348"/>
      <c r="J179" s="348"/>
      <c r="K179" s="348"/>
      <c r="L179" s="348"/>
      <c r="M179" s="348"/>
      <c r="N179" s="348"/>
    </row>
    <row r="180" spans="1:14" s="347" customFormat="1" x14ac:dyDescent="0.2">
      <c r="A180" s="348"/>
      <c r="B180" s="348"/>
      <c r="C180" s="348"/>
      <c r="D180" s="348"/>
      <c r="E180" s="348"/>
      <c r="F180" s="348"/>
      <c r="G180" s="348"/>
      <c r="H180" s="348"/>
      <c r="I180" s="348"/>
      <c r="J180" s="348"/>
      <c r="K180" s="348"/>
      <c r="L180" s="348"/>
      <c r="M180" s="348"/>
      <c r="N180" s="348"/>
    </row>
    <row r="181" spans="1:14" s="347" customFormat="1" x14ac:dyDescent="0.2">
      <c r="A181" s="348"/>
      <c r="B181" s="348"/>
      <c r="C181" s="348"/>
      <c r="D181" s="34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</row>
    <row r="182" spans="1:14" s="347" customFormat="1" x14ac:dyDescent="0.2">
      <c r="A182" s="348"/>
      <c r="B182" s="348"/>
      <c r="C182" s="348"/>
      <c r="D182" s="348"/>
      <c r="E182" s="348"/>
      <c r="F182" s="348"/>
      <c r="G182" s="348"/>
      <c r="H182" s="348"/>
      <c r="I182" s="348"/>
      <c r="J182" s="348"/>
      <c r="K182" s="348"/>
      <c r="L182" s="348"/>
      <c r="M182" s="348"/>
      <c r="N182" s="348"/>
    </row>
    <row r="183" spans="1:14" s="347" customFormat="1" x14ac:dyDescent="0.2">
      <c r="A183" s="348"/>
      <c r="B183" s="348"/>
      <c r="C183" s="348"/>
      <c r="D183" s="348"/>
      <c r="E183" s="348"/>
      <c r="F183" s="348"/>
      <c r="G183" s="348"/>
      <c r="H183" s="348"/>
      <c r="I183" s="348"/>
      <c r="J183" s="348"/>
      <c r="K183" s="348"/>
      <c r="L183" s="348"/>
      <c r="M183" s="348"/>
      <c r="N183" s="348"/>
    </row>
    <row r="184" spans="1:14" s="347" customFormat="1" x14ac:dyDescent="0.2">
      <c r="A184" s="348"/>
      <c r="B184" s="348"/>
      <c r="C184" s="348"/>
      <c r="D184" s="348"/>
      <c r="E184" s="348"/>
      <c r="F184" s="348"/>
      <c r="G184" s="348"/>
      <c r="H184" s="348"/>
      <c r="I184" s="348"/>
      <c r="J184" s="348"/>
      <c r="K184" s="348"/>
      <c r="L184" s="348"/>
      <c r="M184" s="348"/>
      <c r="N184" s="348"/>
    </row>
    <row r="185" spans="1:14" s="347" customFormat="1" x14ac:dyDescent="0.2">
      <c r="A185" s="348"/>
      <c r="B185" s="348"/>
      <c r="C185" s="348"/>
      <c r="D185" s="348"/>
      <c r="E185" s="348"/>
      <c r="F185" s="348"/>
      <c r="G185" s="348"/>
      <c r="H185" s="348"/>
      <c r="I185" s="348"/>
      <c r="J185" s="348"/>
      <c r="K185" s="348"/>
      <c r="L185" s="348"/>
      <c r="M185" s="348"/>
      <c r="N185" s="348"/>
    </row>
    <row r="186" spans="1:14" s="347" customFormat="1" x14ac:dyDescent="0.2">
      <c r="A186" s="348"/>
      <c r="B186" s="348"/>
      <c r="C186" s="348"/>
      <c r="D186" s="348"/>
      <c r="E186" s="348"/>
      <c r="F186" s="348"/>
      <c r="G186" s="348"/>
      <c r="H186" s="348"/>
      <c r="I186" s="348"/>
      <c r="J186" s="348"/>
      <c r="K186" s="348"/>
      <c r="L186" s="348"/>
      <c r="M186" s="348"/>
      <c r="N186" s="348"/>
    </row>
    <row r="187" spans="1:14" s="347" customFormat="1" x14ac:dyDescent="0.2">
      <c r="A187" s="348"/>
      <c r="B187" s="348"/>
      <c r="C187" s="348"/>
      <c r="D187" s="348"/>
      <c r="E187" s="348"/>
      <c r="F187" s="348"/>
      <c r="G187" s="348"/>
      <c r="H187" s="348"/>
      <c r="I187" s="348"/>
      <c r="J187" s="348"/>
      <c r="K187" s="348"/>
      <c r="L187" s="348"/>
      <c r="M187" s="348"/>
      <c r="N187" s="348"/>
    </row>
    <row r="188" spans="1:14" s="347" customFormat="1" x14ac:dyDescent="0.2">
      <c r="A188" s="348"/>
      <c r="B188" s="348"/>
      <c r="C188" s="348"/>
      <c r="D188" s="348"/>
      <c r="E188" s="348"/>
      <c r="F188" s="348"/>
      <c r="G188" s="348"/>
      <c r="H188" s="348"/>
      <c r="I188" s="348"/>
      <c r="J188" s="348"/>
      <c r="K188" s="348"/>
      <c r="L188" s="348"/>
      <c r="M188" s="348"/>
      <c r="N188" s="348"/>
    </row>
    <row r="189" spans="1:14" s="347" customFormat="1" x14ac:dyDescent="0.2">
      <c r="A189" s="348"/>
      <c r="B189" s="348"/>
      <c r="C189" s="348"/>
      <c r="D189" s="348"/>
      <c r="E189" s="348"/>
      <c r="F189" s="348"/>
      <c r="G189" s="348"/>
      <c r="H189" s="348"/>
      <c r="I189" s="348"/>
      <c r="J189" s="348"/>
      <c r="K189" s="348"/>
      <c r="L189" s="348"/>
      <c r="M189" s="348"/>
      <c r="N189" s="348"/>
    </row>
    <row r="190" spans="1:14" s="347" customFormat="1" x14ac:dyDescent="0.2">
      <c r="A190" s="348"/>
      <c r="B190" s="348"/>
      <c r="C190" s="348"/>
      <c r="D190" s="348"/>
      <c r="E190" s="348"/>
      <c r="F190" s="348"/>
      <c r="G190" s="348"/>
      <c r="H190" s="348"/>
      <c r="I190" s="348"/>
      <c r="J190" s="348"/>
      <c r="K190" s="348"/>
      <c r="L190" s="348"/>
      <c r="M190" s="348"/>
      <c r="N190" s="348"/>
    </row>
    <row r="191" spans="1:14" s="347" customFormat="1" x14ac:dyDescent="0.2">
      <c r="A191" s="348"/>
      <c r="B191" s="348"/>
      <c r="C191" s="348"/>
      <c r="D191" s="348"/>
      <c r="E191" s="348"/>
      <c r="F191" s="348"/>
      <c r="G191" s="348"/>
      <c r="H191" s="348"/>
      <c r="I191" s="348"/>
      <c r="J191" s="348"/>
      <c r="K191" s="348"/>
      <c r="L191" s="348"/>
      <c r="M191" s="348"/>
      <c r="N191" s="348"/>
    </row>
    <row r="192" spans="1:14" s="347" customFormat="1" x14ac:dyDescent="0.2">
      <c r="A192" s="348"/>
      <c r="B192" s="348"/>
      <c r="C192" s="348"/>
      <c r="D192" s="348"/>
      <c r="E192" s="348"/>
      <c r="F192" s="348"/>
      <c r="G192" s="348"/>
      <c r="H192" s="348"/>
      <c r="I192" s="348"/>
      <c r="J192" s="348"/>
      <c r="K192" s="348"/>
      <c r="L192" s="348"/>
      <c r="M192" s="348"/>
      <c r="N192" s="348"/>
    </row>
    <row r="193" spans="1:14" s="347" customFormat="1" x14ac:dyDescent="0.2">
      <c r="A193" s="348"/>
      <c r="B193" s="348"/>
      <c r="C193" s="348"/>
      <c r="D193" s="348"/>
      <c r="E193" s="348"/>
      <c r="F193" s="348"/>
      <c r="G193" s="348"/>
      <c r="H193" s="348"/>
      <c r="I193" s="348"/>
      <c r="J193" s="348"/>
      <c r="K193" s="348"/>
      <c r="L193" s="348"/>
      <c r="M193" s="348"/>
      <c r="N193" s="348"/>
    </row>
    <row r="194" spans="1:14" s="347" customFormat="1" x14ac:dyDescent="0.2">
      <c r="A194" s="348"/>
      <c r="B194" s="348"/>
      <c r="C194" s="348"/>
      <c r="D194" s="348"/>
      <c r="E194" s="348"/>
      <c r="F194" s="348"/>
      <c r="G194" s="348"/>
      <c r="H194" s="348"/>
      <c r="I194" s="348"/>
      <c r="J194" s="348"/>
      <c r="K194" s="348"/>
      <c r="L194" s="348"/>
      <c r="M194" s="348"/>
      <c r="N194" s="348"/>
    </row>
    <row r="195" spans="1:14" s="347" customFormat="1" x14ac:dyDescent="0.2">
      <c r="A195" s="348"/>
      <c r="B195" s="348"/>
      <c r="C195" s="348"/>
      <c r="D195" s="348"/>
      <c r="E195" s="348"/>
      <c r="F195" s="348"/>
      <c r="G195" s="348"/>
      <c r="H195" s="348"/>
      <c r="I195" s="348"/>
      <c r="J195" s="348"/>
      <c r="K195" s="348"/>
      <c r="L195" s="348"/>
      <c r="M195" s="348"/>
      <c r="N195" s="348"/>
    </row>
    <row r="196" spans="1:14" s="347" customFormat="1" x14ac:dyDescent="0.2">
      <c r="A196" s="348"/>
      <c r="B196" s="348"/>
      <c r="C196" s="348"/>
      <c r="D196" s="348"/>
      <c r="E196" s="348"/>
      <c r="F196" s="348"/>
      <c r="G196" s="348"/>
      <c r="H196" s="348"/>
      <c r="I196" s="348"/>
      <c r="J196" s="348"/>
      <c r="K196" s="348"/>
      <c r="L196" s="348"/>
      <c r="M196" s="348"/>
      <c r="N196" s="348"/>
    </row>
    <row r="197" spans="1:14" s="347" customFormat="1" x14ac:dyDescent="0.2">
      <c r="A197" s="348"/>
      <c r="B197" s="348"/>
      <c r="C197" s="348"/>
      <c r="D197" s="348"/>
      <c r="E197" s="348"/>
      <c r="F197" s="348"/>
      <c r="G197" s="348"/>
      <c r="H197" s="348"/>
      <c r="I197" s="348"/>
      <c r="J197" s="348"/>
      <c r="K197" s="348"/>
      <c r="L197" s="348"/>
      <c r="M197" s="348"/>
      <c r="N197" s="348"/>
    </row>
    <row r="198" spans="1:14" s="347" customFormat="1" x14ac:dyDescent="0.2">
      <c r="A198" s="348"/>
      <c r="B198" s="348"/>
      <c r="C198" s="348"/>
      <c r="D198" s="348"/>
      <c r="E198" s="348"/>
      <c r="F198" s="348"/>
      <c r="G198" s="348"/>
      <c r="H198" s="348"/>
      <c r="I198" s="348"/>
      <c r="J198" s="348"/>
      <c r="K198" s="348"/>
      <c r="L198" s="348"/>
      <c r="M198" s="348"/>
      <c r="N198" s="348"/>
    </row>
    <row r="199" spans="1:14" s="347" customFormat="1" x14ac:dyDescent="0.2">
      <c r="A199" s="348"/>
      <c r="B199" s="348"/>
      <c r="C199" s="348"/>
      <c r="D199" s="348"/>
      <c r="E199" s="348"/>
      <c r="F199" s="348"/>
      <c r="G199" s="348"/>
      <c r="H199" s="348"/>
      <c r="I199" s="348"/>
      <c r="J199" s="348"/>
      <c r="K199" s="348"/>
      <c r="L199" s="348"/>
      <c r="M199" s="348"/>
      <c r="N199" s="348"/>
    </row>
    <row r="200" spans="1:14" s="347" customFormat="1" x14ac:dyDescent="0.2">
      <c r="A200" s="348"/>
      <c r="B200" s="348"/>
      <c r="C200" s="348"/>
      <c r="D200" s="348"/>
      <c r="E200" s="348"/>
      <c r="F200" s="348"/>
      <c r="G200" s="348"/>
      <c r="H200" s="348"/>
      <c r="I200" s="348"/>
      <c r="J200" s="348"/>
      <c r="K200" s="348"/>
      <c r="L200" s="348"/>
      <c r="M200" s="348"/>
      <c r="N200" s="348"/>
    </row>
    <row r="201" spans="1:14" s="347" customFormat="1" x14ac:dyDescent="0.2">
      <c r="A201" s="348"/>
      <c r="B201" s="348"/>
      <c r="C201" s="348"/>
      <c r="D201" s="348"/>
      <c r="E201" s="348"/>
      <c r="F201" s="348"/>
      <c r="G201" s="348"/>
      <c r="H201" s="348"/>
      <c r="I201" s="348"/>
      <c r="J201" s="348"/>
      <c r="K201" s="348"/>
      <c r="L201" s="348"/>
      <c r="M201" s="348"/>
      <c r="N201" s="348"/>
    </row>
    <row r="202" spans="1:14" s="347" customFormat="1" x14ac:dyDescent="0.2">
      <c r="A202" s="348"/>
      <c r="B202" s="348"/>
      <c r="C202" s="348"/>
      <c r="D202" s="348"/>
      <c r="E202" s="348"/>
      <c r="F202" s="348"/>
      <c r="G202" s="348"/>
      <c r="H202" s="348"/>
      <c r="I202" s="348"/>
      <c r="J202" s="348"/>
      <c r="K202" s="348"/>
      <c r="L202" s="348"/>
      <c r="M202" s="348"/>
      <c r="N202" s="348"/>
    </row>
    <row r="203" spans="1:14" s="347" customFormat="1" x14ac:dyDescent="0.2">
      <c r="A203" s="348"/>
      <c r="B203" s="348"/>
      <c r="C203" s="348"/>
      <c r="D203" s="348"/>
      <c r="E203" s="348"/>
      <c r="F203" s="348"/>
      <c r="G203" s="348"/>
      <c r="H203" s="348"/>
      <c r="I203" s="348"/>
      <c r="J203" s="348"/>
      <c r="K203" s="348"/>
      <c r="L203" s="348"/>
      <c r="M203" s="348"/>
      <c r="N203" s="348"/>
    </row>
    <row r="204" spans="1:14" s="347" customFormat="1" x14ac:dyDescent="0.2">
      <c r="A204" s="348"/>
      <c r="B204" s="348"/>
      <c r="C204" s="348"/>
      <c r="D204" s="348"/>
      <c r="E204" s="348"/>
      <c r="F204" s="348"/>
      <c r="G204" s="348"/>
      <c r="H204" s="348"/>
      <c r="I204" s="348"/>
      <c r="J204" s="348"/>
      <c r="K204" s="348"/>
      <c r="L204" s="348"/>
      <c r="M204" s="348"/>
      <c r="N204" s="348"/>
    </row>
    <row r="205" spans="1:14" s="347" customFormat="1" x14ac:dyDescent="0.2">
      <c r="A205" s="348"/>
      <c r="B205" s="348"/>
      <c r="C205" s="348"/>
      <c r="D205" s="348"/>
      <c r="E205" s="348"/>
      <c r="F205" s="348"/>
      <c r="G205" s="348"/>
      <c r="H205" s="348"/>
      <c r="I205" s="348"/>
      <c r="J205" s="348"/>
      <c r="K205" s="348"/>
      <c r="L205" s="348"/>
      <c r="M205" s="348"/>
      <c r="N205" s="348"/>
    </row>
    <row r="206" spans="1:14" s="347" customFormat="1" x14ac:dyDescent="0.2">
      <c r="A206" s="348"/>
      <c r="B206" s="348"/>
      <c r="C206" s="348"/>
      <c r="D206" s="348"/>
      <c r="E206" s="348"/>
      <c r="F206" s="348"/>
      <c r="G206" s="348"/>
      <c r="H206" s="348"/>
      <c r="I206" s="348"/>
      <c r="J206" s="348"/>
      <c r="K206" s="348"/>
      <c r="L206" s="348"/>
      <c r="M206" s="348"/>
      <c r="N206" s="348"/>
    </row>
    <row r="207" spans="1:14" s="347" customFormat="1" x14ac:dyDescent="0.2">
      <c r="A207" s="348"/>
      <c r="B207" s="348"/>
      <c r="C207" s="348"/>
      <c r="D207" s="348"/>
      <c r="E207" s="348"/>
      <c r="F207" s="348"/>
      <c r="G207" s="348"/>
      <c r="H207" s="348"/>
      <c r="I207" s="348"/>
      <c r="J207" s="348"/>
      <c r="K207" s="348"/>
      <c r="L207" s="348"/>
      <c r="M207" s="348"/>
      <c r="N207" s="348"/>
    </row>
    <row r="208" spans="1:14" s="347" customFormat="1" x14ac:dyDescent="0.2">
      <c r="A208" s="348"/>
      <c r="B208" s="348"/>
      <c r="C208" s="348"/>
      <c r="D208" s="348"/>
      <c r="E208" s="348"/>
      <c r="F208" s="348"/>
      <c r="G208" s="348"/>
      <c r="H208" s="348"/>
      <c r="I208" s="348"/>
      <c r="J208" s="348"/>
      <c r="K208" s="348"/>
      <c r="L208" s="348"/>
      <c r="M208" s="348"/>
      <c r="N208" s="348"/>
    </row>
    <row r="209" spans="1:14" s="347" customFormat="1" x14ac:dyDescent="0.2">
      <c r="A209" s="348"/>
      <c r="B209" s="348"/>
      <c r="C209" s="348"/>
      <c r="D209" s="348"/>
      <c r="E209" s="348"/>
      <c r="F209" s="348"/>
      <c r="G209" s="348"/>
      <c r="H209" s="348"/>
      <c r="I209" s="348"/>
      <c r="J209" s="348"/>
      <c r="K209" s="348"/>
      <c r="L209" s="348"/>
      <c r="M209" s="348"/>
      <c r="N209" s="348"/>
    </row>
    <row r="210" spans="1:14" s="347" customFormat="1" x14ac:dyDescent="0.2">
      <c r="A210" s="348"/>
      <c r="B210" s="348"/>
      <c r="C210" s="348"/>
      <c r="D210" s="348"/>
      <c r="E210" s="348"/>
      <c r="F210" s="348"/>
      <c r="G210" s="348"/>
      <c r="H210" s="348"/>
      <c r="I210" s="348"/>
      <c r="J210" s="348"/>
      <c r="K210" s="348"/>
      <c r="L210" s="348"/>
      <c r="M210" s="348"/>
      <c r="N210" s="348"/>
    </row>
    <row r="211" spans="1:14" s="347" customFormat="1" x14ac:dyDescent="0.2">
      <c r="A211" s="348"/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  <c r="N211" s="348"/>
    </row>
    <row r="212" spans="1:14" s="347" customFormat="1" x14ac:dyDescent="0.2">
      <c r="A212" s="348"/>
      <c r="B212" s="348"/>
      <c r="C212" s="348"/>
      <c r="D212" s="348"/>
      <c r="E212" s="348"/>
      <c r="F212" s="348"/>
      <c r="G212" s="348"/>
      <c r="H212" s="348"/>
      <c r="I212" s="348"/>
      <c r="J212" s="348"/>
      <c r="K212" s="348"/>
      <c r="L212" s="348"/>
      <c r="M212" s="348"/>
      <c r="N212" s="348"/>
    </row>
    <row r="213" spans="1:14" s="347" customFormat="1" x14ac:dyDescent="0.2">
      <c r="A213" s="348"/>
      <c r="B213" s="348"/>
      <c r="C213" s="348"/>
      <c r="D213" s="348"/>
      <c r="E213" s="348"/>
      <c r="F213" s="348"/>
      <c r="G213" s="348"/>
      <c r="H213" s="348"/>
      <c r="I213" s="348"/>
      <c r="J213" s="348"/>
      <c r="K213" s="348"/>
      <c r="L213" s="348"/>
      <c r="M213" s="348"/>
      <c r="N213" s="348"/>
    </row>
    <row r="214" spans="1:14" s="347" customFormat="1" x14ac:dyDescent="0.2">
      <c r="A214" s="348"/>
      <c r="B214" s="348"/>
      <c r="C214" s="348"/>
      <c r="D214" s="348"/>
      <c r="E214" s="348"/>
      <c r="F214" s="348"/>
      <c r="G214" s="348"/>
      <c r="H214" s="348"/>
      <c r="I214" s="348"/>
      <c r="J214" s="348"/>
      <c r="K214" s="348"/>
      <c r="L214" s="348"/>
      <c r="M214" s="348"/>
      <c r="N214" s="348"/>
    </row>
    <row r="215" spans="1:14" s="347" customFormat="1" x14ac:dyDescent="0.2">
      <c r="A215" s="348"/>
      <c r="B215" s="348"/>
      <c r="C215" s="348"/>
      <c r="D215" s="348"/>
      <c r="E215" s="348"/>
      <c r="F215" s="348"/>
      <c r="G215" s="348"/>
      <c r="H215" s="348"/>
      <c r="I215" s="348"/>
      <c r="J215" s="348"/>
      <c r="K215" s="348"/>
      <c r="L215" s="348"/>
      <c r="M215" s="348"/>
      <c r="N215" s="348"/>
    </row>
    <row r="216" spans="1:14" s="347" customFormat="1" x14ac:dyDescent="0.2">
      <c r="A216" s="348"/>
      <c r="B216" s="348"/>
      <c r="C216" s="348"/>
      <c r="D216" s="348"/>
      <c r="E216" s="348"/>
      <c r="F216" s="348"/>
      <c r="G216" s="348"/>
      <c r="H216" s="348"/>
      <c r="I216" s="348"/>
      <c r="J216" s="348"/>
      <c r="K216" s="348"/>
      <c r="L216" s="348"/>
      <c r="M216" s="348"/>
      <c r="N216" s="348"/>
    </row>
    <row r="217" spans="1:14" s="347" customFormat="1" x14ac:dyDescent="0.2">
      <c r="A217" s="348"/>
      <c r="B217" s="348"/>
      <c r="C217" s="348"/>
      <c r="D217" s="348"/>
      <c r="E217" s="348"/>
      <c r="F217" s="348"/>
      <c r="G217" s="348"/>
      <c r="H217" s="348"/>
      <c r="I217" s="348"/>
      <c r="J217" s="348"/>
      <c r="K217" s="348"/>
      <c r="L217" s="348"/>
      <c r="M217" s="348"/>
      <c r="N217" s="348"/>
    </row>
    <row r="218" spans="1:14" s="347" customFormat="1" x14ac:dyDescent="0.2">
      <c r="A218" s="348"/>
      <c r="B218" s="348"/>
      <c r="C218" s="348"/>
      <c r="D218" s="348"/>
      <c r="E218" s="348"/>
      <c r="F218" s="348"/>
      <c r="G218" s="348"/>
      <c r="H218" s="348"/>
      <c r="I218" s="348"/>
      <c r="J218" s="348"/>
      <c r="K218" s="348"/>
      <c r="L218" s="348"/>
      <c r="M218" s="348"/>
      <c r="N218" s="348"/>
    </row>
    <row r="219" spans="1:14" s="347" customFormat="1" x14ac:dyDescent="0.2">
      <c r="A219" s="348"/>
      <c r="B219" s="348"/>
      <c r="C219" s="348"/>
      <c r="D219" s="348"/>
      <c r="E219" s="348"/>
      <c r="F219" s="348"/>
      <c r="G219" s="348"/>
      <c r="H219" s="348"/>
      <c r="I219" s="348"/>
      <c r="J219" s="348"/>
      <c r="K219" s="348"/>
      <c r="L219" s="348"/>
      <c r="M219" s="348"/>
      <c r="N219" s="348"/>
    </row>
    <row r="220" spans="1:14" s="347" customFormat="1" x14ac:dyDescent="0.2">
      <c r="A220" s="348"/>
      <c r="B220" s="348"/>
      <c r="C220" s="348"/>
      <c r="D220" s="348"/>
      <c r="E220" s="348"/>
      <c r="F220" s="348"/>
      <c r="G220" s="348"/>
      <c r="H220" s="348"/>
      <c r="I220" s="348"/>
      <c r="J220" s="348"/>
      <c r="K220" s="348"/>
      <c r="L220" s="348"/>
      <c r="M220" s="348"/>
      <c r="N220" s="348"/>
    </row>
    <row r="221" spans="1:14" s="347" customFormat="1" x14ac:dyDescent="0.2">
      <c r="A221" s="348"/>
      <c r="B221" s="348"/>
      <c r="C221" s="348"/>
      <c r="D221" s="348"/>
      <c r="E221" s="348"/>
      <c r="F221" s="348"/>
      <c r="G221" s="348"/>
      <c r="H221" s="348"/>
      <c r="I221" s="348"/>
      <c r="J221" s="348"/>
      <c r="K221" s="348"/>
      <c r="L221" s="348"/>
      <c r="M221" s="348"/>
      <c r="N221" s="348"/>
    </row>
    <row r="222" spans="1:14" s="347" customFormat="1" x14ac:dyDescent="0.2">
      <c r="A222" s="348"/>
      <c r="B222" s="348"/>
      <c r="C222" s="348"/>
      <c r="D222" s="348"/>
      <c r="E222" s="348"/>
      <c r="F222" s="348"/>
      <c r="G222" s="348"/>
      <c r="H222" s="348"/>
      <c r="I222" s="348"/>
      <c r="J222" s="348"/>
      <c r="K222" s="348"/>
      <c r="L222" s="348"/>
      <c r="M222" s="348"/>
      <c r="N222" s="348"/>
    </row>
    <row r="223" spans="1:14" s="347" customFormat="1" x14ac:dyDescent="0.2">
      <c r="A223" s="348"/>
      <c r="B223" s="348"/>
      <c r="C223" s="348"/>
      <c r="D223" s="348"/>
      <c r="E223" s="348"/>
      <c r="F223" s="348"/>
      <c r="G223" s="348"/>
      <c r="H223" s="348"/>
      <c r="I223" s="348"/>
      <c r="J223" s="348"/>
      <c r="K223" s="348"/>
      <c r="L223" s="348"/>
      <c r="M223" s="348"/>
      <c r="N223" s="348"/>
    </row>
    <row r="224" spans="1:14" s="347" customFormat="1" x14ac:dyDescent="0.2">
      <c r="A224" s="348"/>
      <c r="B224" s="348"/>
      <c r="C224" s="348"/>
      <c r="D224" s="348"/>
      <c r="E224" s="348"/>
      <c r="F224" s="348"/>
      <c r="G224" s="348"/>
      <c r="H224" s="348"/>
      <c r="I224" s="348"/>
      <c r="J224" s="348"/>
      <c r="K224" s="348"/>
      <c r="L224" s="348"/>
      <c r="M224" s="348"/>
      <c r="N224" s="348"/>
    </row>
    <row r="225" spans="1:14" s="347" customFormat="1" x14ac:dyDescent="0.2">
      <c r="A225" s="348"/>
      <c r="B225" s="348"/>
      <c r="C225" s="348"/>
      <c r="D225" s="348"/>
      <c r="E225" s="348"/>
      <c r="F225" s="348"/>
      <c r="G225" s="348"/>
      <c r="H225" s="348"/>
      <c r="I225" s="348"/>
      <c r="J225" s="348"/>
      <c r="K225" s="348"/>
      <c r="L225" s="348"/>
      <c r="M225" s="348"/>
      <c r="N225" s="348"/>
    </row>
    <row r="226" spans="1:14" s="347" customFormat="1" x14ac:dyDescent="0.2">
      <c r="A226" s="348"/>
      <c r="B226" s="348"/>
      <c r="C226" s="348"/>
      <c r="D226" s="348"/>
      <c r="E226" s="348"/>
      <c r="F226" s="348"/>
      <c r="G226" s="348"/>
      <c r="H226" s="348"/>
      <c r="I226" s="348"/>
      <c r="J226" s="348"/>
      <c r="K226" s="348"/>
      <c r="L226" s="348"/>
      <c r="M226" s="348"/>
      <c r="N226" s="348"/>
    </row>
    <row r="227" spans="1:14" s="347" customFormat="1" x14ac:dyDescent="0.2">
      <c r="A227" s="348"/>
      <c r="B227" s="348"/>
      <c r="C227" s="348"/>
      <c r="D227" s="348"/>
      <c r="E227" s="348"/>
      <c r="F227" s="348"/>
      <c r="G227" s="348"/>
      <c r="H227" s="348"/>
      <c r="I227" s="348"/>
      <c r="J227" s="348"/>
      <c r="K227" s="348"/>
      <c r="L227" s="348"/>
      <c r="M227" s="348"/>
      <c r="N227" s="348"/>
    </row>
    <row r="228" spans="1:14" s="347" customFormat="1" x14ac:dyDescent="0.2">
      <c r="A228" s="348"/>
      <c r="B228" s="348"/>
      <c r="C228" s="348"/>
      <c r="D228" s="348"/>
      <c r="E228" s="348"/>
      <c r="F228" s="348"/>
      <c r="G228" s="348"/>
      <c r="H228" s="348"/>
      <c r="I228" s="348"/>
      <c r="J228" s="348"/>
      <c r="K228" s="348"/>
      <c r="L228" s="348"/>
      <c r="M228" s="348"/>
      <c r="N228" s="348"/>
    </row>
    <row r="229" spans="1:14" s="347" customFormat="1" x14ac:dyDescent="0.2">
      <c r="A229" s="348"/>
      <c r="B229" s="348"/>
      <c r="C229" s="348"/>
      <c r="D229" s="348"/>
      <c r="E229" s="348"/>
      <c r="F229" s="348"/>
      <c r="G229" s="348"/>
      <c r="H229" s="348"/>
      <c r="I229" s="348"/>
      <c r="J229" s="348"/>
      <c r="K229" s="348"/>
      <c r="L229" s="348"/>
      <c r="M229" s="348"/>
      <c r="N229" s="348"/>
    </row>
    <row r="230" spans="1:14" s="347" customFormat="1" x14ac:dyDescent="0.2">
      <c r="A230" s="348"/>
      <c r="B230" s="348"/>
      <c r="C230" s="348"/>
      <c r="D230" s="348"/>
      <c r="E230" s="348"/>
      <c r="F230" s="348"/>
      <c r="G230" s="348"/>
      <c r="H230" s="348"/>
      <c r="I230" s="348"/>
      <c r="J230" s="348"/>
      <c r="K230" s="348"/>
      <c r="L230" s="348"/>
      <c r="M230" s="348"/>
      <c r="N230" s="348"/>
    </row>
    <row r="231" spans="1:14" s="347" customFormat="1" x14ac:dyDescent="0.2">
      <c r="A231" s="348"/>
      <c r="B231" s="348"/>
      <c r="C231" s="348"/>
      <c r="D231" s="348"/>
      <c r="E231" s="348"/>
      <c r="F231" s="348"/>
      <c r="G231" s="348"/>
      <c r="H231" s="348"/>
      <c r="I231" s="348"/>
      <c r="J231" s="348"/>
      <c r="K231" s="348"/>
      <c r="L231" s="348"/>
      <c r="M231" s="348"/>
      <c r="N231" s="348"/>
    </row>
    <row r="232" spans="1:14" s="347" customFormat="1" x14ac:dyDescent="0.2">
      <c r="A232" s="348"/>
      <c r="B232" s="348"/>
      <c r="C232" s="348"/>
      <c r="D232" s="348"/>
      <c r="E232" s="348"/>
      <c r="F232" s="348"/>
      <c r="G232" s="348"/>
      <c r="H232" s="348"/>
      <c r="I232" s="348"/>
      <c r="J232" s="348"/>
      <c r="K232" s="348"/>
      <c r="L232" s="348"/>
      <c r="M232" s="348"/>
      <c r="N232" s="348"/>
    </row>
    <row r="233" spans="1:14" s="347" customFormat="1" x14ac:dyDescent="0.2">
      <c r="A233" s="348"/>
      <c r="B233" s="348"/>
      <c r="C233" s="348"/>
      <c r="D233" s="348"/>
      <c r="E233" s="348"/>
      <c r="F233" s="348"/>
      <c r="G233" s="348"/>
      <c r="H233" s="348"/>
      <c r="I233" s="348"/>
      <c r="J233" s="348"/>
      <c r="K233" s="348"/>
      <c r="L233" s="348"/>
      <c r="M233" s="348"/>
      <c r="N233" s="348"/>
    </row>
    <row r="234" spans="1:14" s="347" customFormat="1" x14ac:dyDescent="0.2">
      <c r="A234" s="348"/>
      <c r="B234" s="348"/>
      <c r="C234" s="348"/>
      <c r="D234" s="348"/>
      <c r="E234" s="348"/>
      <c r="F234" s="348"/>
      <c r="G234" s="348"/>
      <c r="H234" s="348"/>
      <c r="I234" s="348"/>
      <c r="J234" s="348"/>
      <c r="K234" s="348"/>
      <c r="L234" s="348"/>
      <c r="M234" s="348"/>
      <c r="N234" s="348"/>
    </row>
    <row r="235" spans="1:14" s="347" customFormat="1" x14ac:dyDescent="0.2">
      <c r="A235" s="348"/>
      <c r="B235" s="348"/>
      <c r="C235" s="348"/>
      <c r="D235" s="348"/>
      <c r="E235" s="348"/>
      <c r="F235" s="348"/>
      <c r="G235" s="348"/>
      <c r="H235" s="348"/>
      <c r="I235" s="348"/>
      <c r="J235" s="348"/>
      <c r="K235" s="348"/>
      <c r="L235" s="348"/>
      <c r="M235" s="348"/>
      <c r="N235" s="348"/>
    </row>
    <row r="236" spans="1:14" s="347" customFormat="1" x14ac:dyDescent="0.2">
      <c r="A236" s="348"/>
      <c r="B236" s="348"/>
      <c r="C236" s="348"/>
      <c r="D236" s="348"/>
      <c r="E236" s="348"/>
      <c r="F236" s="348"/>
      <c r="G236" s="348"/>
      <c r="H236" s="348"/>
      <c r="I236" s="348"/>
      <c r="J236" s="348"/>
      <c r="K236" s="348"/>
      <c r="L236" s="348"/>
      <c r="M236" s="348"/>
      <c r="N236" s="348"/>
    </row>
    <row r="237" spans="1:14" s="347" customFormat="1" x14ac:dyDescent="0.2">
      <c r="A237" s="348"/>
      <c r="B237" s="348"/>
      <c r="C237" s="348"/>
      <c r="D237" s="348"/>
      <c r="E237" s="348"/>
      <c r="F237" s="348"/>
      <c r="G237" s="348"/>
      <c r="H237" s="348"/>
      <c r="I237" s="348"/>
      <c r="J237" s="348"/>
      <c r="K237" s="348"/>
      <c r="L237" s="348"/>
      <c r="M237" s="348"/>
      <c r="N237" s="348"/>
    </row>
    <row r="238" spans="1:14" s="347" customFormat="1" x14ac:dyDescent="0.2">
      <c r="A238" s="348"/>
      <c r="B238" s="348"/>
      <c r="C238" s="348"/>
      <c r="D238" s="348"/>
      <c r="E238" s="348"/>
      <c r="F238" s="348"/>
      <c r="G238" s="348"/>
      <c r="H238" s="348"/>
      <c r="I238" s="348"/>
      <c r="J238" s="348"/>
      <c r="K238" s="348"/>
      <c r="L238" s="348"/>
      <c r="M238" s="348"/>
      <c r="N238" s="348"/>
    </row>
    <row r="239" spans="1:14" s="347" customFormat="1" x14ac:dyDescent="0.2">
      <c r="A239" s="348"/>
      <c r="B239" s="348"/>
      <c r="C239" s="348"/>
      <c r="D239" s="348"/>
      <c r="E239" s="348"/>
      <c r="F239" s="348"/>
      <c r="G239" s="348"/>
      <c r="H239" s="348"/>
      <c r="I239" s="348"/>
      <c r="J239" s="348"/>
      <c r="K239" s="348"/>
      <c r="L239" s="348"/>
      <c r="M239" s="348"/>
      <c r="N239" s="348"/>
    </row>
    <row r="240" spans="1:14" s="347" customFormat="1" x14ac:dyDescent="0.2">
      <c r="A240" s="348"/>
      <c r="B240" s="348"/>
      <c r="C240" s="348"/>
      <c r="D240" s="348"/>
      <c r="E240" s="348"/>
      <c r="F240" s="348"/>
      <c r="G240" s="348"/>
      <c r="H240" s="348"/>
      <c r="I240" s="348"/>
      <c r="J240" s="348"/>
      <c r="K240" s="348"/>
      <c r="L240" s="348"/>
      <c r="M240" s="348"/>
      <c r="N240" s="348"/>
    </row>
    <row r="241" spans="1:14" s="347" customFormat="1" x14ac:dyDescent="0.2">
      <c r="A241" s="348"/>
      <c r="B241" s="348"/>
      <c r="C241" s="348"/>
      <c r="D241" s="348"/>
      <c r="E241" s="348"/>
      <c r="F241" s="348"/>
      <c r="G241" s="348"/>
      <c r="H241" s="348"/>
      <c r="I241" s="348"/>
      <c r="J241" s="348"/>
      <c r="K241" s="348"/>
      <c r="L241" s="348"/>
      <c r="M241" s="348"/>
      <c r="N241" s="348"/>
    </row>
    <row r="242" spans="1:14" s="347" customFormat="1" x14ac:dyDescent="0.2">
      <c r="A242" s="348"/>
      <c r="B242" s="348"/>
      <c r="C242" s="348"/>
      <c r="D242" s="348"/>
      <c r="E242" s="348"/>
      <c r="F242" s="348"/>
      <c r="G242" s="348"/>
      <c r="H242" s="348"/>
      <c r="I242" s="348"/>
      <c r="J242" s="348"/>
      <c r="K242" s="348"/>
      <c r="L242" s="348"/>
      <c r="M242" s="348"/>
      <c r="N242" s="348"/>
    </row>
    <row r="243" spans="1:14" s="347" customFormat="1" x14ac:dyDescent="0.2">
      <c r="A243" s="348"/>
      <c r="B243" s="348"/>
      <c r="C243" s="348"/>
      <c r="D243" s="348"/>
      <c r="E243" s="348"/>
      <c r="F243" s="348"/>
      <c r="G243" s="348"/>
      <c r="H243" s="348"/>
      <c r="I243" s="348"/>
      <c r="J243" s="348"/>
      <c r="K243" s="348"/>
      <c r="L243" s="348"/>
      <c r="M243" s="348"/>
      <c r="N243" s="348"/>
    </row>
    <row r="244" spans="1:14" s="347" customFormat="1" x14ac:dyDescent="0.2">
      <c r="A244" s="348"/>
      <c r="B244" s="348"/>
      <c r="C244" s="348"/>
      <c r="D244" s="348"/>
      <c r="E244" s="348"/>
      <c r="F244" s="348"/>
      <c r="G244" s="348"/>
      <c r="H244" s="348"/>
      <c r="I244" s="348"/>
      <c r="J244" s="348"/>
      <c r="K244" s="348"/>
      <c r="L244" s="348"/>
      <c r="M244" s="348"/>
      <c r="N244" s="348"/>
    </row>
    <row r="245" spans="1:14" s="347" customFormat="1" x14ac:dyDescent="0.2">
      <c r="A245" s="348"/>
      <c r="B245" s="348"/>
      <c r="C245" s="348"/>
      <c r="D245" s="348"/>
      <c r="E245" s="348"/>
      <c r="F245" s="348"/>
      <c r="G245" s="348"/>
      <c r="H245" s="348"/>
      <c r="I245" s="348"/>
      <c r="J245" s="348"/>
      <c r="K245" s="348"/>
      <c r="L245" s="348"/>
      <c r="M245" s="348"/>
      <c r="N245" s="348"/>
    </row>
    <row r="246" spans="1:14" s="347" customFormat="1" x14ac:dyDescent="0.2">
      <c r="A246" s="348"/>
      <c r="B246" s="348"/>
      <c r="C246" s="348"/>
      <c r="D246" s="348"/>
      <c r="E246" s="348"/>
      <c r="F246" s="348"/>
      <c r="G246" s="348"/>
      <c r="H246" s="348"/>
      <c r="I246" s="348"/>
      <c r="J246" s="348"/>
      <c r="K246" s="348"/>
      <c r="L246" s="348"/>
      <c r="M246" s="348"/>
      <c r="N246" s="348"/>
    </row>
    <row r="247" spans="1:14" s="347" customFormat="1" x14ac:dyDescent="0.2">
      <c r="A247" s="348"/>
      <c r="B247" s="348"/>
      <c r="C247" s="348"/>
      <c r="D247" s="348"/>
      <c r="E247" s="348"/>
      <c r="F247" s="348"/>
      <c r="G247" s="348"/>
      <c r="H247" s="348"/>
      <c r="I247" s="348"/>
      <c r="J247" s="348"/>
      <c r="K247" s="348"/>
      <c r="L247" s="348"/>
      <c r="M247" s="348"/>
      <c r="N247" s="348"/>
    </row>
    <row r="248" spans="1:14" s="347" customFormat="1" x14ac:dyDescent="0.2">
      <c r="A248" s="348"/>
      <c r="B248" s="348"/>
      <c r="C248" s="348"/>
      <c r="D248" s="348"/>
      <c r="E248" s="348"/>
      <c r="F248" s="348"/>
      <c r="G248" s="348"/>
      <c r="H248" s="348"/>
      <c r="I248" s="348"/>
      <c r="J248" s="348"/>
      <c r="K248" s="348"/>
      <c r="L248" s="348"/>
      <c r="M248" s="348"/>
      <c r="N248" s="348"/>
    </row>
    <row r="249" spans="1:14" s="347" customFormat="1" x14ac:dyDescent="0.2">
      <c r="A249" s="348"/>
      <c r="B249" s="348"/>
      <c r="C249" s="348"/>
      <c r="D249" s="348"/>
      <c r="E249" s="348"/>
      <c r="F249" s="348"/>
      <c r="G249" s="348"/>
      <c r="H249" s="348"/>
      <c r="I249" s="348"/>
      <c r="J249" s="348"/>
      <c r="K249" s="348"/>
      <c r="L249" s="348"/>
      <c r="M249" s="348"/>
      <c r="N249" s="348"/>
    </row>
    <row r="250" spans="1:14" s="347" customFormat="1" x14ac:dyDescent="0.2">
      <c r="A250" s="348"/>
      <c r="B250" s="348"/>
      <c r="C250" s="348"/>
      <c r="D250" s="348"/>
      <c r="E250" s="348"/>
      <c r="F250" s="348"/>
      <c r="G250" s="348"/>
      <c r="H250" s="348"/>
      <c r="I250" s="348"/>
      <c r="J250" s="348"/>
      <c r="K250" s="348"/>
      <c r="L250" s="348"/>
      <c r="M250" s="348"/>
      <c r="N250" s="348"/>
    </row>
    <row r="251" spans="1:14" s="347" customFormat="1" x14ac:dyDescent="0.2">
      <c r="A251" s="348"/>
      <c r="B251" s="348"/>
      <c r="C251" s="348"/>
      <c r="D251" s="348"/>
      <c r="E251" s="348"/>
      <c r="F251" s="348"/>
      <c r="G251" s="348"/>
      <c r="H251" s="348"/>
      <c r="I251" s="348"/>
      <c r="J251" s="348"/>
      <c r="K251" s="348"/>
      <c r="L251" s="348"/>
      <c r="M251" s="348"/>
      <c r="N251" s="348"/>
    </row>
    <row r="252" spans="1:14" x14ac:dyDescent="0.2">
      <c r="A252" s="354"/>
      <c r="B252" s="354"/>
      <c r="C252" s="354"/>
      <c r="D252" s="354"/>
      <c r="E252" s="354"/>
      <c r="F252" s="354"/>
      <c r="G252" s="354"/>
      <c r="H252" s="354"/>
      <c r="I252" s="354"/>
      <c r="J252" s="354"/>
      <c r="K252" s="354"/>
      <c r="L252" s="354"/>
      <c r="M252" s="354"/>
      <c r="N252" s="354"/>
    </row>
    <row r="253" spans="1:14" x14ac:dyDescent="0.2">
      <c r="A253" s="354"/>
      <c r="B253" s="354"/>
      <c r="C253" s="354"/>
      <c r="D253" s="354"/>
      <c r="E253" s="354"/>
      <c r="F253" s="354"/>
      <c r="G253" s="354"/>
      <c r="H253" s="354"/>
      <c r="I253" s="354"/>
      <c r="J253" s="354"/>
      <c r="K253" s="354"/>
      <c r="L253" s="354"/>
      <c r="M253" s="354"/>
      <c r="N253" s="354"/>
    </row>
    <row r="254" spans="1:14" x14ac:dyDescent="0.2">
      <c r="A254" s="354"/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4"/>
    </row>
    <row r="255" spans="1:14" x14ac:dyDescent="0.2">
      <c r="A255" s="354"/>
      <c r="B255" s="354"/>
      <c r="C255" s="354"/>
      <c r="D255" s="354"/>
      <c r="E255" s="354"/>
      <c r="F255" s="354"/>
      <c r="G255" s="354"/>
      <c r="H255" s="354"/>
      <c r="I255" s="354"/>
      <c r="J255" s="354"/>
      <c r="K255" s="354"/>
      <c r="L255" s="354"/>
      <c r="M255" s="354"/>
      <c r="N255" s="354"/>
    </row>
    <row r="256" spans="1:14" x14ac:dyDescent="0.2">
      <c r="A256" s="354"/>
      <c r="B256" s="354"/>
      <c r="C256" s="354"/>
      <c r="D256" s="354"/>
      <c r="E256" s="354"/>
      <c r="F256" s="354"/>
      <c r="G256" s="354"/>
      <c r="H256" s="354"/>
      <c r="I256" s="354"/>
      <c r="J256" s="354"/>
      <c r="K256" s="354"/>
      <c r="L256" s="354"/>
      <c r="M256" s="354"/>
      <c r="N256" s="354"/>
    </row>
    <row r="257" spans="1:14" x14ac:dyDescent="0.2">
      <c r="A257" s="354"/>
      <c r="B257" s="354"/>
      <c r="C257" s="354"/>
      <c r="D257" s="354"/>
      <c r="E257" s="354"/>
      <c r="F257" s="354"/>
      <c r="G257" s="354"/>
      <c r="H257" s="354"/>
      <c r="I257" s="354"/>
      <c r="J257" s="354"/>
      <c r="K257" s="354"/>
      <c r="L257" s="354"/>
      <c r="M257" s="354"/>
      <c r="N257" s="354"/>
    </row>
    <row r="258" spans="1:14" x14ac:dyDescent="0.2">
      <c r="A258" s="354"/>
      <c r="B258" s="354"/>
      <c r="C258" s="354"/>
      <c r="D258" s="354"/>
      <c r="E258" s="354"/>
      <c r="F258" s="354"/>
      <c r="G258" s="354"/>
      <c r="H258" s="354"/>
      <c r="I258" s="354"/>
      <c r="J258" s="354"/>
      <c r="K258" s="354"/>
      <c r="L258" s="354"/>
      <c r="M258" s="354"/>
      <c r="N258" s="354"/>
    </row>
    <row r="259" spans="1:14" x14ac:dyDescent="0.2">
      <c r="A259" s="354"/>
      <c r="B259" s="354"/>
      <c r="C259" s="354"/>
      <c r="D259" s="354"/>
      <c r="E259" s="354"/>
      <c r="F259" s="354"/>
      <c r="G259" s="354"/>
      <c r="H259" s="354"/>
      <c r="I259" s="354"/>
      <c r="J259" s="354"/>
      <c r="K259" s="354"/>
      <c r="L259" s="354"/>
      <c r="M259" s="354"/>
      <c r="N259" s="354"/>
    </row>
    <row r="260" spans="1:14" x14ac:dyDescent="0.2">
      <c r="A260" s="354"/>
      <c r="B260" s="354"/>
      <c r="C260" s="354"/>
      <c r="D260" s="354"/>
      <c r="E260" s="354"/>
      <c r="F260" s="354"/>
      <c r="G260" s="354"/>
      <c r="H260" s="354"/>
      <c r="I260" s="354"/>
      <c r="J260" s="354"/>
      <c r="K260" s="354"/>
      <c r="L260" s="354"/>
      <c r="M260" s="354"/>
      <c r="N260" s="354"/>
    </row>
    <row r="261" spans="1:14" x14ac:dyDescent="0.2">
      <c r="A261" s="354"/>
      <c r="B261" s="354"/>
      <c r="C261" s="354"/>
      <c r="D261" s="354"/>
      <c r="E261" s="354"/>
      <c r="F261" s="354"/>
      <c r="G261" s="354"/>
      <c r="H261" s="354"/>
      <c r="I261" s="354"/>
      <c r="J261" s="354"/>
      <c r="K261" s="354"/>
      <c r="L261" s="354"/>
      <c r="M261" s="354"/>
      <c r="N261" s="354"/>
    </row>
    <row r="262" spans="1:14" x14ac:dyDescent="0.2">
      <c r="A262" s="354"/>
      <c r="B262" s="354"/>
      <c r="C262" s="354"/>
      <c r="D262" s="354"/>
      <c r="E262" s="354"/>
      <c r="F262" s="354"/>
      <c r="G262" s="354"/>
      <c r="H262" s="354"/>
      <c r="I262" s="354"/>
      <c r="J262" s="354"/>
      <c r="K262" s="354"/>
      <c r="L262" s="354"/>
      <c r="M262" s="354"/>
      <c r="N262" s="354"/>
    </row>
    <row r="263" spans="1:14" x14ac:dyDescent="0.2">
      <c r="A263" s="354"/>
      <c r="B263" s="354"/>
      <c r="C263" s="354"/>
      <c r="D263" s="354"/>
      <c r="E263" s="354"/>
      <c r="F263" s="354"/>
      <c r="G263" s="354"/>
      <c r="H263" s="354"/>
      <c r="I263" s="354"/>
      <c r="J263" s="354"/>
      <c r="K263" s="354"/>
      <c r="L263" s="354"/>
      <c r="M263" s="354"/>
      <c r="N263" s="354"/>
    </row>
    <row r="264" spans="1:14" x14ac:dyDescent="0.2">
      <c r="A264" s="354"/>
      <c r="B264" s="354"/>
      <c r="C264" s="354"/>
      <c r="D264" s="354"/>
      <c r="E264" s="354"/>
      <c r="F264" s="354"/>
      <c r="G264" s="354"/>
      <c r="H264" s="354"/>
      <c r="I264" s="354"/>
      <c r="J264" s="354"/>
      <c r="K264" s="354"/>
      <c r="L264" s="354"/>
      <c r="M264" s="354"/>
      <c r="N264" s="354"/>
    </row>
    <row r="265" spans="1:14" x14ac:dyDescent="0.2">
      <c r="A265" s="354"/>
      <c r="B265" s="354"/>
      <c r="C265" s="354"/>
      <c r="D265" s="354"/>
      <c r="E265" s="354"/>
      <c r="F265" s="354"/>
      <c r="G265" s="354"/>
      <c r="H265" s="354"/>
      <c r="I265" s="354"/>
      <c r="J265" s="354"/>
      <c r="K265" s="354"/>
      <c r="L265" s="354"/>
      <c r="M265" s="354"/>
      <c r="N265" s="354"/>
    </row>
    <row r="266" spans="1:14" x14ac:dyDescent="0.2">
      <c r="A266" s="354"/>
      <c r="B266" s="354"/>
      <c r="C266" s="354"/>
      <c r="D266" s="354"/>
      <c r="E266" s="354"/>
      <c r="F266" s="354"/>
      <c r="G266" s="354"/>
      <c r="H266" s="354"/>
      <c r="I266" s="354"/>
      <c r="J266" s="354"/>
      <c r="K266" s="354"/>
      <c r="L266" s="354"/>
      <c r="M266" s="354"/>
      <c r="N266" s="354"/>
    </row>
    <row r="267" spans="1:14" x14ac:dyDescent="0.2">
      <c r="A267" s="354"/>
      <c r="B267" s="354"/>
      <c r="C267" s="354"/>
      <c r="D267" s="354"/>
      <c r="E267" s="354"/>
      <c r="F267" s="354"/>
      <c r="G267" s="354"/>
      <c r="H267" s="354"/>
      <c r="I267" s="354"/>
      <c r="J267" s="354"/>
      <c r="K267" s="354"/>
      <c r="L267" s="354"/>
      <c r="M267" s="354"/>
      <c r="N267" s="354"/>
    </row>
    <row r="268" spans="1:14" x14ac:dyDescent="0.2">
      <c r="A268" s="354"/>
      <c r="B268" s="354"/>
      <c r="C268" s="354"/>
      <c r="D268" s="354"/>
      <c r="E268" s="354"/>
      <c r="F268" s="354"/>
      <c r="G268" s="354"/>
      <c r="H268" s="354"/>
      <c r="I268" s="354"/>
      <c r="J268" s="354"/>
      <c r="K268" s="354"/>
      <c r="L268" s="354"/>
      <c r="M268" s="354"/>
      <c r="N268" s="354"/>
    </row>
    <row r="269" spans="1:14" x14ac:dyDescent="0.2">
      <c r="A269" s="354"/>
      <c r="B269" s="354"/>
      <c r="C269" s="354"/>
      <c r="D269" s="354"/>
      <c r="E269" s="354"/>
      <c r="F269" s="354"/>
      <c r="G269" s="354"/>
      <c r="H269" s="354"/>
      <c r="I269" s="354"/>
      <c r="J269" s="354"/>
      <c r="K269" s="354"/>
      <c r="L269" s="354"/>
      <c r="M269" s="354"/>
      <c r="N269" s="354"/>
    </row>
    <row r="270" spans="1:14" x14ac:dyDescent="0.2">
      <c r="A270" s="354"/>
      <c r="B270" s="354"/>
      <c r="C270" s="354"/>
      <c r="D270" s="354"/>
      <c r="E270" s="354"/>
      <c r="F270" s="354"/>
      <c r="G270" s="354"/>
      <c r="H270" s="354"/>
      <c r="I270" s="354"/>
      <c r="J270" s="354"/>
      <c r="K270" s="354"/>
      <c r="L270" s="354"/>
      <c r="M270" s="354"/>
      <c r="N270" s="354"/>
    </row>
    <row r="271" spans="1:14" x14ac:dyDescent="0.2">
      <c r="A271" s="354"/>
      <c r="B271" s="354"/>
      <c r="C271" s="354"/>
      <c r="D271" s="354"/>
      <c r="E271" s="354"/>
      <c r="F271" s="354"/>
      <c r="G271" s="354"/>
      <c r="H271" s="354"/>
      <c r="I271" s="354"/>
      <c r="J271" s="354"/>
      <c r="K271" s="354"/>
      <c r="L271" s="354"/>
      <c r="M271" s="354"/>
      <c r="N271" s="354"/>
    </row>
    <row r="272" spans="1:14" x14ac:dyDescent="0.2">
      <c r="A272" s="354"/>
      <c r="B272" s="354"/>
      <c r="C272" s="354"/>
      <c r="D272" s="354"/>
      <c r="E272" s="354"/>
      <c r="F272" s="354"/>
      <c r="G272" s="354"/>
      <c r="H272" s="354"/>
      <c r="I272" s="354"/>
      <c r="J272" s="354"/>
      <c r="K272" s="354"/>
      <c r="L272" s="354"/>
      <c r="M272" s="354"/>
      <c r="N272" s="354"/>
    </row>
    <row r="273" spans="1:14" x14ac:dyDescent="0.2">
      <c r="A273" s="354"/>
      <c r="B273" s="354"/>
      <c r="C273" s="354"/>
      <c r="D273" s="354"/>
      <c r="E273" s="354"/>
      <c r="F273" s="354"/>
      <c r="G273" s="354"/>
      <c r="H273" s="354"/>
      <c r="I273" s="354"/>
      <c r="J273" s="354"/>
      <c r="K273" s="354"/>
      <c r="L273" s="354"/>
      <c r="M273" s="354"/>
      <c r="N273" s="354"/>
    </row>
    <row r="274" spans="1:14" x14ac:dyDescent="0.2">
      <c r="A274" s="354"/>
      <c r="B274" s="354"/>
      <c r="C274" s="354"/>
      <c r="D274" s="354"/>
      <c r="E274" s="354"/>
      <c r="F274" s="354"/>
      <c r="G274" s="354"/>
      <c r="H274" s="354"/>
      <c r="I274" s="354"/>
      <c r="J274" s="354"/>
      <c r="K274" s="354"/>
      <c r="L274" s="354"/>
      <c r="M274" s="354"/>
      <c r="N274" s="354"/>
    </row>
    <row r="275" spans="1:14" x14ac:dyDescent="0.2">
      <c r="A275" s="354"/>
      <c r="B275" s="354"/>
      <c r="C275" s="354"/>
      <c r="D275" s="354"/>
      <c r="E275" s="354"/>
      <c r="F275" s="354"/>
      <c r="G275" s="354"/>
      <c r="H275" s="354"/>
      <c r="I275" s="354"/>
      <c r="J275" s="354"/>
      <c r="K275" s="354"/>
      <c r="L275" s="354"/>
      <c r="M275" s="354"/>
      <c r="N275" s="354"/>
    </row>
    <row r="277" spans="1:14" ht="50.1" customHeight="1" x14ac:dyDescent="0.2">
      <c r="A277" s="727" t="s">
        <v>38</v>
      </c>
      <c r="B277" s="727"/>
      <c r="C277" s="727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</row>
    <row r="278" spans="1:14" ht="24.95" customHeight="1" x14ac:dyDescent="0.35">
      <c r="A278" s="355"/>
      <c r="B278" s="355"/>
      <c r="C278" s="355"/>
      <c r="D278" s="355"/>
      <c r="E278" s="355"/>
      <c r="F278" s="355"/>
      <c r="G278" s="355"/>
      <c r="H278" s="355"/>
      <c r="I278" s="355"/>
      <c r="J278" s="355"/>
      <c r="K278" s="355"/>
      <c r="L278" s="355"/>
      <c r="M278" s="355"/>
      <c r="N278" s="355"/>
    </row>
    <row r="279" spans="1:14" ht="50.1" customHeight="1" x14ac:dyDescent="0.2">
      <c r="A279" s="720" t="s">
        <v>39</v>
      </c>
      <c r="B279" s="720"/>
      <c r="C279" s="720"/>
      <c r="D279" s="720"/>
      <c r="E279" s="720"/>
      <c r="F279" s="720"/>
      <c r="G279" s="720"/>
      <c r="H279" s="720"/>
      <c r="I279" s="720"/>
      <c r="J279" s="720"/>
      <c r="K279" s="720"/>
      <c r="L279" s="720"/>
      <c r="M279" s="720"/>
      <c r="N279" s="720"/>
    </row>
    <row r="280" spans="1:14" ht="20.100000000000001" customHeight="1" x14ac:dyDescent="0.2"/>
    <row r="281" spans="1:14" s="448" customFormat="1" ht="24.95" customHeight="1" x14ac:dyDescent="0.25">
      <c r="A281" s="701" t="s">
        <v>470</v>
      </c>
      <c r="B281" s="701"/>
      <c r="C281" s="701"/>
      <c r="D281" s="701"/>
      <c r="E281" s="701"/>
      <c r="F281" s="701"/>
      <c r="G281" s="444"/>
      <c r="H281" s="444"/>
      <c r="I281" s="444"/>
      <c r="J281" s="444"/>
      <c r="K281" s="444"/>
      <c r="L281" s="444"/>
      <c r="M281" s="702" t="s">
        <v>149</v>
      </c>
      <c r="N281" s="702"/>
    </row>
    <row r="282" spans="1:14" ht="20.100000000000001" customHeight="1" x14ac:dyDescent="0.25">
      <c r="A282" s="356"/>
      <c r="B282" s="356"/>
      <c r="C282" s="356"/>
      <c r="D282" s="356"/>
      <c r="E282" s="356"/>
      <c r="F282" s="356"/>
      <c r="M282" s="357"/>
      <c r="N282" s="357"/>
    </row>
    <row r="283" spans="1:14" s="448" customFormat="1" ht="24.95" customHeight="1" x14ac:dyDescent="0.25">
      <c r="A283" s="701" t="s">
        <v>471</v>
      </c>
      <c r="B283" s="701"/>
      <c r="C283" s="701"/>
      <c r="D283" s="701"/>
      <c r="E283" s="701"/>
      <c r="F283" s="701"/>
      <c r="G283" s="444"/>
      <c r="H283" s="444"/>
      <c r="I283" s="444"/>
      <c r="J283" s="444"/>
      <c r="K283" s="444"/>
      <c r="L283" s="444"/>
      <c r="M283" s="702" t="s">
        <v>150</v>
      </c>
      <c r="N283" s="702"/>
    </row>
    <row r="284" spans="1:14" ht="20.100000000000001" customHeight="1" x14ac:dyDescent="0.2">
      <c r="A284" s="358" t="s">
        <v>5</v>
      </c>
      <c r="M284" s="718" t="s">
        <v>40</v>
      </c>
      <c r="N284" s="718"/>
    </row>
    <row r="285" spans="1:14" ht="20.100000000000001" customHeight="1" x14ac:dyDescent="0.2">
      <c r="A285" s="358" t="s">
        <v>6</v>
      </c>
      <c r="M285" s="718" t="s">
        <v>40</v>
      </c>
      <c r="N285" s="718"/>
    </row>
    <row r="286" spans="1:14" ht="20.100000000000001" customHeight="1" x14ac:dyDescent="0.2">
      <c r="A286" s="358" t="s">
        <v>18</v>
      </c>
      <c r="M286" s="718" t="s">
        <v>41</v>
      </c>
      <c r="N286" s="718"/>
    </row>
    <row r="287" spans="1:14" ht="20.100000000000001" customHeight="1" x14ac:dyDescent="0.2">
      <c r="A287" s="358" t="s">
        <v>7</v>
      </c>
      <c r="M287" s="718" t="s">
        <v>41</v>
      </c>
      <c r="N287" s="718"/>
    </row>
    <row r="288" spans="1:14" ht="20.100000000000001" customHeight="1" x14ac:dyDescent="0.2">
      <c r="A288" s="358" t="s">
        <v>8</v>
      </c>
      <c r="M288" s="718" t="s">
        <v>42</v>
      </c>
      <c r="N288" s="718"/>
    </row>
    <row r="289" spans="1:14" ht="20.100000000000001" customHeight="1" x14ac:dyDescent="0.2">
      <c r="A289" s="358" t="s">
        <v>9</v>
      </c>
      <c r="M289" s="718" t="s">
        <v>42</v>
      </c>
      <c r="N289" s="718"/>
    </row>
    <row r="290" spans="1:14" ht="20.100000000000001" customHeight="1" x14ac:dyDescent="0.2">
      <c r="A290" s="358" t="s">
        <v>10</v>
      </c>
      <c r="M290" s="718" t="s">
        <v>43</v>
      </c>
      <c r="N290" s="718"/>
    </row>
    <row r="291" spans="1:14" ht="20.100000000000001" customHeight="1" x14ac:dyDescent="0.2">
      <c r="A291" s="358" t="s">
        <v>11</v>
      </c>
      <c r="M291" s="718" t="s">
        <v>43</v>
      </c>
      <c r="N291" s="718"/>
    </row>
    <row r="292" spans="1:14" ht="20.100000000000001" customHeight="1" x14ac:dyDescent="0.2">
      <c r="A292" s="358" t="s">
        <v>12</v>
      </c>
      <c r="M292" s="718" t="s">
        <v>142</v>
      </c>
      <c r="N292" s="718"/>
    </row>
    <row r="293" spans="1:14" ht="20.100000000000001" customHeight="1" x14ac:dyDescent="0.2">
      <c r="A293" s="358"/>
      <c r="M293" s="445"/>
      <c r="N293" s="445"/>
    </row>
    <row r="294" spans="1:14" s="448" customFormat="1" ht="24.95" customHeight="1" x14ac:dyDescent="0.25">
      <c r="A294" s="701" t="s">
        <v>472</v>
      </c>
      <c r="B294" s="701"/>
      <c r="C294" s="701"/>
      <c r="D294" s="701"/>
      <c r="E294" s="701"/>
      <c r="F294" s="701"/>
      <c r="G294" s="444"/>
      <c r="H294" s="444"/>
      <c r="I294" s="444"/>
      <c r="J294" s="444"/>
      <c r="K294" s="444"/>
      <c r="L294" s="444"/>
      <c r="M294" s="702" t="s">
        <v>151</v>
      </c>
      <c r="N294" s="702"/>
    </row>
    <row r="295" spans="1:14" ht="20.100000000000001" customHeight="1" x14ac:dyDescent="0.25">
      <c r="A295" s="358" t="s">
        <v>44</v>
      </c>
      <c r="B295" s="359"/>
      <c r="C295" s="359"/>
      <c r="D295" s="359"/>
      <c r="E295" s="359"/>
      <c r="F295" s="359"/>
      <c r="M295" s="718" t="s">
        <v>143</v>
      </c>
      <c r="N295" s="718"/>
    </row>
    <row r="296" spans="1:14" ht="20.100000000000001" customHeight="1" x14ac:dyDescent="0.2">
      <c r="A296" s="358" t="s">
        <v>45</v>
      </c>
      <c r="M296" s="718" t="s">
        <v>143</v>
      </c>
      <c r="N296" s="718"/>
    </row>
    <row r="297" spans="1:14" ht="20.100000000000001" customHeight="1" x14ac:dyDescent="0.2">
      <c r="A297" s="358" t="s">
        <v>46</v>
      </c>
      <c r="M297" s="718" t="s">
        <v>144</v>
      </c>
      <c r="N297" s="718"/>
    </row>
    <row r="298" spans="1:14" ht="20.100000000000001" customHeight="1" x14ac:dyDescent="0.2">
      <c r="A298" s="358" t="s">
        <v>47</v>
      </c>
      <c r="M298" s="718" t="s">
        <v>144</v>
      </c>
      <c r="N298" s="718"/>
    </row>
    <row r="299" spans="1:14" ht="20.100000000000001" customHeight="1" x14ac:dyDescent="0.2">
      <c r="A299" s="358" t="s">
        <v>48</v>
      </c>
      <c r="M299" s="718" t="s">
        <v>145</v>
      </c>
      <c r="N299" s="718"/>
    </row>
    <row r="300" spans="1:14" ht="19.5" customHeight="1" x14ac:dyDescent="0.2">
      <c r="A300" s="358" t="s">
        <v>49</v>
      </c>
      <c r="M300" s="718" t="s">
        <v>145</v>
      </c>
      <c r="N300" s="718"/>
    </row>
    <row r="301" spans="1:14" ht="20.100000000000001" customHeight="1" x14ac:dyDescent="0.2">
      <c r="A301" s="358" t="s">
        <v>50</v>
      </c>
      <c r="M301" s="718" t="s">
        <v>146</v>
      </c>
      <c r="N301" s="718"/>
    </row>
    <row r="302" spans="1:14" ht="20.100000000000001" customHeight="1" x14ac:dyDescent="0.2">
      <c r="A302" s="358" t="s">
        <v>51</v>
      </c>
      <c r="M302" s="718" t="s">
        <v>146</v>
      </c>
      <c r="N302" s="718"/>
    </row>
    <row r="303" spans="1:14" ht="20.100000000000001" customHeight="1" x14ac:dyDescent="0.2">
      <c r="A303" s="358" t="s">
        <v>52</v>
      </c>
      <c r="M303" s="718" t="s">
        <v>147</v>
      </c>
      <c r="N303" s="718"/>
    </row>
    <row r="304" spans="1:14" ht="20.100000000000001" customHeight="1" x14ac:dyDescent="0.2">
      <c r="A304" s="358" t="s">
        <v>53</v>
      </c>
      <c r="M304" s="718" t="s">
        <v>147</v>
      </c>
      <c r="N304" s="718"/>
    </row>
    <row r="305" spans="1:14" ht="20.100000000000001" customHeight="1" x14ac:dyDescent="0.2">
      <c r="A305" s="358" t="s">
        <v>54</v>
      </c>
      <c r="M305" s="718" t="s">
        <v>148</v>
      </c>
      <c r="N305" s="718"/>
    </row>
    <row r="306" spans="1:14" ht="20.100000000000001" customHeight="1" x14ac:dyDescent="0.2">
      <c r="A306" s="358" t="s">
        <v>55</v>
      </c>
      <c r="M306" s="718" t="s">
        <v>148</v>
      </c>
      <c r="N306" s="718"/>
    </row>
    <row r="307" spans="1:14" ht="20.100000000000001" customHeight="1" x14ac:dyDescent="0.2">
      <c r="A307" s="358"/>
      <c r="M307" s="445"/>
      <c r="N307" s="445"/>
    </row>
    <row r="308" spans="1:14" s="448" customFormat="1" ht="24.95" customHeight="1" x14ac:dyDescent="0.25">
      <c r="A308" s="701" t="s">
        <v>477</v>
      </c>
      <c r="B308" s="701"/>
      <c r="C308" s="701"/>
      <c r="D308" s="701"/>
      <c r="E308" s="701"/>
      <c r="F308" s="701"/>
      <c r="G308" s="444"/>
      <c r="H308" s="444"/>
      <c r="I308" s="444"/>
      <c r="J308" s="444"/>
      <c r="K308" s="444"/>
      <c r="L308" s="444"/>
      <c r="M308" s="702" t="s">
        <v>157</v>
      </c>
      <c r="N308" s="702"/>
    </row>
    <row r="309" spans="1:14" ht="20.100000000000001" customHeight="1" x14ac:dyDescent="0.25">
      <c r="A309" s="360" t="s">
        <v>482</v>
      </c>
      <c r="B309" s="358"/>
      <c r="M309" s="718" t="s">
        <v>152</v>
      </c>
      <c r="N309" s="718"/>
    </row>
    <row r="310" spans="1:14" ht="20.100000000000001" customHeight="1" x14ac:dyDescent="0.25">
      <c r="A310" s="722" t="s">
        <v>451</v>
      </c>
      <c r="B310" s="719"/>
      <c r="C310" s="719"/>
      <c r="D310" s="719"/>
      <c r="E310" s="719"/>
      <c r="F310" s="719"/>
      <c r="M310" s="718" t="s">
        <v>152</v>
      </c>
      <c r="N310" s="718"/>
    </row>
    <row r="311" spans="1:14" ht="20.100000000000001" customHeight="1" x14ac:dyDescent="0.25">
      <c r="A311" s="722" t="s">
        <v>452</v>
      </c>
      <c r="B311" s="719"/>
      <c r="C311" s="719"/>
      <c r="D311" s="719"/>
      <c r="E311" s="719"/>
      <c r="F311" s="719"/>
      <c r="M311" s="718" t="s">
        <v>153</v>
      </c>
      <c r="N311" s="718"/>
    </row>
    <row r="312" spans="1:14" ht="20.100000000000001" customHeight="1" x14ac:dyDescent="0.25">
      <c r="A312" s="360" t="s">
        <v>483</v>
      </c>
      <c r="B312" s="360"/>
      <c r="C312" s="360"/>
      <c r="M312" s="718" t="s">
        <v>154</v>
      </c>
      <c r="N312" s="718"/>
    </row>
    <row r="313" spans="1:14" ht="20.100000000000001" customHeight="1" x14ac:dyDescent="0.25">
      <c r="A313" s="360" t="s">
        <v>453</v>
      </c>
      <c r="B313" s="360"/>
      <c r="C313" s="360"/>
      <c r="M313" s="718" t="s">
        <v>155</v>
      </c>
      <c r="N313" s="718"/>
    </row>
    <row r="314" spans="1:14" ht="20.100000000000001" customHeight="1" x14ac:dyDescent="0.25">
      <c r="A314" s="360" t="s">
        <v>454</v>
      </c>
      <c r="B314" s="360"/>
      <c r="C314" s="360"/>
      <c r="M314" s="718" t="s">
        <v>156</v>
      </c>
      <c r="N314" s="718"/>
    </row>
    <row r="315" spans="1:14" ht="20.100000000000001" customHeight="1" x14ac:dyDescent="0.25">
      <c r="A315" s="360" t="s">
        <v>455</v>
      </c>
      <c r="B315" s="360"/>
      <c r="C315" s="360"/>
      <c r="M315" s="718" t="s">
        <v>158</v>
      </c>
      <c r="N315" s="718"/>
    </row>
    <row r="316" spans="1:14" ht="20.100000000000001" customHeight="1" x14ac:dyDescent="0.25">
      <c r="A316" s="360" t="s">
        <v>456</v>
      </c>
      <c r="B316" s="360"/>
      <c r="C316" s="360"/>
      <c r="M316" s="718" t="s">
        <v>159</v>
      </c>
      <c r="N316" s="718"/>
    </row>
    <row r="317" spans="1:14" ht="20.100000000000001" customHeight="1" x14ac:dyDescent="0.2">
      <c r="M317" s="445"/>
      <c r="N317" s="445"/>
    </row>
    <row r="318" spans="1:14" s="448" customFormat="1" ht="24.95" customHeight="1" x14ac:dyDescent="0.25">
      <c r="A318" s="701" t="s">
        <v>476</v>
      </c>
      <c r="B318" s="701"/>
      <c r="C318" s="701"/>
      <c r="D318" s="701"/>
      <c r="E318" s="701"/>
      <c r="F318" s="701"/>
      <c r="G318" s="444"/>
      <c r="H318" s="444"/>
      <c r="I318" s="444"/>
      <c r="J318" s="444"/>
      <c r="K318" s="444"/>
      <c r="L318" s="444"/>
      <c r="M318" s="702" t="s">
        <v>160</v>
      </c>
      <c r="N318" s="702"/>
    </row>
    <row r="319" spans="1:14" ht="20.100000000000001" customHeight="1" x14ac:dyDescent="0.25">
      <c r="A319" s="719" t="s">
        <v>457</v>
      </c>
      <c r="B319" s="719"/>
      <c r="C319" s="719"/>
      <c r="D319" s="719"/>
      <c r="E319" s="719"/>
      <c r="F319" s="719"/>
      <c r="M319" s="718" t="s">
        <v>161</v>
      </c>
      <c r="N319" s="718"/>
    </row>
    <row r="320" spans="1:14" ht="20.100000000000001" customHeight="1" x14ac:dyDescent="0.25">
      <c r="A320" s="719" t="s">
        <v>458</v>
      </c>
      <c r="B320" s="719"/>
      <c r="C320" s="719"/>
      <c r="D320" s="719"/>
      <c r="E320" s="719"/>
      <c r="F320" s="719"/>
      <c r="M320" s="718" t="s">
        <v>161</v>
      </c>
      <c r="N320" s="718"/>
    </row>
    <row r="321" spans="1:14" ht="20.100000000000001" customHeight="1" x14ac:dyDescent="0.25">
      <c r="A321" s="719" t="s">
        <v>459</v>
      </c>
      <c r="B321" s="719"/>
      <c r="C321" s="719"/>
      <c r="D321" s="719"/>
      <c r="E321" s="719"/>
      <c r="F321" s="719"/>
      <c r="M321" s="718" t="s">
        <v>161</v>
      </c>
      <c r="N321" s="718"/>
    </row>
    <row r="322" spans="1:14" ht="20.100000000000001" customHeight="1" x14ac:dyDescent="0.25">
      <c r="A322" s="719" t="s">
        <v>460</v>
      </c>
      <c r="B322" s="719"/>
      <c r="C322" s="719"/>
      <c r="D322" s="719"/>
      <c r="E322" s="719"/>
      <c r="F322" s="719"/>
      <c r="M322" s="718" t="s">
        <v>162</v>
      </c>
      <c r="N322" s="718"/>
    </row>
    <row r="323" spans="1:14" ht="20.100000000000001" customHeight="1" x14ac:dyDescent="0.25">
      <c r="A323" s="719" t="s">
        <v>461</v>
      </c>
      <c r="B323" s="719"/>
      <c r="C323" s="719"/>
      <c r="D323" s="719"/>
      <c r="E323" s="719"/>
      <c r="F323" s="719"/>
      <c r="M323" s="718" t="s">
        <v>162</v>
      </c>
      <c r="N323" s="718"/>
    </row>
    <row r="324" spans="1:14" ht="24.95" customHeight="1" x14ac:dyDescent="0.2">
      <c r="M324" s="445"/>
      <c r="N324" s="445"/>
    </row>
    <row r="325" spans="1:14" s="447" customFormat="1" ht="50.1" customHeight="1" x14ac:dyDescent="0.45">
      <c r="A325" s="720" t="s">
        <v>56</v>
      </c>
      <c r="B325" s="720"/>
      <c r="C325" s="720"/>
      <c r="D325" s="720"/>
      <c r="E325" s="720"/>
      <c r="F325" s="720"/>
      <c r="G325" s="720"/>
      <c r="H325" s="720"/>
      <c r="I325" s="720"/>
      <c r="J325" s="720"/>
      <c r="K325" s="720"/>
      <c r="L325" s="720"/>
      <c r="M325" s="720"/>
      <c r="N325" s="720"/>
    </row>
    <row r="326" spans="1:14" ht="20.100000000000001" customHeight="1" x14ac:dyDescent="0.35">
      <c r="A326" s="362"/>
      <c r="B326" s="362"/>
      <c r="C326" s="362"/>
      <c r="D326" s="362"/>
      <c r="E326" s="362"/>
      <c r="F326" s="362"/>
      <c r="G326" s="362"/>
      <c r="H326" s="362"/>
      <c r="I326" s="362"/>
      <c r="J326" s="362"/>
      <c r="K326" s="362"/>
      <c r="L326" s="362"/>
      <c r="M326" s="362"/>
      <c r="N326" s="362"/>
    </row>
    <row r="327" spans="1:14" s="448" customFormat="1" ht="24.95" customHeight="1" x14ac:dyDescent="0.25">
      <c r="A327" s="701" t="s">
        <v>478</v>
      </c>
      <c r="B327" s="701"/>
      <c r="C327" s="701"/>
      <c r="D327" s="701"/>
      <c r="E327" s="701"/>
      <c r="F327" s="701"/>
      <c r="G327" s="444"/>
      <c r="H327" s="444"/>
      <c r="I327" s="444"/>
      <c r="J327" s="444"/>
      <c r="K327" s="444"/>
      <c r="L327" s="444"/>
      <c r="M327" s="702" t="s">
        <v>163</v>
      </c>
      <c r="N327" s="702"/>
    </row>
    <row r="328" spans="1:14" ht="20.100000000000001" customHeight="1" x14ac:dyDescent="0.2">
      <c r="M328" s="9"/>
      <c r="N328" s="9"/>
    </row>
    <row r="329" spans="1:14" s="448" customFormat="1" ht="24.95" customHeight="1" x14ac:dyDescent="0.25">
      <c r="A329" s="701" t="s">
        <v>479</v>
      </c>
      <c r="B329" s="701"/>
      <c r="C329" s="701"/>
      <c r="D329" s="701"/>
      <c r="E329" s="701"/>
      <c r="F329" s="701"/>
      <c r="G329" s="444"/>
      <c r="H329" s="444"/>
      <c r="I329" s="444"/>
      <c r="J329" s="444"/>
      <c r="K329" s="444"/>
      <c r="L329" s="444"/>
      <c r="M329" s="702" t="s">
        <v>164</v>
      </c>
      <c r="N329" s="702"/>
    </row>
    <row r="330" spans="1:14" ht="20.100000000000001" customHeight="1" x14ac:dyDescent="0.2">
      <c r="M330" s="9"/>
      <c r="N330" s="9"/>
    </row>
    <row r="331" spans="1:14" s="448" customFormat="1" ht="24.95" customHeight="1" x14ac:dyDescent="0.25">
      <c r="A331" s="701" t="s">
        <v>480</v>
      </c>
      <c r="B331" s="701"/>
      <c r="C331" s="701"/>
      <c r="D331" s="701"/>
      <c r="E331" s="701"/>
      <c r="F331" s="701"/>
      <c r="G331" s="444"/>
      <c r="H331" s="444"/>
      <c r="I331" s="444"/>
      <c r="J331" s="444"/>
      <c r="K331" s="444"/>
      <c r="L331" s="444"/>
      <c r="M331" s="702" t="s">
        <v>165</v>
      </c>
      <c r="N331" s="702"/>
    </row>
    <row r="332" spans="1:14" ht="20.100000000000001" customHeight="1" x14ac:dyDescent="0.25">
      <c r="A332" s="360" t="s">
        <v>577</v>
      </c>
      <c r="B332" s="361"/>
      <c r="C332" s="363"/>
      <c r="M332" s="718" t="s">
        <v>166</v>
      </c>
      <c r="N332" s="718"/>
    </row>
    <row r="333" spans="1:14" ht="20.100000000000001" customHeight="1" x14ac:dyDescent="0.25">
      <c r="A333" s="360" t="s">
        <v>462</v>
      </c>
      <c r="B333" s="360"/>
      <c r="C333" s="360"/>
      <c r="M333" s="718" t="s">
        <v>167</v>
      </c>
      <c r="N333" s="718"/>
    </row>
    <row r="334" spans="1:14" ht="20.100000000000001" customHeight="1" x14ac:dyDescent="0.25">
      <c r="A334" s="360" t="s">
        <v>463</v>
      </c>
      <c r="B334" s="360"/>
      <c r="C334" s="360"/>
      <c r="M334" s="718" t="s">
        <v>168</v>
      </c>
      <c r="N334" s="718"/>
    </row>
    <row r="335" spans="1:14" ht="20.100000000000001" customHeight="1" x14ac:dyDescent="0.25">
      <c r="A335" s="360" t="s">
        <v>464</v>
      </c>
      <c r="B335" s="360"/>
      <c r="C335" s="360"/>
      <c r="M335" s="718" t="s">
        <v>169</v>
      </c>
      <c r="N335" s="718"/>
    </row>
    <row r="336" spans="1:14" ht="20.100000000000001" customHeight="1" x14ac:dyDescent="0.25">
      <c r="A336" s="360" t="s">
        <v>465</v>
      </c>
      <c r="B336" s="360"/>
      <c r="C336" s="360"/>
      <c r="M336" s="718" t="s">
        <v>170</v>
      </c>
      <c r="N336" s="718"/>
    </row>
    <row r="337" spans="1:14" ht="20.100000000000001" customHeight="1" x14ac:dyDescent="0.25">
      <c r="A337" s="360" t="s">
        <v>466</v>
      </c>
      <c r="B337" s="360"/>
      <c r="C337" s="360"/>
      <c r="M337" s="718" t="s">
        <v>171</v>
      </c>
      <c r="N337" s="718"/>
    </row>
    <row r="338" spans="1:14" ht="20.100000000000001" customHeight="1" x14ac:dyDescent="0.2">
      <c r="M338" s="724"/>
      <c r="N338" s="724"/>
    </row>
    <row r="339" spans="1:14" s="448" customFormat="1" ht="24.95" customHeight="1" x14ac:dyDescent="0.25">
      <c r="A339" s="701" t="s">
        <v>481</v>
      </c>
      <c r="B339" s="701"/>
      <c r="C339" s="701"/>
      <c r="D339" s="701"/>
      <c r="E339" s="701"/>
      <c r="F339" s="701"/>
      <c r="G339" s="444"/>
      <c r="H339" s="444"/>
      <c r="I339" s="444"/>
      <c r="J339" s="444"/>
      <c r="K339" s="444"/>
      <c r="L339" s="444"/>
      <c r="M339" s="702" t="s">
        <v>172</v>
      </c>
      <c r="N339" s="702"/>
    </row>
    <row r="340" spans="1:14" ht="24.95" customHeight="1" x14ac:dyDescent="0.2"/>
    <row r="341" spans="1:14" s="447" customFormat="1" ht="50.1" customHeight="1" x14ac:dyDescent="0.45">
      <c r="A341" s="720" t="s">
        <v>566</v>
      </c>
      <c r="B341" s="720"/>
      <c r="C341" s="720"/>
      <c r="D341" s="720"/>
      <c r="E341" s="720"/>
      <c r="F341" s="720"/>
      <c r="G341" s="720"/>
      <c r="H341" s="720"/>
      <c r="I341" s="720"/>
      <c r="J341" s="720"/>
      <c r="K341" s="720"/>
      <c r="L341" s="720"/>
      <c r="M341" s="720"/>
      <c r="N341" s="720"/>
    </row>
    <row r="342" spans="1:14" s="447" customFormat="1" ht="24.95" customHeight="1" x14ac:dyDescent="0.45">
      <c r="A342" s="700"/>
      <c r="B342" s="700"/>
      <c r="C342" s="700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</row>
    <row r="343" spans="1:14" s="448" customFormat="1" ht="24.95" customHeight="1" x14ac:dyDescent="0.25">
      <c r="A343" s="701" t="s">
        <v>594</v>
      </c>
      <c r="B343" s="701"/>
      <c r="C343" s="701"/>
      <c r="D343" s="701"/>
      <c r="E343" s="701"/>
      <c r="F343" s="701"/>
      <c r="G343" s="444"/>
      <c r="H343" s="444"/>
      <c r="I343" s="444"/>
      <c r="J343" s="444"/>
      <c r="K343" s="444"/>
      <c r="L343" s="444"/>
      <c r="M343" s="702" t="s">
        <v>173</v>
      </c>
      <c r="N343" s="702"/>
    </row>
    <row r="344" spans="1:14" ht="20.100000000000001" customHeight="1" x14ac:dyDescent="0.35">
      <c r="A344" s="362"/>
      <c r="B344" s="362"/>
      <c r="C344" s="362"/>
      <c r="D344" s="362"/>
      <c r="E344" s="362"/>
      <c r="F344" s="362"/>
      <c r="G344" s="362"/>
      <c r="H344" s="362"/>
      <c r="I344" s="362"/>
      <c r="J344" s="362"/>
      <c r="K344" s="362"/>
      <c r="L344" s="362"/>
      <c r="M344" s="362"/>
      <c r="N344" s="362"/>
    </row>
    <row r="345" spans="1:14" s="448" customFormat="1" ht="24.95" customHeight="1" x14ac:dyDescent="0.25">
      <c r="A345" s="701" t="s">
        <v>595</v>
      </c>
      <c r="B345" s="701"/>
      <c r="C345" s="701"/>
      <c r="D345" s="701"/>
      <c r="E345" s="701"/>
      <c r="F345" s="701"/>
      <c r="G345" s="444"/>
      <c r="H345" s="444"/>
      <c r="I345" s="444"/>
      <c r="J345" s="444"/>
      <c r="K345" s="444"/>
      <c r="L345" s="444"/>
      <c r="M345" s="702" t="s">
        <v>173</v>
      </c>
      <c r="N345" s="702"/>
    </row>
    <row r="346" spans="1:14" ht="20.100000000000001" customHeight="1" x14ac:dyDescent="0.2">
      <c r="M346" s="9"/>
      <c r="N346" s="9"/>
    </row>
    <row r="347" spans="1:14" s="448" customFormat="1" ht="24.95" customHeight="1" x14ac:dyDescent="0.25">
      <c r="A347" s="701" t="s">
        <v>597</v>
      </c>
      <c r="B347" s="701"/>
      <c r="C347" s="701"/>
      <c r="D347" s="701"/>
      <c r="E347" s="701"/>
      <c r="F347" s="701"/>
      <c r="G347" s="701"/>
      <c r="H347" s="701"/>
      <c r="I347" s="701"/>
      <c r="J347" s="701"/>
      <c r="K347" s="701"/>
      <c r="L347" s="444"/>
      <c r="M347" s="702" t="s">
        <v>648</v>
      </c>
      <c r="N347" s="702"/>
    </row>
    <row r="348" spans="1:14" ht="20.100000000000001" customHeight="1" x14ac:dyDescent="0.2">
      <c r="M348" s="9"/>
      <c r="N348" s="9"/>
    </row>
    <row r="349" spans="1:14" s="448" customFormat="1" ht="24.95" customHeight="1" x14ac:dyDescent="0.25">
      <c r="A349" s="701" t="s">
        <v>596</v>
      </c>
      <c r="B349" s="701"/>
      <c r="C349" s="701"/>
      <c r="D349" s="701"/>
      <c r="E349" s="701"/>
      <c r="F349" s="701"/>
      <c r="G349" s="701"/>
      <c r="H349" s="701"/>
      <c r="I349" s="701"/>
      <c r="J349" s="701"/>
      <c r="K349" s="701"/>
      <c r="L349" s="444"/>
      <c r="M349" s="702" t="s">
        <v>602</v>
      </c>
      <c r="N349" s="702"/>
    </row>
    <row r="350" spans="1:14" s="448" customFormat="1" ht="24.95" customHeight="1" x14ac:dyDescent="0.25">
      <c r="A350" s="698"/>
      <c r="B350" s="698"/>
      <c r="C350" s="698"/>
      <c r="D350" s="698"/>
      <c r="E350" s="698"/>
      <c r="F350" s="698"/>
      <c r="G350" s="698"/>
      <c r="H350" s="698"/>
      <c r="I350" s="698"/>
      <c r="J350" s="698"/>
      <c r="K350" s="698"/>
      <c r="M350" s="699"/>
      <c r="N350" s="699"/>
    </row>
    <row r="351" spans="1:14" s="448" customFormat="1" ht="24.95" customHeight="1" x14ac:dyDescent="0.25">
      <c r="A351" s="701" t="s">
        <v>599</v>
      </c>
      <c r="B351" s="701"/>
      <c r="C351" s="701"/>
      <c r="D351" s="701"/>
      <c r="E351" s="701"/>
      <c r="F351" s="701"/>
      <c r="G351" s="444"/>
      <c r="H351" s="444"/>
      <c r="I351" s="444"/>
      <c r="J351" s="444"/>
      <c r="K351" s="444"/>
      <c r="L351" s="444"/>
      <c r="M351" s="702" t="s">
        <v>649</v>
      </c>
      <c r="N351" s="702"/>
    </row>
    <row r="352" spans="1:14" s="448" customFormat="1" ht="24.95" customHeight="1" x14ac:dyDescent="0.25">
      <c r="A352" s="698"/>
      <c r="B352" s="698"/>
      <c r="C352" s="698"/>
      <c r="D352" s="698"/>
      <c r="E352" s="698"/>
      <c r="F352" s="698"/>
      <c r="M352" s="699"/>
      <c r="N352" s="699"/>
    </row>
    <row r="353" spans="1:14" s="448" customFormat="1" ht="24.95" customHeight="1" x14ac:dyDescent="0.25">
      <c r="A353" s="701" t="s">
        <v>598</v>
      </c>
      <c r="B353" s="701"/>
      <c r="C353" s="701"/>
      <c r="D353" s="701"/>
      <c r="E353" s="701"/>
      <c r="F353" s="701"/>
      <c r="G353" s="444"/>
      <c r="H353" s="444"/>
      <c r="I353" s="444"/>
      <c r="J353" s="444"/>
      <c r="K353" s="444"/>
      <c r="L353" s="444"/>
      <c r="M353" s="702" t="s">
        <v>649</v>
      </c>
      <c r="N353" s="702"/>
    </row>
    <row r="354" spans="1:14" s="448" customFormat="1" ht="24.95" customHeight="1" x14ac:dyDescent="0.25">
      <c r="A354" s="698"/>
      <c r="B354" s="698"/>
      <c r="C354" s="698"/>
      <c r="D354" s="698"/>
      <c r="E354" s="698"/>
      <c r="F354" s="698"/>
      <c r="M354" s="699"/>
      <c r="N354" s="699"/>
    </row>
    <row r="355" spans="1:14" s="448" customFormat="1" ht="24.95" customHeight="1" x14ac:dyDescent="0.25">
      <c r="A355" s="698"/>
      <c r="B355" s="698"/>
      <c r="C355" s="698"/>
      <c r="D355" s="698"/>
      <c r="E355" s="698"/>
      <c r="F355" s="698"/>
      <c r="M355" s="699"/>
      <c r="N355" s="699"/>
    </row>
    <row r="356" spans="1:14" s="448" customFormat="1" ht="24.95" customHeight="1" x14ac:dyDescent="0.25">
      <c r="A356" s="698"/>
      <c r="B356" s="698"/>
      <c r="C356" s="698"/>
      <c r="D356" s="698"/>
      <c r="E356" s="698"/>
      <c r="F356" s="698"/>
      <c r="M356" s="699"/>
      <c r="N356" s="699"/>
    </row>
    <row r="357" spans="1:14" s="448" customFormat="1" ht="24.95" customHeight="1" x14ac:dyDescent="0.25">
      <c r="A357" s="698"/>
      <c r="B357" s="698"/>
      <c r="C357" s="698"/>
      <c r="D357" s="698"/>
      <c r="E357" s="698"/>
      <c r="F357" s="698"/>
      <c r="M357" s="699"/>
      <c r="N357" s="699"/>
    </row>
    <row r="358" spans="1:14" ht="20.100000000000001" customHeight="1" x14ac:dyDescent="0.2">
      <c r="M358" s="724"/>
      <c r="N358" s="724"/>
    </row>
    <row r="359" spans="1:14" s="448" customFormat="1" ht="24.95" customHeight="1" x14ac:dyDescent="0.25">
      <c r="A359" s="701" t="s">
        <v>567</v>
      </c>
      <c r="B359" s="701"/>
      <c r="C359" s="701"/>
      <c r="D359" s="701"/>
      <c r="E359" s="701"/>
      <c r="F359" s="701"/>
      <c r="G359" s="701"/>
      <c r="H359" s="701"/>
      <c r="I359" s="701"/>
      <c r="J359" s="701"/>
      <c r="K359" s="701"/>
      <c r="L359" s="444"/>
      <c r="M359" s="702" t="s">
        <v>582</v>
      </c>
      <c r="N359" s="702"/>
    </row>
    <row r="360" spans="1:14" ht="20.100000000000001" customHeight="1" x14ac:dyDescent="0.25">
      <c r="A360" s="360" t="s">
        <v>576</v>
      </c>
      <c r="B360" s="361"/>
      <c r="C360" s="363"/>
      <c r="M360" s="718" t="s">
        <v>582</v>
      </c>
      <c r="N360" s="718"/>
    </row>
    <row r="361" spans="1:14" ht="20.100000000000001" customHeight="1" x14ac:dyDescent="0.25">
      <c r="A361" s="360" t="s">
        <v>571</v>
      </c>
      <c r="B361" s="360"/>
      <c r="C361" s="360"/>
      <c r="M361" s="718" t="s">
        <v>582</v>
      </c>
      <c r="N361" s="718"/>
    </row>
    <row r="362" spans="1:14" ht="20.100000000000001" customHeight="1" x14ac:dyDescent="0.25">
      <c r="A362" s="360" t="s">
        <v>572</v>
      </c>
      <c r="B362" s="360"/>
      <c r="C362" s="360"/>
      <c r="M362" s="718" t="s">
        <v>583</v>
      </c>
      <c r="N362" s="718"/>
    </row>
    <row r="363" spans="1:14" ht="20.100000000000001" customHeight="1" x14ac:dyDescent="0.25">
      <c r="A363" s="360" t="s">
        <v>570</v>
      </c>
      <c r="B363" s="360"/>
      <c r="C363" s="360"/>
      <c r="M363" s="718" t="s">
        <v>583</v>
      </c>
      <c r="N363" s="718"/>
    </row>
    <row r="364" spans="1:14" ht="20.100000000000001" customHeight="1" x14ac:dyDescent="0.25">
      <c r="A364" s="360" t="s">
        <v>616</v>
      </c>
      <c r="B364" s="360"/>
      <c r="C364" s="360"/>
      <c r="M364" s="718" t="s">
        <v>584</v>
      </c>
      <c r="N364" s="718"/>
    </row>
    <row r="365" spans="1:14" ht="20.100000000000001" customHeight="1" x14ac:dyDescent="0.25">
      <c r="A365" s="360" t="s">
        <v>617</v>
      </c>
      <c r="B365" s="360"/>
      <c r="C365" s="360"/>
      <c r="M365" s="718" t="s">
        <v>584</v>
      </c>
      <c r="N365" s="718"/>
    </row>
    <row r="366" spans="1:14" ht="19.5" customHeight="1" x14ac:dyDescent="0.2">
      <c r="M366" s="724"/>
      <c r="N366" s="724"/>
    </row>
    <row r="367" spans="1:14" s="448" customFormat="1" ht="24.95" customHeight="1" x14ac:dyDescent="0.25">
      <c r="A367" s="701" t="s">
        <v>600</v>
      </c>
      <c r="B367" s="701"/>
      <c r="C367" s="701"/>
      <c r="D367" s="701"/>
      <c r="E367" s="701"/>
      <c r="F367" s="701"/>
      <c r="G367" s="701"/>
      <c r="H367" s="701"/>
      <c r="I367" s="701"/>
      <c r="J367" s="701"/>
      <c r="K367" s="701"/>
      <c r="L367" s="444"/>
      <c r="M367" s="702" t="s">
        <v>585</v>
      </c>
      <c r="N367" s="702"/>
    </row>
    <row r="368" spans="1:14" ht="20.100000000000001" customHeight="1" x14ac:dyDescent="0.25">
      <c r="A368" s="360"/>
      <c r="B368" s="361"/>
      <c r="C368" s="363"/>
      <c r="M368" s="718"/>
      <c r="N368" s="718"/>
    </row>
    <row r="369" spans="1:14" s="448" customFormat="1" ht="24.95" customHeight="1" x14ac:dyDescent="0.25">
      <c r="A369" s="701" t="s">
        <v>601</v>
      </c>
      <c r="B369" s="701"/>
      <c r="C369" s="701"/>
      <c r="D369" s="701"/>
      <c r="E369" s="701"/>
      <c r="F369" s="701"/>
      <c r="G369" s="701"/>
      <c r="H369" s="701"/>
      <c r="I369" s="701"/>
      <c r="J369" s="701"/>
      <c r="K369" s="701"/>
      <c r="L369" s="444"/>
      <c r="M369" s="702" t="s">
        <v>585</v>
      </c>
      <c r="N369" s="702"/>
    </row>
    <row r="370" spans="1:14" ht="19.5" customHeight="1" x14ac:dyDescent="0.25">
      <c r="A370" s="360"/>
      <c r="B370" s="361"/>
      <c r="C370" s="363"/>
      <c r="M370" s="718"/>
      <c r="N370" s="718"/>
    </row>
    <row r="371" spans="1:14" s="447" customFormat="1" ht="50.1" customHeight="1" x14ac:dyDescent="0.45">
      <c r="A371" s="720" t="s">
        <v>573</v>
      </c>
      <c r="B371" s="720"/>
      <c r="C371" s="720"/>
      <c r="D371" s="720"/>
      <c r="E371" s="720"/>
      <c r="F371" s="720"/>
      <c r="G371" s="720"/>
      <c r="H371" s="720"/>
      <c r="I371" s="720"/>
      <c r="J371" s="720"/>
      <c r="K371" s="720"/>
      <c r="L371" s="720"/>
      <c r="M371" s="720"/>
      <c r="N371" s="720"/>
    </row>
    <row r="372" spans="1:14" ht="20.100000000000001" customHeight="1" x14ac:dyDescent="0.35">
      <c r="A372" s="362"/>
      <c r="B372" s="362"/>
      <c r="C372" s="362"/>
      <c r="D372" s="362"/>
      <c r="E372" s="362"/>
      <c r="F372" s="362"/>
      <c r="G372" s="362"/>
      <c r="H372" s="362"/>
      <c r="I372" s="362"/>
      <c r="J372" s="362"/>
      <c r="K372" s="362"/>
      <c r="L372" s="362"/>
      <c r="M372" s="362"/>
      <c r="N372" s="362"/>
    </row>
    <row r="373" spans="1:14" s="448" customFormat="1" ht="24.95" customHeight="1" x14ac:dyDescent="0.25">
      <c r="A373" s="701" t="s">
        <v>574</v>
      </c>
      <c r="B373" s="701"/>
      <c r="C373" s="701"/>
      <c r="D373" s="701"/>
      <c r="E373" s="701"/>
      <c r="F373" s="701"/>
      <c r="G373" s="444"/>
      <c r="H373" s="444"/>
      <c r="I373" s="444"/>
      <c r="J373" s="444"/>
      <c r="K373" s="444"/>
      <c r="L373" s="444"/>
      <c r="M373" s="702" t="s">
        <v>650</v>
      </c>
      <c r="N373" s="702"/>
    </row>
    <row r="374" spans="1:14" ht="20.100000000000001" customHeight="1" x14ac:dyDescent="0.2">
      <c r="M374" s="9"/>
      <c r="N374" s="9"/>
    </row>
    <row r="375" spans="1:14" s="448" customFormat="1" ht="24.95" customHeight="1" x14ac:dyDescent="0.25">
      <c r="A375" s="701" t="s">
        <v>575</v>
      </c>
      <c r="B375" s="701"/>
      <c r="C375" s="701"/>
      <c r="D375" s="701"/>
      <c r="E375" s="701"/>
      <c r="F375" s="701"/>
      <c r="G375" s="444"/>
      <c r="H375" s="444"/>
      <c r="I375" s="444"/>
      <c r="J375" s="444"/>
      <c r="K375" s="444"/>
      <c r="L375" s="444"/>
      <c r="M375" s="702" t="s">
        <v>650</v>
      </c>
      <c r="N375" s="702"/>
    </row>
    <row r="376" spans="1:14" ht="20.100000000000001" customHeight="1" x14ac:dyDescent="0.2">
      <c r="M376" s="9"/>
      <c r="N376" s="9"/>
    </row>
    <row r="377" spans="1:14" s="447" customFormat="1" ht="50.1" customHeight="1" x14ac:dyDescent="0.45">
      <c r="A377" s="720" t="s">
        <v>568</v>
      </c>
      <c r="B377" s="720"/>
      <c r="C377" s="720"/>
      <c r="D377" s="720"/>
      <c r="E377" s="720"/>
      <c r="F377" s="720"/>
      <c r="G377" s="720"/>
      <c r="H377" s="720"/>
      <c r="I377" s="720"/>
      <c r="J377" s="720"/>
      <c r="K377" s="720"/>
      <c r="L377" s="720"/>
      <c r="M377" s="720"/>
      <c r="N377" s="720"/>
    </row>
    <row r="378" spans="1:14" ht="20.100000000000001" customHeight="1" x14ac:dyDescent="0.4">
      <c r="A378" s="364"/>
      <c r="B378" s="364"/>
      <c r="C378" s="364"/>
      <c r="D378" s="364"/>
      <c r="E378" s="364"/>
      <c r="F378" s="364"/>
      <c r="G378" s="364"/>
      <c r="H378" s="364"/>
      <c r="I378" s="364"/>
      <c r="J378" s="364"/>
      <c r="K378" s="364"/>
      <c r="L378" s="364"/>
      <c r="M378" s="364"/>
      <c r="N378" s="364"/>
    </row>
    <row r="379" spans="1:14" s="448" customFormat="1" ht="24.95" customHeight="1" x14ac:dyDescent="0.25">
      <c r="A379" s="701" t="s">
        <v>474</v>
      </c>
      <c r="B379" s="701"/>
      <c r="C379" s="701"/>
      <c r="D379" s="701"/>
      <c r="E379" s="701"/>
      <c r="F379" s="701"/>
      <c r="G379" s="444"/>
      <c r="H379" s="444"/>
      <c r="I379" s="444"/>
      <c r="J379" s="444"/>
      <c r="K379" s="444"/>
      <c r="L379" s="444"/>
      <c r="M379" s="702" t="s">
        <v>651</v>
      </c>
      <c r="N379" s="702"/>
    </row>
    <row r="380" spans="1:14" ht="24.95" customHeight="1" x14ac:dyDescent="0.2">
      <c r="M380" s="9"/>
      <c r="N380" s="9"/>
    </row>
    <row r="381" spans="1:14" s="448" customFormat="1" ht="24.95" customHeight="1" x14ac:dyDescent="0.25">
      <c r="A381" s="701" t="s">
        <v>475</v>
      </c>
      <c r="B381" s="701"/>
      <c r="C381" s="701"/>
      <c r="D381" s="701"/>
      <c r="E381" s="701"/>
      <c r="F381" s="701"/>
      <c r="G381" s="444"/>
      <c r="H381" s="444"/>
      <c r="I381" s="444"/>
      <c r="J381" s="444"/>
      <c r="K381" s="444"/>
      <c r="L381" s="444"/>
      <c r="M381" s="702" t="s">
        <v>652</v>
      </c>
      <c r="N381" s="702"/>
    </row>
    <row r="382" spans="1:14" ht="24.95" customHeight="1" x14ac:dyDescent="0.25">
      <c r="A382" s="360" t="s">
        <v>467</v>
      </c>
      <c r="B382" s="361"/>
      <c r="C382" s="363"/>
      <c r="M382" s="718" t="s">
        <v>652</v>
      </c>
      <c r="N382" s="718"/>
    </row>
    <row r="383" spans="1:14" ht="24.95" customHeight="1" x14ac:dyDescent="0.25">
      <c r="A383" s="360" t="s">
        <v>468</v>
      </c>
      <c r="B383" s="358"/>
      <c r="C383" s="363"/>
      <c r="M383" s="718" t="s">
        <v>652</v>
      </c>
      <c r="N383" s="718"/>
    </row>
    <row r="384" spans="1:14" ht="24.95" customHeight="1" x14ac:dyDescent="0.25">
      <c r="A384" s="360"/>
      <c r="B384" s="361"/>
      <c r="C384" s="363"/>
      <c r="M384" s="724"/>
      <c r="N384" s="724"/>
    </row>
    <row r="385" spans="1:14" s="448" customFormat="1" ht="24.95" customHeight="1" x14ac:dyDescent="0.25">
      <c r="A385" s="701" t="s">
        <v>473</v>
      </c>
      <c r="B385" s="701"/>
      <c r="C385" s="701"/>
      <c r="D385" s="701"/>
      <c r="E385" s="701"/>
      <c r="F385" s="701"/>
      <c r="G385" s="444"/>
      <c r="H385" s="444"/>
      <c r="I385" s="444"/>
      <c r="J385" s="444"/>
      <c r="K385" s="444"/>
      <c r="L385" s="444"/>
      <c r="M385" s="702" t="s">
        <v>653</v>
      </c>
      <c r="N385" s="702"/>
    </row>
    <row r="386" spans="1:14" s="448" customFormat="1" ht="24.95" customHeight="1" x14ac:dyDescent="0.25">
      <c r="A386" s="698"/>
      <c r="B386" s="698"/>
      <c r="C386" s="698"/>
      <c r="D386" s="698"/>
      <c r="E386" s="698"/>
      <c r="F386" s="698"/>
      <c r="M386" s="699"/>
      <c r="N386" s="699"/>
    </row>
    <row r="387" spans="1:14" s="448" customFormat="1" ht="24.95" customHeight="1" x14ac:dyDescent="0.25">
      <c r="A387" s="698"/>
      <c r="B387" s="698"/>
      <c r="C387" s="698"/>
      <c r="D387" s="698"/>
      <c r="E387" s="698"/>
      <c r="F387" s="698"/>
      <c r="M387" s="699"/>
      <c r="N387" s="699"/>
    </row>
    <row r="388" spans="1:14" s="448" customFormat="1" ht="24.95" customHeight="1" x14ac:dyDescent="0.25">
      <c r="A388" s="698"/>
      <c r="B388" s="698"/>
      <c r="C388" s="698"/>
      <c r="D388" s="698"/>
      <c r="E388" s="698"/>
      <c r="F388" s="698"/>
      <c r="M388" s="699"/>
      <c r="N388" s="699"/>
    </row>
    <row r="389" spans="1:14" s="448" customFormat="1" ht="24.95" customHeight="1" x14ac:dyDescent="0.25">
      <c r="A389" s="698"/>
      <c r="B389" s="698"/>
      <c r="C389" s="698"/>
      <c r="D389" s="698"/>
      <c r="E389" s="698"/>
      <c r="F389" s="698"/>
      <c r="M389" s="699"/>
      <c r="N389" s="699"/>
    </row>
    <row r="390" spans="1:14" s="448" customFormat="1" ht="24.95" customHeight="1" x14ac:dyDescent="0.25">
      <c r="A390" s="698"/>
      <c r="B390" s="698"/>
      <c r="C390" s="698"/>
      <c r="D390" s="698"/>
      <c r="E390" s="698"/>
      <c r="F390" s="698"/>
      <c r="M390" s="699"/>
      <c r="N390" s="699"/>
    </row>
    <row r="391" spans="1:14" s="448" customFormat="1" ht="24.95" customHeight="1" x14ac:dyDescent="0.25">
      <c r="A391" s="698"/>
      <c r="B391" s="698"/>
      <c r="C391" s="698"/>
      <c r="D391" s="698"/>
      <c r="E391" s="698"/>
      <c r="F391" s="698"/>
      <c r="M391" s="699"/>
      <c r="N391" s="699"/>
    </row>
    <row r="392" spans="1:14" s="448" customFormat="1" ht="24.95" customHeight="1" x14ac:dyDescent="0.25">
      <c r="A392" s="698"/>
      <c r="B392" s="698"/>
      <c r="C392" s="698"/>
      <c r="D392" s="698"/>
      <c r="E392" s="698"/>
      <c r="F392" s="698"/>
      <c r="M392" s="699"/>
      <c r="N392" s="699"/>
    </row>
    <row r="393" spans="1:14" s="448" customFormat="1" ht="24.95" customHeight="1" x14ac:dyDescent="0.25">
      <c r="A393" s="698"/>
      <c r="B393" s="698"/>
      <c r="C393" s="698"/>
      <c r="D393" s="698"/>
      <c r="E393" s="698"/>
      <c r="F393" s="698"/>
      <c r="M393" s="699"/>
      <c r="N393" s="699"/>
    </row>
    <row r="394" spans="1:14" s="448" customFormat="1" ht="24.95" customHeight="1" x14ac:dyDescent="0.25">
      <c r="A394" s="698"/>
      <c r="B394" s="698"/>
      <c r="C394" s="698"/>
      <c r="D394" s="698"/>
      <c r="E394" s="698"/>
      <c r="F394" s="698"/>
      <c r="M394" s="699"/>
      <c r="N394" s="699"/>
    </row>
    <row r="395" spans="1:14" s="448" customFormat="1" ht="24.95" customHeight="1" x14ac:dyDescent="0.25">
      <c r="A395" s="698"/>
      <c r="B395" s="698"/>
      <c r="C395" s="698"/>
      <c r="D395" s="698"/>
      <c r="E395" s="698"/>
      <c r="F395" s="698"/>
      <c r="M395" s="699"/>
      <c r="N395" s="699"/>
    </row>
    <row r="396" spans="1:14" s="448" customFormat="1" ht="24.95" customHeight="1" x14ac:dyDescent="0.25">
      <c r="A396" s="698"/>
      <c r="B396" s="698"/>
      <c r="C396" s="698"/>
      <c r="D396" s="698"/>
      <c r="E396" s="698"/>
      <c r="F396" s="698"/>
      <c r="M396" s="699"/>
      <c r="N396" s="699"/>
    </row>
    <row r="397" spans="1:14" s="448" customFormat="1" ht="24.95" customHeight="1" x14ac:dyDescent="0.25">
      <c r="A397" s="698"/>
      <c r="B397" s="698"/>
      <c r="C397" s="698"/>
      <c r="D397" s="698"/>
      <c r="E397" s="698"/>
      <c r="F397" s="698"/>
      <c r="M397" s="699"/>
      <c r="N397" s="699"/>
    </row>
    <row r="398" spans="1:14" s="448" customFormat="1" ht="24.95" customHeight="1" x14ac:dyDescent="0.25">
      <c r="A398" s="698"/>
      <c r="B398" s="698"/>
      <c r="C398" s="698"/>
      <c r="D398" s="698"/>
      <c r="E398" s="698"/>
      <c r="F398" s="698"/>
      <c r="M398" s="699"/>
      <c r="N398" s="699"/>
    </row>
    <row r="399" spans="1:14" s="448" customFormat="1" ht="24.95" customHeight="1" x14ac:dyDescent="0.25">
      <c r="A399" s="698"/>
      <c r="B399" s="698"/>
      <c r="C399" s="698"/>
      <c r="D399" s="698"/>
      <c r="E399" s="698"/>
      <c r="F399" s="698"/>
      <c r="M399" s="699"/>
      <c r="N399" s="699"/>
    </row>
    <row r="400" spans="1:14" s="448" customFormat="1" ht="24.95" customHeight="1" x14ac:dyDescent="0.25">
      <c r="A400" s="698"/>
      <c r="B400" s="698"/>
      <c r="C400" s="698"/>
      <c r="D400" s="698"/>
      <c r="E400" s="698"/>
      <c r="F400" s="698"/>
      <c r="M400" s="699"/>
      <c r="N400" s="699"/>
    </row>
    <row r="401" spans="1:14" s="448" customFormat="1" ht="24.95" customHeight="1" x14ac:dyDescent="0.25">
      <c r="A401" s="698"/>
      <c r="B401" s="698"/>
      <c r="C401" s="698"/>
      <c r="D401" s="698"/>
      <c r="E401" s="698"/>
      <c r="F401" s="698"/>
      <c r="M401" s="699"/>
      <c r="N401" s="699"/>
    </row>
    <row r="402" spans="1:14" s="448" customFormat="1" ht="24.95" customHeight="1" x14ac:dyDescent="0.25">
      <c r="A402" s="698"/>
      <c r="B402" s="698"/>
      <c r="C402" s="698"/>
      <c r="D402" s="698"/>
      <c r="E402" s="698"/>
      <c r="F402" s="698"/>
      <c r="M402" s="699"/>
      <c r="N402" s="699"/>
    </row>
    <row r="403" spans="1:14" s="448" customFormat="1" ht="24.95" customHeight="1" x14ac:dyDescent="0.25">
      <c r="A403" s="698"/>
      <c r="B403" s="698"/>
      <c r="C403" s="698"/>
      <c r="D403" s="698"/>
      <c r="E403" s="698"/>
      <c r="F403" s="698"/>
      <c r="M403" s="699"/>
      <c r="N403" s="699"/>
    </row>
    <row r="404" spans="1:14" s="448" customFormat="1" ht="24.95" customHeight="1" x14ac:dyDescent="0.25">
      <c r="A404" s="698"/>
      <c r="B404" s="698"/>
      <c r="C404" s="698"/>
      <c r="D404" s="698"/>
      <c r="E404" s="698"/>
      <c r="F404" s="698"/>
      <c r="M404" s="699"/>
      <c r="N404" s="699"/>
    </row>
    <row r="405" spans="1:14" s="448" customFormat="1" ht="24.95" customHeight="1" x14ac:dyDescent="0.25">
      <c r="A405" s="698"/>
      <c r="B405" s="698"/>
      <c r="C405" s="698"/>
      <c r="D405" s="698"/>
      <c r="E405" s="698"/>
      <c r="F405" s="698"/>
      <c r="M405" s="699"/>
      <c r="N405" s="699"/>
    </row>
    <row r="406" spans="1:14" s="448" customFormat="1" ht="24.95" customHeight="1" x14ac:dyDescent="0.25">
      <c r="A406" s="698"/>
      <c r="B406" s="698"/>
      <c r="C406" s="698"/>
      <c r="D406" s="698"/>
      <c r="E406" s="698"/>
      <c r="F406" s="698"/>
      <c r="M406" s="699"/>
      <c r="N406" s="699"/>
    </row>
    <row r="407" spans="1:14" s="448" customFormat="1" ht="24.95" customHeight="1" x14ac:dyDescent="0.25">
      <c r="A407" s="698"/>
      <c r="B407" s="698"/>
      <c r="C407" s="698"/>
      <c r="D407" s="698"/>
      <c r="E407" s="698"/>
      <c r="F407" s="698"/>
      <c r="M407" s="699"/>
      <c r="N407" s="699"/>
    </row>
    <row r="408" spans="1:14" s="448" customFormat="1" ht="24.95" customHeight="1" x14ac:dyDescent="0.25">
      <c r="A408" s="698"/>
      <c r="B408" s="698"/>
      <c r="C408" s="698"/>
      <c r="D408" s="698"/>
      <c r="E408" s="698"/>
      <c r="F408" s="698"/>
      <c r="M408" s="699"/>
      <c r="N408" s="699"/>
    </row>
    <row r="409" spans="1:14" s="448" customFormat="1" ht="24.95" customHeight="1" x14ac:dyDescent="0.25">
      <c r="A409" s="698"/>
      <c r="B409" s="698"/>
      <c r="C409" s="698"/>
      <c r="D409" s="698"/>
      <c r="E409" s="698"/>
      <c r="F409" s="698"/>
      <c r="M409" s="699"/>
      <c r="N409" s="699"/>
    </row>
    <row r="410" spans="1:14" s="448" customFormat="1" ht="24.95" customHeight="1" x14ac:dyDescent="0.25">
      <c r="A410" s="698"/>
      <c r="B410" s="698"/>
      <c r="C410" s="698"/>
      <c r="D410" s="698"/>
      <c r="E410" s="698"/>
      <c r="F410" s="698"/>
      <c r="M410" s="699"/>
      <c r="N410" s="699"/>
    </row>
    <row r="411" spans="1:14" s="448" customFormat="1" ht="24.95" customHeight="1" x14ac:dyDescent="0.25">
      <c r="A411" s="698"/>
      <c r="B411" s="698"/>
      <c r="C411" s="698"/>
      <c r="D411" s="698"/>
      <c r="E411" s="698"/>
      <c r="F411" s="698"/>
      <c r="M411" s="699"/>
      <c r="N411" s="699"/>
    </row>
    <row r="412" spans="1:14" s="448" customFormat="1" ht="24.95" customHeight="1" x14ac:dyDescent="0.25">
      <c r="A412" s="698"/>
      <c r="B412" s="698"/>
      <c r="C412" s="698"/>
      <c r="D412" s="698"/>
      <c r="E412" s="698"/>
      <c r="F412" s="698"/>
      <c r="M412" s="699"/>
      <c r="N412" s="699"/>
    </row>
    <row r="413" spans="1:14" s="448" customFormat="1" ht="24.95" customHeight="1" x14ac:dyDescent="0.25">
      <c r="A413" s="698"/>
      <c r="B413" s="698"/>
      <c r="C413" s="698"/>
      <c r="D413" s="698"/>
      <c r="E413" s="698"/>
      <c r="F413" s="698"/>
      <c r="M413" s="699"/>
      <c r="N413" s="699"/>
    </row>
    <row r="414" spans="1:14" s="448" customFormat="1" ht="24.95" customHeight="1" x14ac:dyDescent="0.25">
      <c r="A414" s="698"/>
      <c r="B414" s="698"/>
      <c r="C414" s="698"/>
      <c r="D414" s="698"/>
      <c r="E414" s="698"/>
      <c r="F414" s="698"/>
      <c r="M414" s="699"/>
      <c r="N414" s="699"/>
    </row>
    <row r="415" spans="1:14" s="448" customFormat="1" ht="24.95" customHeight="1" x14ac:dyDescent="0.25">
      <c r="A415" s="698"/>
      <c r="B415" s="698"/>
      <c r="C415" s="698"/>
      <c r="D415" s="698"/>
      <c r="E415" s="698"/>
      <c r="F415" s="698"/>
      <c r="M415" s="699"/>
      <c r="N415" s="699"/>
    </row>
    <row r="416" spans="1:14" s="448" customFormat="1" ht="24.95" customHeight="1" x14ac:dyDescent="0.25">
      <c r="A416" s="698"/>
      <c r="B416" s="698"/>
      <c r="C416" s="698"/>
      <c r="D416" s="698"/>
      <c r="E416" s="698"/>
      <c r="F416" s="698"/>
      <c r="M416" s="699"/>
      <c r="N416" s="699"/>
    </row>
    <row r="417" spans="1:14" s="448" customFormat="1" ht="24.95" customHeight="1" x14ac:dyDescent="0.25">
      <c r="A417" s="698"/>
      <c r="B417" s="698"/>
      <c r="C417" s="698"/>
      <c r="D417" s="698"/>
      <c r="E417" s="698"/>
      <c r="F417" s="698"/>
      <c r="M417" s="699"/>
      <c r="N417" s="699"/>
    </row>
    <row r="418" spans="1:14" s="448" customFormat="1" ht="24.95" customHeight="1" x14ac:dyDescent="0.25">
      <c r="A418" s="698"/>
      <c r="B418" s="698"/>
      <c r="C418" s="698"/>
      <c r="D418" s="698"/>
      <c r="E418" s="698"/>
      <c r="F418" s="698"/>
      <c r="M418" s="699"/>
      <c r="N418" s="699"/>
    </row>
    <row r="419" spans="1:14" s="448" customFormat="1" ht="24.95" customHeight="1" x14ac:dyDescent="0.25">
      <c r="A419" s="698"/>
      <c r="B419" s="698"/>
      <c r="C419" s="698"/>
      <c r="D419" s="698"/>
      <c r="E419" s="698"/>
      <c r="F419" s="698"/>
      <c r="M419" s="699"/>
      <c r="N419" s="699"/>
    </row>
    <row r="420" spans="1:14" s="448" customFormat="1" ht="24.95" customHeight="1" x14ac:dyDescent="0.25">
      <c r="A420" s="698"/>
      <c r="B420" s="698"/>
      <c r="C420" s="698"/>
      <c r="D420" s="698"/>
      <c r="E420" s="698"/>
      <c r="F420" s="698"/>
      <c r="M420" s="699"/>
      <c r="N420" s="699"/>
    </row>
    <row r="421" spans="1:14" s="448" customFormat="1" ht="24.95" customHeight="1" x14ac:dyDescent="0.25">
      <c r="A421" s="698"/>
      <c r="B421" s="698"/>
      <c r="C421" s="698"/>
      <c r="D421" s="698"/>
      <c r="E421" s="698"/>
      <c r="F421" s="698"/>
      <c r="M421" s="699"/>
      <c r="N421" s="699"/>
    </row>
    <row r="422" spans="1:14" s="448" customFormat="1" ht="24.95" customHeight="1" x14ac:dyDescent="0.25">
      <c r="A422" s="698"/>
      <c r="B422" s="698"/>
      <c r="C422" s="698"/>
      <c r="D422" s="698"/>
      <c r="E422" s="698"/>
      <c r="F422" s="698"/>
      <c r="M422" s="699"/>
      <c r="N422" s="699"/>
    </row>
    <row r="423" spans="1:14" s="448" customFormat="1" ht="24.95" customHeight="1" x14ac:dyDescent="0.25">
      <c r="A423" s="698"/>
      <c r="B423" s="698"/>
      <c r="C423" s="698"/>
      <c r="D423" s="698"/>
      <c r="E423" s="698"/>
      <c r="F423" s="698"/>
      <c r="M423" s="699"/>
      <c r="N423" s="699"/>
    </row>
    <row r="424" spans="1:14" s="448" customFormat="1" ht="24.95" customHeight="1" x14ac:dyDescent="0.25">
      <c r="A424" s="698"/>
      <c r="B424" s="698"/>
      <c r="C424" s="698"/>
      <c r="D424" s="698"/>
      <c r="E424" s="698"/>
      <c r="F424" s="698"/>
      <c r="M424" s="699"/>
      <c r="N424" s="699"/>
    </row>
    <row r="425" spans="1:14" s="448" customFormat="1" ht="24.95" customHeight="1" x14ac:dyDescent="0.25">
      <c r="A425" s="698"/>
      <c r="B425" s="698"/>
      <c r="C425" s="698"/>
      <c r="D425" s="698"/>
      <c r="E425" s="698"/>
      <c r="F425" s="698"/>
      <c r="M425" s="699"/>
      <c r="N425" s="699"/>
    </row>
    <row r="426" spans="1:14" s="448" customFormat="1" ht="24.95" customHeight="1" x14ac:dyDescent="0.25">
      <c r="A426" s="698"/>
      <c r="B426" s="698"/>
      <c r="C426" s="698"/>
      <c r="D426" s="698"/>
      <c r="E426" s="698"/>
      <c r="F426" s="698"/>
      <c r="M426" s="699"/>
      <c r="N426" s="699"/>
    </row>
    <row r="427" spans="1:14" s="448" customFormat="1" ht="24.95" customHeight="1" x14ac:dyDescent="0.25">
      <c r="A427" s="698"/>
      <c r="B427" s="698"/>
      <c r="C427" s="698"/>
      <c r="D427" s="698"/>
      <c r="E427" s="698"/>
      <c r="F427" s="698"/>
      <c r="M427" s="699"/>
      <c r="N427" s="699"/>
    </row>
    <row r="428" spans="1:14" s="448" customFormat="1" ht="24.95" customHeight="1" x14ac:dyDescent="0.25">
      <c r="A428" s="698"/>
      <c r="B428" s="698"/>
      <c r="C428" s="698"/>
      <c r="D428" s="698"/>
      <c r="E428" s="698"/>
      <c r="F428" s="698"/>
      <c r="M428" s="699"/>
      <c r="N428" s="699"/>
    </row>
    <row r="429" spans="1:14" s="448" customFormat="1" ht="24.95" customHeight="1" x14ac:dyDescent="0.25">
      <c r="A429" s="698"/>
      <c r="B429" s="698"/>
      <c r="C429" s="698"/>
      <c r="D429" s="698"/>
      <c r="E429" s="698"/>
      <c r="F429" s="698"/>
      <c r="M429" s="699"/>
      <c r="N429" s="699"/>
    </row>
    <row r="430" spans="1:14" s="448" customFormat="1" ht="24.95" customHeight="1" x14ac:dyDescent="0.25">
      <c r="A430" s="698"/>
      <c r="B430" s="698"/>
      <c r="C430" s="698"/>
      <c r="D430" s="698"/>
      <c r="E430" s="698"/>
      <c r="F430" s="698"/>
      <c r="M430" s="699"/>
      <c r="N430" s="699"/>
    </row>
    <row r="431" spans="1:14" s="448" customFormat="1" ht="24.95" customHeight="1" x14ac:dyDescent="0.25">
      <c r="A431" s="698"/>
      <c r="B431" s="698"/>
      <c r="C431" s="698"/>
      <c r="D431" s="698"/>
      <c r="E431" s="698"/>
      <c r="F431" s="698"/>
      <c r="M431" s="699"/>
      <c r="N431" s="699"/>
    </row>
    <row r="432" spans="1:14" s="448" customFormat="1" ht="24.95" customHeight="1" x14ac:dyDescent="0.25">
      <c r="A432" s="698"/>
      <c r="B432" s="698"/>
      <c r="C432" s="698"/>
      <c r="D432" s="698"/>
      <c r="E432" s="698"/>
      <c r="F432" s="698"/>
      <c r="M432" s="699"/>
      <c r="N432" s="699"/>
    </row>
    <row r="433" spans="1:14" s="448" customFormat="1" ht="24.95" customHeight="1" x14ac:dyDescent="0.25">
      <c r="A433" s="698"/>
      <c r="B433" s="698"/>
      <c r="C433" s="698"/>
      <c r="D433" s="698"/>
      <c r="E433" s="698"/>
      <c r="F433" s="698"/>
      <c r="M433" s="699"/>
      <c r="N433" s="699"/>
    </row>
    <row r="434" spans="1:14" s="448" customFormat="1" ht="24.95" customHeight="1" x14ac:dyDescent="0.25">
      <c r="A434" s="698"/>
      <c r="B434" s="698"/>
      <c r="C434" s="698"/>
      <c r="D434" s="698"/>
      <c r="E434" s="698"/>
      <c r="F434" s="698"/>
      <c r="M434" s="699"/>
      <c r="N434" s="699"/>
    </row>
    <row r="435" spans="1:14" s="448" customFormat="1" ht="24.95" customHeight="1" x14ac:dyDescent="0.25">
      <c r="A435" s="698"/>
      <c r="B435" s="698"/>
      <c r="C435" s="698"/>
      <c r="D435" s="698"/>
      <c r="E435" s="698"/>
      <c r="F435" s="698"/>
      <c r="M435" s="699"/>
      <c r="N435" s="699"/>
    </row>
    <row r="436" spans="1:14" ht="50.1" customHeight="1" x14ac:dyDescent="0.2">
      <c r="A436" s="720" t="s">
        <v>39</v>
      </c>
      <c r="B436" s="720"/>
      <c r="C436" s="720"/>
      <c r="D436" s="720"/>
      <c r="E436" s="720"/>
      <c r="F436" s="720"/>
      <c r="G436" s="720"/>
      <c r="H436" s="720"/>
      <c r="I436" s="720"/>
      <c r="J436" s="720"/>
      <c r="K436" s="720"/>
      <c r="L436" s="720"/>
      <c r="M436" s="720"/>
      <c r="N436" s="720"/>
    </row>
    <row r="437" spans="1:14" ht="24.95" customHeight="1" x14ac:dyDescent="0.2"/>
    <row r="438" spans="1:14" ht="39.950000000000003" customHeight="1" x14ac:dyDescent="0.2">
      <c r="A438" s="720" t="s">
        <v>484</v>
      </c>
      <c r="B438" s="720"/>
      <c r="C438" s="720"/>
      <c r="D438" s="720"/>
      <c r="E438" s="720"/>
      <c r="F438" s="720"/>
      <c r="G438" s="720"/>
      <c r="H438" s="720"/>
      <c r="I438" s="720"/>
      <c r="J438" s="720"/>
      <c r="K438" s="720"/>
      <c r="L438" s="720"/>
      <c r="M438" s="720"/>
      <c r="N438" s="720"/>
    </row>
    <row r="439" spans="1:14" ht="20.100000000000001" customHeight="1" x14ac:dyDescent="0.2"/>
    <row r="440" spans="1:14" ht="24.95" customHeight="1" x14ac:dyDescent="0.4">
      <c r="A440" s="723" t="s">
        <v>625</v>
      </c>
      <c r="B440" s="723"/>
      <c r="C440" s="723"/>
      <c r="D440" s="723"/>
      <c r="E440" s="723"/>
      <c r="F440" s="723"/>
      <c r="G440" s="723"/>
      <c r="H440" s="723"/>
      <c r="I440" s="723"/>
      <c r="J440" s="723"/>
      <c r="K440" s="723"/>
      <c r="L440" s="723"/>
      <c r="M440" s="723"/>
      <c r="N440" s="723"/>
    </row>
    <row r="441" spans="1:14" ht="24.95" customHeight="1" x14ac:dyDescent="0.2"/>
    <row r="442" spans="1:14" ht="24.95" customHeight="1" x14ac:dyDescent="0.2">
      <c r="E442" s="487" t="s">
        <v>29</v>
      </c>
      <c r="F442" s="487"/>
      <c r="G442" s="488"/>
      <c r="H442" s="736">
        <f>'M.V. CyL'!C9</f>
        <v>6930355</v>
      </c>
      <c r="I442" s="736"/>
    </row>
    <row r="443" spans="1:14" ht="24.95" customHeight="1" x14ac:dyDescent="0.2">
      <c r="E443" s="489" t="s">
        <v>30</v>
      </c>
      <c r="F443" s="489"/>
      <c r="G443" s="490"/>
      <c r="H443" s="737">
        <f>'M.V. CyL'!C10</f>
        <v>2313465</v>
      </c>
      <c r="I443" s="737"/>
    </row>
    <row r="444" spans="1:14" ht="24.95" customHeight="1" x14ac:dyDescent="0.2">
      <c r="E444" s="491" t="s">
        <v>0</v>
      </c>
      <c r="F444" s="491"/>
      <c r="G444" s="492"/>
      <c r="H444" s="738">
        <f>SUM(H442:I443)</f>
        <v>9243820</v>
      </c>
      <c r="I444" s="738"/>
    </row>
    <row r="445" spans="1:14" ht="24.95" customHeight="1" x14ac:dyDescent="0.2">
      <c r="E445" s="489" t="s">
        <v>33</v>
      </c>
      <c r="F445" s="489"/>
      <c r="G445" s="490"/>
      <c r="H445" s="736">
        <f>'M.V. CyL'!C12</f>
        <v>11760162</v>
      </c>
      <c r="I445" s="736"/>
    </row>
    <row r="446" spans="1:14" ht="24.95" customHeight="1" x14ac:dyDescent="0.2">
      <c r="E446" s="489" t="s">
        <v>34</v>
      </c>
      <c r="F446" s="489"/>
      <c r="G446" s="490"/>
      <c r="H446" s="737">
        <f>'M.V. CyL'!C13</f>
        <v>3346278</v>
      </c>
      <c r="I446" s="737"/>
    </row>
    <row r="447" spans="1:14" ht="24.95" customHeight="1" x14ac:dyDescent="0.2">
      <c r="E447" s="491" t="s">
        <v>1</v>
      </c>
      <c r="F447" s="491"/>
      <c r="G447" s="492"/>
      <c r="H447" s="738">
        <f>SUM(H445:I446)</f>
        <v>15106440</v>
      </c>
      <c r="I447" s="738"/>
    </row>
    <row r="448" spans="1:14" ht="24.95" customHeight="1" x14ac:dyDescent="0.2">
      <c r="E448" s="491" t="s">
        <v>2</v>
      </c>
      <c r="F448" s="491"/>
      <c r="G448" s="492"/>
      <c r="H448" s="491"/>
      <c r="I448" s="493">
        <f>'M.V. CyL'!C14</f>
        <v>0.25658287044788203</v>
      </c>
    </row>
    <row r="449" spans="1:10" ht="24.95" customHeight="1" x14ac:dyDescent="0.2">
      <c r="E449" s="494" t="s">
        <v>3</v>
      </c>
      <c r="F449" s="494"/>
      <c r="G449" s="495"/>
      <c r="H449" s="494"/>
      <c r="I449" s="496">
        <f>'M.V. CyL'!C15</f>
        <v>1.6342204846048496</v>
      </c>
    </row>
    <row r="450" spans="1:10" ht="24.95" customHeight="1" x14ac:dyDescent="0.2">
      <c r="E450" s="487" t="s">
        <v>58</v>
      </c>
      <c r="F450" s="487"/>
      <c r="G450" s="488"/>
      <c r="H450" s="487"/>
      <c r="I450" s="506">
        <f>'M.V. CyL'!C16</f>
        <v>1.6969061469434106</v>
      </c>
    </row>
    <row r="451" spans="1:10" ht="24.95" customHeight="1" x14ac:dyDescent="0.2">
      <c r="E451" s="497" t="s">
        <v>59</v>
      </c>
      <c r="F451" s="497"/>
      <c r="G451" s="498"/>
      <c r="H451" s="497"/>
      <c r="I451" s="505">
        <f>'M.V. CyL'!C17</f>
        <v>1.4464355414929553</v>
      </c>
    </row>
    <row r="452" spans="1:10" ht="24.95" customHeight="1" x14ac:dyDescent="0.25">
      <c r="A452" s="358"/>
      <c r="B452" s="358"/>
      <c r="C452" s="345"/>
      <c r="D452" s="345"/>
      <c r="E452" s="3"/>
      <c r="G452" s="365"/>
      <c r="H452" s="365"/>
      <c r="I452" s="365"/>
    </row>
    <row r="453" spans="1:10" ht="24.95" customHeight="1" x14ac:dyDescent="0.25">
      <c r="C453" s="345"/>
      <c r="D453" s="345"/>
      <c r="E453" s="345"/>
      <c r="F453" s="345"/>
      <c r="G453" s="345"/>
      <c r="H453" s="345"/>
      <c r="I453" s="345"/>
      <c r="J453" s="345"/>
    </row>
    <row r="454" spans="1:10" ht="24.95" customHeight="1" x14ac:dyDescent="0.2">
      <c r="C454" s="2"/>
      <c r="D454" s="2"/>
      <c r="E454" s="1"/>
    </row>
    <row r="455" spans="1:10" ht="24.95" customHeight="1" x14ac:dyDescent="0.25">
      <c r="A455" s="366"/>
      <c r="B455" s="366"/>
      <c r="C455" s="366"/>
      <c r="D455" s="366"/>
      <c r="E455" s="366"/>
      <c r="F455" s="366"/>
      <c r="G455" s="366"/>
      <c r="H455" s="366"/>
      <c r="I455" s="366"/>
      <c r="J455" s="366"/>
    </row>
    <row r="456" spans="1:10" ht="24.95" customHeight="1" x14ac:dyDescent="0.2">
      <c r="C456" s="2"/>
      <c r="D456" s="2"/>
      <c r="E456" s="1"/>
    </row>
    <row r="457" spans="1:10" ht="24.95" customHeight="1" x14ac:dyDescent="0.2">
      <c r="C457" s="2"/>
      <c r="D457" s="2"/>
      <c r="E457" s="1"/>
    </row>
    <row r="458" spans="1:10" ht="24.95" customHeight="1" x14ac:dyDescent="0.2">
      <c r="C458" s="2"/>
      <c r="D458" s="2"/>
      <c r="E458" s="1"/>
    </row>
    <row r="459" spans="1:10" ht="24.95" customHeight="1" x14ac:dyDescent="0.2">
      <c r="C459" s="2"/>
      <c r="D459" s="2"/>
      <c r="E459" s="1"/>
    </row>
    <row r="460" spans="1:10" ht="24.95" customHeight="1" x14ac:dyDescent="0.2">
      <c r="C460" s="2"/>
      <c r="D460" s="2"/>
      <c r="E460" s="1"/>
    </row>
    <row r="461" spans="1:10" ht="24.95" customHeight="1" x14ac:dyDescent="0.2">
      <c r="C461" s="2"/>
      <c r="D461" s="2"/>
      <c r="E461" s="1"/>
    </row>
    <row r="462" spans="1:10" ht="24.95" customHeight="1" x14ac:dyDescent="0.2">
      <c r="C462" s="2"/>
      <c r="D462" s="2"/>
      <c r="E462" s="1"/>
    </row>
    <row r="463" spans="1:10" ht="24.95" customHeight="1" x14ac:dyDescent="0.2">
      <c r="C463" s="2"/>
      <c r="D463" s="2"/>
      <c r="E463" s="1"/>
    </row>
    <row r="464" spans="1:10" ht="24.95" customHeight="1" x14ac:dyDescent="0.2">
      <c r="C464" s="2"/>
      <c r="D464" s="2"/>
      <c r="E464" s="1"/>
    </row>
    <row r="465" spans="3:5" ht="24.95" customHeight="1" x14ac:dyDescent="0.2">
      <c r="C465" s="2"/>
      <c r="D465" s="2"/>
      <c r="E465" s="1"/>
    </row>
    <row r="466" spans="3:5" ht="24.95" customHeight="1" x14ac:dyDescent="0.2">
      <c r="C466" s="2"/>
      <c r="D466" s="2"/>
      <c r="E466" s="1"/>
    </row>
    <row r="467" spans="3:5" ht="24.95" customHeight="1" x14ac:dyDescent="0.2">
      <c r="C467" s="2"/>
      <c r="D467" s="2"/>
      <c r="E467" s="1"/>
    </row>
    <row r="468" spans="3:5" ht="24.95" customHeight="1" x14ac:dyDescent="0.2">
      <c r="C468" s="2"/>
      <c r="D468" s="2"/>
      <c r="E468" s="1"/>
    </row>
    <row r="469" spans="3:5" ht="24.95" customHeight="1" x14ac:dyDescent="0.2">
      <c r="C469" s="2"/>
      <c r="D469" s="2"/>
      <c r="E469" s="1"/>
    </row>
    <row r="470" spans="3:5" ht="24.95" customHeight="1" x14ac:dyDescent="0.2">
      <c r="C470" s="2"/>
      <c r="D470" s="2"/>
      <c r="E470" s="1"/>
    </row>
    <row r="471" spans="3:5" ht="24.95" customHeight="1" x14ac:dyDescent="0.2">
      <c r="C471" s="2"/>
      <c r="D471" s="2"/>
      <c r="E471" s="1"/>
    </row>
    <row r="472" spans="3:5" ht="24.95" customHeight="1" x14ac:dyDescent="0.2">
      <c r="C472" s="2"/>
      <c r="D472" s="2"/>
      <c r="E472" s="1"/>
    </row>
    <row r="473" spans="3:5" ht="24.95" customHeight="1" x14ac:dyDescent="0.2">
      <c r="C473" s="2"/>
      <c r="D473" s="2"/>
      <c r="E473" s="1"/>
    </row>
    <row r="474" spans="3:5" ht="24.95" customHeight="1" x14ac:dyDescent="0.2">
      <c r="C474" s="2"/>
      <c r="D474" s="2"/>
      <c r="E474" s="1"/>
    </row>
    <row r="475" spans="3:5" ht="24.95" customHeight="1" x14ac:dyDescent="0.2">
      <c r="C475" s="2"/>
      <c r="D475" s="2"/>
      <c r="E475" s="1"/>
    </row>
    <row r="476" spans="3:5" ht="24.95" customHeight="1" x14ac:dyDescent="0.2">
      <c r="C476" s="2"/>
      <c r="D476" s="2"/>
      <c r="E476" s="1"/>
    </row>
    <row r="477" spans="3:5" ht="24.95" customHeight="1" x14ac:dyDescent="0.2">
      <c r="C477" s="2"/>
      <c r="D477" s="2"/>
      <c r="E477" s="1"/>
    </row>
    <row r="478" spans="3:5" ht="24.95" customHeight="1" x14ac:dyDescent="0.2">
      <c r="C478" s="2"/>
      <c r="D478" s="2"/>
      <c r="E478" s="1"/>
    </row>
    <row r="479" spans="3:5" ht="24.95" customHeight="1" x14ac:dyDescent="0.2">
      <c r="C479" s="2"/>
      <c r="D479" s="2"/>
      <c r="E479" s="1"/>
    </row>
    <row r="480" spans="3:5" ht="24.95" customHeight="1" x14ac:dyDescent="0.2">
      <c r="C480" s="2"/>
      <c r="D480" s="2"/>
      <c r="E480" s="1"/>
    </row>
    <row r="481" spans="3:5" ht="24.95" customHeight="1" x14ac:dyDescent="0.2">
      <c r="C481" s="2"/>
      <c r="D481" s="2"/>
      <c r="E481" s="1"/>
    </row>
    <row r="482" spans="3:5" ht="24.95" customHeight="1" x14ac:dyDescent="0.2">
      <c r="C482" s="2"/>
      <c r="D482" s="2"/>
      <c r="E482" s="1"/>
    </row>
    <row r="483" spans="3:5" ht="24.95" customHeight="1" x14ac:dyDescent="0.2">
      <c r="C483" s="2"/>
      <c r="D483" s="2"/>
      <c r="E483" s="1"/>
    </row>
    <row r="484" spans="3:5" ht="24.95" customHeight="1" x14ac:dyDescent="0.2">
      <c r="C484" s="2"/>
      <c r="D484" s="2"/>
      <c r="E484" s="1"/>
    </row>
    <row r="485" spans="3:5" ht="24.95" customHeight="1" x14ac:dyDescent="0.2">
      <c r="C485" s="2"/>
      <c r="D485" s="2"/>
      <c r="E485" s="1"/>
    </row>
    <row r="486" spans="3:5" ht="24.95" customHeight="1" x14ac:dyDescent="0.2">
      <c r="C486" s="2"/>
      <c r="D486" s="2"/>
      <c r="E486" s="1"/>
    </row>
    <row r="487" spans="3:5" ht="24.95" customHeight="1" x14ac:dyDescent="0.2">
      <c r="C487" s="2"/>
      <c r="D487" s="2"/>
      <c r="E487" s="1"/>
    </row>
    <row r="488" spans="3:5" ht="24.95" customHeight="1" x14ac:dyDescent="0.2">
      <c r="C488" s="2"/>
      <c r="D488" s="2"/>
      <c r="E488" s="1"/>
    </row>
    <row r="489" spans="3:5" ht="24.95" customHeight="1" x14ac:dyDescent="0.2">
      <c r="C489" s="2"/>
      <c r="D489" s="2"/>
      <c r="E489" s="1"/>
    </row>
    <row r="490" spans="3:5" ht="24.95" customHeight="1" x14ac:dyDescent="0.2">
      <c r="C490" s="2"/>
      <c r="D490" s="2"/>
      <c r="E490" s="1"/>
    </row>
    <row r="491" spans="3:5" ht="24.95" customHeight="1" x14ac:dyDescent="0.2">
      <c r="C491" s="2"/>
      <c r="D491" s="2"/>
      <c r="E491" s="1"/>
    </row>
    <row r="492" spans="3:5" ht="24.95" customHeight="1" x14ac:dyDescent="0.2">
      <c r="C492" s="2"/>
      <c r="D492" s="2"/>
      <c r="E492" s="1"/>
    </row>
    <row r="493" spans="3:5" ht="24.95" customHeight="1" x14ac:dyDescent="0.2">
      <c r="C493" s="2"/>
      <c r="D493" s="2"/>
      <c r="E493" s="1"/>
    </row>
    <row r="494" spans="3:5" ht="24.95" customHeight="1" x14ac:dyDescent="0.2">
      <c r="C494" s="2"/>
      <c r="D494" s="2"/>
      <c r="E494" s="1"/>
    </row>
    <row r="495" spans="3:5" ht="24.95" customHeight="1" x14ac:dyDescent="0.2">
      <c r="C495" s="2"/>
      <c r="D495" s="2"/>
      <c r="E495" s="1"/>
    </row>
    <row r="496" spans="3:5" ht="24.95" customHeight="1" x14ac:dyDescent="0.2">
      <c r="C496" s="2"/>
      <c r="D496" s="2"/>
      <c r="E496" s="1"/>
    </row>
    <row r="497" spans="1:14" ht="24.95" customHeight="1" x14ac:dyDescent="0.2">
      <c r="C497" s="2"/>
      <c r="D497" s="2"/>
      <c r="E497" s="1"/>
    </row>
    <row r="498" spans="1:14" ht="24.95" customHeight="1" x14ac:dyDescent="0.2">
      <c r="C498" s="2"/>
      <c r="D498" s="2"/>
      <c r="E498" s="1"/>
    </row>
    <row r="499" spans="1:14" ht="24.95" customHeight="1" x14ac:dyDescent="0.2">
      <c r="C499" s="2"/>
      <c r="D499" s="2"/>
      <c r="E499" s="1"/>
    </row>
    <row r="500" spans="1:14" ht="24.95" customHeight="1" x14ac:dyDescent="0.2">
      <c r="C500" s="2"/>
      <c r="D500" s="2"/>
      <c r="E500" s="1"/>
    </row>
    <row r="501" spans="1:14" ht="24.95" customHeight="1" x14ac:dyDescent="0.2">
      <c r="C501" s="2"/>
      <c r="D501" s="2"/>
      <c r="E501" s="1"/>
    </row>
    <row r="502" spans="1:14" ht="24.95" customHeight="1" x14ac:dyDescent="0.2">
      <c r="C502" s="2"/>
      <c r="D502" s="2"/>
      <c r="E502" s="1"/>
    </row>
    <row r="503" spans="1:14" ht="24.95" customHeight="1" x14ac:dyDescent="0.2">
      <c r="C503" s="2"/>
      <c r="D503" s="2"/>
      <c r="E503" s="1"/>
    </row>
    <row r="504" spans="1:14" ht="24.95" customHeight="1" x14ac:dyDescent="0.2">
      <c r="C504" s="2"/>
      <c r="D504" s="2"/>
      <c r="E504" s="1"/>
    </row>
    <row r="505" spans="1:14" ht="24.95" customHeight="1" x14ac:dyDescent="0.2">
      <c r="C505" s="2"/>
      <c r="D505" s="2"/>
      <c r="E505" s="1"/>
    </row>
    <row r="506" spans="1:14" ht="24.95" customHeight="1" x14ac:dyDescent="0.2">
      <c r="C506" s="2"/>
      <c r="D506" s="2"/>
      <c r="E506" s="1"/>
    </row>
    <row r="507" spans="1:14" ht="24.95" customHeight="1" x14ac:dyDescent="0.2">
      <c r="C507" s="2"/>
      <c r="D507" s="2"/>
      <c r="E507" s="1"/>
    </row>
    <row r="508" spans="1:14" ht="24.95" customHeight="1" x14ac:dyDescent="0.2">
      <c r="C508" s="2"/>
      <c r="D508" s="2"/>
      <c r="E508" s="1"/>
    </row>
    <row r="509" spans="1:14" ht="24.95" customHeight="1" x14ac:dyDescent="0.2">
      <c r="C509" s="2"/>
      <c r="D509" s="2"/>
      <c r="E509" s="1"/>
    </row>
    <row r="510" spans="1:14" ht="24.95" customHeight="1" x14ac:dyDescent="0.2">
      <c r="C510" s="2"/>
      <c r="D510" s="2"/>
      <c r="E510" s="1"/>
      <c r="N510" s="4">
        <v>1</v>
      </c>
    </row>
    <row r="511" spans="1:14" s="448" customFormat="1" ht="50.1" customHeight="1" x14ac:dyDescent="0.2">
      <c r="A511" s="720" t="s">
        <v>485</v>
      </c>
      <c r="B511" s="720"/>
      <c r="C511" s="720"/>
      <c r="D511" s="720"/>
      <c r="E511" s="720"/>
      <c r="F511" s="720"/>
      <c r="G511" s="720"/>
      <c r="H511" s="720"/>
      <c r="I511" s="720"/>
      <c r="J511" s="720"/>
      <c r="K511" s="720"/>
      <c r="L511" s="720"/>
      <c r="M511" s="720"/>
      <c r="N511" s="720"/>
    </row>
    <row r="512" spans="1:14" ht="24.95" customHeight="1" x14ac:dyDescent="0.4">
      <c r="A512" s="367"/>
      <c r="B512" s="368"/>
      <c r="C512" s="368"/>
      <c r="D512" s="368"/>
      <c r="E512" s="368"/>
      <c r="F512" s="368"/>
      <c r="G512" s="368"/>
      <c r="H512" s="368"/>
      <c r="I512" s="368"/>
      <c r="J512" s="368"/>
      <c r="K512" s="368"/>
      <c r="L512" s="368"/>
      <c r="M512" s="368"/>
      <c r="N512" s="368"/>
    </row>
    <row r="513" spans="1:14" ht="30" customHeight="1" x14ac:dyDescent="0.4">
      <c r="A513" s="721" t="s">
        <v>5</v>
      </c>
      <c r="B513" s="721"/>
      <c r="C513" s="721"/>
      <c r="D513" s="721"/>
      <c r="E513" s="721"/>
      <c r="F513" s="721"/>
      <c r="G513" s="721"/>
      <c r="H513" s="721"/>
      <c r="I513" s="721"/>
      <c r="J513" s="721"/>
      <c r="K513" s="721"/>
      <c r="L513" s="721"/>
      <c r="M513" s="721"/>
      <c r="N513" s="721"/>
    </row>
    <row r="514" spans="1:14" ht="24.95" customHeight="1" x14ac:dyDescent="0.3">
      <c r="A514" s="369"/>
      <c r="B514" s="369"/>
      <c r="C514" s="369"/>
      <c r="D514" s="369"/>
      <c r="E514" s="369"/>
      <c r="F514" s="369"/>
      <c r="G514" s="369"/>
      <c r="H514" s="369"/>
      <c r="I514" s="369"/>
      <c r="J514" s="369"/>
      <c r="K514" s="369"/>
      <c r="L514" s="369"/>
      <c r="M514" s="369"/>
      <c r="N514" s="369"/>
    </row>
    <row r="515" spans="1:14" ht="24.95" customHeight="1" x14ac:dyDescent="0.2">
      <c r="A515" s="487" t="s">
        <v>29</v>
      </c>
      <c r="B515" s="487"/>
      <c r="C515" s="488"/>
      <c r="D515" s="499">
        <f>'M.V. CyL'!C23</f>
        <v>799260</v>
      </c>
      <c r="E515" s="370"/>
    </row>
    <row r="516" spans="1:14" ht="24.95" customHeight="1" x14ac:dyDescent="0.2">
      <c r="A516" s="489" t="s">
        <v>30</v>
      </c>
      <c r="B516" s="489"/>
      <c r="C516" s="490"/>
      <c r="D516" s="501">
        <f>'M.V. CyL'!C24</f>
        <v>106304</v>
      </c>
      <c r="E516" s="370"/>
    </row>
    <row r="517" spans="1:14" ht="24.95" customHeight="1" x14ac:dyDescent="0.25">
      <c r="A517" s="491" t="s">
        <v>0</v>
      </c>
      <c r="B517" s="491"/>
      <c r="C517" s="492"/>
      <c r="D517" s="500">
        <f>SUM(D515:D516)</f>
        <v>905564</v>
      </c>
      <c r="E517" s="371"/>
    </row>
    <row r="518" spans="1:14" ht="24.95" customHeight="1" x14ac:dyDescent="0.2">
      <c r="A518" s="489" t="s">
        <v>33</v>
      </c>
      <c r="B518" s="489"/>
      <c r="C518" s="490"/>
      <c r="D518" s="499">
        <f>'M.V. CyL'!C26</f>
        <v>1333778</v>
      </c>
      <c r="E518" s="370"/>
    </row>
    <row r="519" spans="1:14" ht="24.95" customHeight="1" x14ac:dyDescent="0.2">
      <c r="A519" s="489" t="s">
        <v>34</v>
      </c>
      <c r="B519" s="489"/>
      <c r="C519" s="490"/>
      <c r="D519" s="501">
        <f>'M.V. CyL'!C27</f>
        <v>168746</v>
      </c>
      <c r="E519" s="370"/>
    </row>
    <row r="520" spans="1:14" ht="24.95" customHeight="1" x14ac:dyDescent="0.25">
      <c r="A520" s="491" t="s">
        <v>1</v>
      </c>
      <c r="B520" s="491"/>
      <c r="C520" s="492"/>
      <c r="D520" s="500">
        <f>SUM(D518:D519)</f>
        <v>1502524</v>
      </c>
      <c r="E520" s="371"/>
    </row>
    <row r="521" spans="1:14" ht="24.95" customHeight="1" x14ac:dyDescent="0.25">
      <c r="A521" s="491" t="s">
        <v>2</v>
      </c>
      <c r="B521" s="491"/>
      <c r="C521" s="492"/>
      <c r="D521" s="507">
        <f>'M.V. CyL'!$C$28</f>
        <v>0.17275427302834176</v>
      </c>
      <c r="E521" s="372"/>
    </row>
    <row r="522" spans="1:14" ht="24.95" customHeight="1" x14ac:dyDescent="0.25">
      <c r="A522" s="494" t="s">
        <v>3</v>
      </c>
      <c r="B522" s="494"/>
      <c r="C522" s="495"/>
      <c r="D522" s="502">
        <f>D520/D517</f>
        <v>1.65921348463499</v>
      </c>
      <c r="E522" s="373"/>
    </row>
    <row r="523" spans="1:14" ht="24.95" customHeight="1" x14ac:dyDescent="0.2">
      <c r="A523" s="487" t="s">
        <v>58</v>
      </c>
      <c r="B523" s="487"/>
      <c r="C523" s="488"/>
      <c r="D523" s="503">
        <f>D518/D515</f>
        <v>1.6687661086505017</v>
      </c>
      <c r="E523" s="6"/>
    </row>
    <row r="524" spans="1:14" ht="24.95" customHeight="1" x14ac:dyDescent="0.2">
      <c r="A524" s="497" t="s">
        <v>59</v>
      </c>
      <c r="B524" s="497"/>
      <c r="C524" s="498"/>
      <c r="D524" s="504">
        <f>D519/D516</f>
        <v>1.5873908789885611</v>
      </c>
      <c r="E524" s="6"/>
    </row>
    <row r="525" spans="1:14" ht="24.95" customHeight="1" x14ac:dyDescent="0.2">
      <c r="A525" s="374"/>
      <c r="B525" s="374"/>
      <c r="C525" s="374"/>
      <c r="D525" s="5"/>
      <c r="E525" s="6"/>
    </row>
    <row r="526" spans="1:14" ht="24.95" customHeight="1" x14ac:dyDescent="0.2"/>
    <row r="527" spans="1:14" ht="24.95" customHeight="1" x14ac:dyDescent="0.2">
      <c r="B527" s="508" t="s">
        <v>44</v>
      </c>
      <c r="C527" s="508" t="s">
        <v>45</v>
      </c>
      <c r="D527" s="508" t="s">
        <v>46</v>
      </c>
      <c r="E527" s="508" t="s">
        <v>47</v>
      </c>
      <c r="F527" s="508" t="s">
        <v>48</v>
      </c>
      <c r="G527" s="508" t="s">
        <v>49</v>
      </c>
      <c r="H527" s="508" t="s">
        <v>50</v>
      </c>
      <c r="I527" s="508" t="s">
        <v>60</v>
      </c>
      <c r="J527" s="508" t="s">
        <v>61</v>
      </c>
      <c r="K527" s="508" t="s">
        <v>53</v>
      </c>
      <c r="L527" s="508" t="s">
        <v>62</v>
      </c>
      <c r="M527" s="508" t="s">
        <v>55</v>
      </c>
      <c r="N527" s="508" t="s">
        <v>13</v>
      </c>
    </row>
    <row r="528" spans="1:14" ht="24.95" customHeight="1" x14ac:dyDescent="0.2">
      <c r="A528" s="509" t="s">
        <v>4</v>
      </c>
      <c r="B528" s="510">
        <f>'M.V. PROV'!C35</f>
        <v>41079</v>
      </c>
      <c r="C528" s="510">
        <f>'M.V. PROV'!D35</f>
        <v>50047</v>
      </c>
      <c r="D528" s="510">
        <f>'M.V. PROV'!E35</f>
        <v>74272</v>
      </c>
      <c r="E528" s="510">
        <f>'M.V. PROV'!F35</f>
        <v>66110</v>
      </c>
      <c r="F528" s="510">
        <f>'M.V. PROV'!G35</f>
        <v>84870</v>
      </c>
      <c r="G528" s="510">
        <f>'M.V. PROV'!H35</f>
        <v>82795</v>
      </c>
      <c r="H528" s="510">
        <f>'M.V. PROV'!I35</f>
        <v>96521</v>
      </c>
      <c r="I528" s="510">
        <f>'M.V. PROV'!J35</f>
        <v>111580</v>
      </c>
      <c r="J528" s="510">
        <f>'M.V. PROV'!K35</f>
        <v>84340</v>
      </c>
      <c r="K528" s="510">
        <f>'M.V. PROV'!L35</f>
        <v>80326</v>
      </c>
      <c r="L528" s="510">
        <f>'M.V. PROV'!M35</f>
        <v>69190</v>
      </c>
      <c r="M528" s="510">
        <f>'M.V. PROV'!N35</f>
        <v>64434</v>
      </c>
      <c r="N528" s="510">
        <f>SUM(B528:M528)</f>
        <v>905564</v>
      </c>
    </row>
    <row r="529" spans="1:14" ht="24.95" customHeight="1" x14ac:dyDescent="0.2">
      <c r="A529" s="509" t="s">
        <v>37</v>
      </c>
      <c r="B529" s="510">
        <f>'M.V. PROV'!C36</f>
        <v>62117</v>
      </c>
      <c r="C529" s="510">
        <f>'M.V. PROV'!D36</f>
        <v>79263</v>
      </c>
      <c r="D529" s="510">
        <f>'M.V. PROV'!E36</f>
        <v>128389</v>
      </c>
      <c r="E529" s="510">
        <f>'M.V. PROV'!F36</f>
        <v>101850</v>
      </c>
      <c r="F529" s="510">
        <f>'M.V. PROV'!G36</f>
        <v>134169</v>
      </c>
      <c r="G529" s="510">
        <f>'M.V. PROV'!H36</f>
        <v>128145</v>
      </c>
      <c r="H529" s="510">
        <f>'M.V. PROV'!I36</f>
        <v>162788</v>
      </c>
      <c r="I529" s="510">
        <f>'M.V. PROV'!J36</f>
        <v>223578</v>
      </c>
      <c r="J529" s="510">
        <f>'M.V. PROV'!K36</f>
        <v>132483</v>
      </c>
      <c r="K529" s="510">
        <f>'M.V. PROV'!L36</f>
        <v>125199</v>
      </c>
      <c r="L529" s="510">
        <f>'M.V. PROV'!M36</f>
        <v>111927</v>
      </c>
      <c r="M529" s="510">
        <f>'M.V. PROV'!N36</f>
        <v>112616</v>
      </c>
      <c r="N529" s="510">
        <f>SUM(B529:M529)</f>
        <v>1502524</v>
      </c>
    </row>
    <row r="530" spans="1:14" ht="24.95" customHeight="1" x14ac:dyDescent="0.2">
      <c r="A530" s="509" t="s">
        <v>119</v>
      </c>
      <c r="B530" s="511">
        <f>'M.V. PROV'!C37</f>
        <v>9.6958059999999999E-2</v>
      </c>
      <c r="C530" s="511">
        <f>'M.V. PROV'!D37</f>
        <v>0.13079605499999999</v>
      </c>
      <c r="D530" s="511">
        <f>'M.V. PROV'!E37</f>
        <v>0.1721955077</v>
      </c>
      <c r="E530" s="511">
        <f>'M.V. PROV'!F37</f>
        <v>0.14370083289999999</v>
      </c>
      <c r="F530" s="511">
        <f>'M.V. PROV'!G37</f>
        <v>0.17548489289999999</v>
      </c>
      <c r="G530" s="511">
        <f>'M.V. PROV'!H37</f>
        <v>0.1707506164</v>
      </c>
      <c r="H530" s="511">
        <f>'M.V. PROV'!I37</f>
        <v>0.20860971440000001</v>
      </c>
      <c r="I530" s="511">
        <f>'M.V. PROV'!J37</f>
        <v>0.27737263509999999</v>
      </c>
      <c r="J530" s="511">
        <f>'M.V. PROV'!K37</f>
        <v>0.1769269627</v>
      </c>
      <c r="K530" s="511">
        <f>'M.V. PROV'!L37</f>
        <v>0.1640630481</v>
      </c>
      <c r="L530" s="511">
        <f>'M.V. PROV'!M37</f>
        <v>0.16277071169999999</v>
      </c>
      <c r="M530" s="511">
        <f>'M.V. PROV'!N37</f>
        <v>0.16766430539999999</v>
      </c>
      <c r="N530" s="511">
        <f>D521</f>
        <v>0.17275427302834176</v>
      </c>
    </row>
    <row r="531" spans="1:14" ht="24.95" customHeight="1" x14ac:dyDescent="0.2">
      <c r="A531" s="509" t="s">
        <v>3</v>
      </c>
      <c r="B531" s="512">
        <f>'M.V. PROV'!C38</f>
        <v>1.5121351542150001</v>
      </c>
      <c r="C531" s="512">
        <f>'M.V. PROV'!D38</f>
        <v>1.5837712550203</v>
      </c>
      <c r="D531" s="512">
        <f>'M.V. PROV'!E38</f>
        <v>1.7286325937096001</v>
      </c>
      <c r="E531" s="512">
        <f>'M.V. PROV'!F38</f>
        <v>1.5406141279684999</v>
      </c>
      <c r="F531" s="512">
        <f>'M.V. PROV'!G38</f>
        <v>1.5808766348533001</v>
      </c>
      <c r="G531" s="512">
        <f>'M.V. PROV'!H38</f>
        <v>1.5477383899993999</v>
      </c>
      <c r="H531" s="512">
        <f>'M.V. PROV'!I38</f>
        <v>1.6865552574050999</v>
      </c>
      <c r="I531" s="512">
        <f>'M.V. PROV'!J38</f>
        <v>2.0037461910737</v>
      </c>
      <c r="J531" s="512">
        <f>'M.V. PROV'!K38</f>
        <v>1.5708204884989001</v>
      </c>
      <c r="K531" s="512">
        <f>'M.V. PROV'!L38</f>
        <v>1.5586360580634</v>
      </c>
      <c r="L531" s="512">
        <f>'M.V. PROV'!M38</f>
        <v>1.6176759647348</v>
      </c>
      <c r="M531" s="512">
        <f>'M.V. PROV'!N38</f>
        <v>1.7477729149207</v>
      </c>
      <c r="N531" s="512">
        <f t="shared" ref="N531" si="0">N529/N528</f>
        <v>1.65921348463499</v>
      </c>
    </row>
    <row r="532" spans="1:14" ht="24.95" customHeight="1" x14ac:dyDescent="0.2">
      <c r="A532" s="375"/>
      <c r="B532" s="376"/>
      <c r="C532" s="376"/>
      <c r="D532" s="376"/>
      <c r="E532" s="376"/>
      <c r="F532" s="376"/>
      <c r="G532" s="376"/>
      <c r="H532" s="376"/>
      <c r="I532" s="376"/>
      <c r="J532" s="376"/>
      <c r="K532" s="376"/>
      <c r="L532" s="376"/>
      <c r="M532" s="376"/>
      <c r="N532" s="377"/>
    </row>
    <row r="533" spans="1:14" ht="24.95" customHeight="1" x14ac:dyDescent="0.2"/>
    <row r="534" spans="1:14" ht="24.95" customHeight="1" x14ac:dyDescent="0.2"/>
    <row r="535" spans="1:14" ht="24.95" customHeight="1" x14ac:dyDescent="0.2"/>
    <row r="536" spans="1:14" ht="24.95" customHeight="1" x14ac:dyDescent="0.2"/>
    <row r="537" spans="1:14" ht="24.95" customHeight="1" x14ac:dyDescent="0.2"/>
    <row r="538" spans="1:14" ht="24.95" customHeight="1" x14ac:dyDescent="0.2"/>
    <row r="539" spans="1:14" ht="24.95" customHeight="1" x14ac:dyDescent="0.2"/>
    <row r="540" spans="1:14" ht="24.95" customHeight="1" x14ac:dyDescent="0.2"/>
    <row r="541" spans="1:14" ht="24.95" customHeight="1" x14ac:dyDescent="0.2"/>
    <row r="542" spans="1:14" ht="24.95" customHeight="1" x14ac:dyDescent="0.2"/>
    <row r="543" spans="1:14" ht="24.95" customHeight="1" x14ac:dyDescent="0.2"/>
    <row r="544" spans="1:14" ht="24.95" customHeight="1" x14ac:dyDescent="0.2"/>
    <row r="545" spans="1:14" ht="24.95" customHeight="1" x14ac:dyDescent="0.2"/>
    <row r="546" spans="1:14" ht="24.95" customHeight="1" x14ac:dyDescent="0.2"/>
    <row r="547" spans="1:14" ht="30" customHeight="1" x14ac:dyDescent="0.4">
      <c r="A547" s="721" t="s">
        <v>6</v>
      </c>
      <c r="B547" s="721"/>
      <c r="C547" s="721"/>
      <c r="D547" s="721"/>
      <c r="E547" s="721"/>
      <c r="F547" s="721"/>
      <c r="G547" s="721"/>
      <c r="H547" s="721"/>
      <c r="I547" s="721"/>
      <c r="J547" s="721"/>
      <c r="K547" s="721"/>
      <c r="L547" s="721"/>
      <c r="M547" s="721"/>
      <c r="N547" s="721"/>
    </row>
    <row r="548" spans="1:14" ht="24.95" customHeight="1" x14ac:dyDescent="0.2"/>
    <row r="549" spans="1:14" ht="24.95" customHeight="1" x14ac:dyDescent="0.2">
      <c r="A549" s="487" t="s">
        <v>29</v>
      </c>
      <c r="B549" s="487"/>
      <c r="C549" s="488"/>
      <c r="D549" s="499">
        <f>'M.V. CyL'!D23</f>
        <v>1065551</v>
      </c>
    </row>
    <row r="550" spans="1:14" ht="24.95" customHeight="1" x14ac:dyDescent="0.2">
      <c r="A550" s="489" t="s">
        <v>30</v>
      </c>
      <c r="B550" s="489"/>
      <c r="C550" s="490"/>
      <c r="D550" s="501">
        <f>'M.V. CyL'!D24</f>
        <v>595199</v>
      </c>
    </row>
    <row r="551" spans="1:14" ht="24.95" customHeight="1" x14ac:dyDescent="0.2">
      <c r="A551" s="491" t="s">
        <v>0</v>
      </c>
      <c r="B551" s="491"/>
      <c r="C551" s="492"/>
      <c r="D551" s="500">
        <f>SUM(D549:D550)</f>
        <v>1660750</v>
      </c>
    </row>
    <row r="552" spans="1:14" ht="24.95" customHeight="1" x14ac:dyDescent="0.2">
      <c r="A552" s="489" t="s">
        <v>33</v>
      </c>
      <c r="B552" s="489"/>
      <c r="C552" s="490"/>
      <c r="D552" s="499">
        <f>'M.V. CyL'!D26</f>
        <v>1735714</v>
      </c>
    </row>
    <row r="553" spans="1:14" ht="24.95" customHeight="1" x14ac:dyDescent="0.2">
      <c r="A553" s="489" t="s">
        <v>34</v>
      </c>
      <c r="B553" s="489"/>
      <c r="C553" s="490"/>
      <c r="D553" s="501">
        <f>'M.V. CyL'!D27</f>
        <v>784406</v>
      </c>
    </row>
    <row r="554" spans="1:14" ht="24.95" customHeight="1" x14ac:dyDescent="0.2">
      <c r="A554" s="491" t="s">
        <v>63</v>
      </c>
      <c r="B554" s="491"/>
      <c r="C554" s="492"/>
      <c r="D554" s="513">
        <f>SUM(D552:D553)</f>
        <v>2520120</v>
      </c>
    </row>
    <row r="555" spans="1:14" ht="24.95" customHeight="1" x14ac:dyDescent="0.2">
      <c r="A555" s="491" t="s">
        <v>2</v>
      </c>
      <c r="B555" s="491"/>
      <c r="C555" s="492"/>
      <c r="D555" s="507">
        <f>'M.V. CyL'!D28</f>
        <v>0.27730710030405353</v>
      </c>
    </row>
    <row r="556" spans="1:14" ht="24.95" customHeight="1" x14ac:dyDescent="0.2">
      <c r="A556" s="494" t="s">
        <v>3</v>
      </c>
      <c r="B556" s="494"/>
      <c r="C556" s="495"/>
      <c r="D556" s="502">
        <f>D554/D551</f>
        <v>1.5174589793767876</v>
      </c>
    </row>
    <row r="557" spans="1:14" ht="24.95" customHeight="1" x14ac:dyDescent="0.2">
      <c r="A557" s="487" t="s">
        <v>58</v>
      </c>
      <c r="B557" s="487"/>
      <c r="C557" s="488"/>
      <c r="D557" s="503">
        <f>D552/D549</f>
        <v>1.6289356398708275</v>
      </c>
    </row>
    <row r="558" spans="1:14" ht="24.95" customHeight="1" x14ac:dyDescent="0.2">
      <c r="A558" s="497" t="s">
        <v>59</v>
      </c>
      <c r="B558" s="497"/>
      <c r="C558" s="498"/>
      <c r="D558" s="504">
        <f>D553/D550</f>
        <v>1.3178886389258047</v>
      </c>
    </row>
    <row r="559" spans="1:14" ht="24.95" customHeight="1" x14ac:dyDescent="0.25">
      <c r="A559" s="378"/>
      <c r="B559" s="378"/>
      <c r="C559" s="7"/>
      <c r="D559" s="6"/>
    </row>
    <row r="560" spans="1:14" ht="24.95" customHeight="1" x14ac:dyDescent="0.2"/>
    <row r="561" spans="1:14" ht="24.95" customHeight="1" x14ac:dyDescent="0.2">
      <c r="B561" s="508" t="s">
        <v>44</v>
      </c>
      <c r="C561" s="508" t="s">
        <v>45</v>
      </c>
      <c r="D561" s="508" t="s">
        <v>46</v>
      </c>
      <c r="E561" s="508" t="s">
        <v>47</v>
      </c>
      <c r="F561" s="508" t="s">
        <v>48</v>
      </c>
      <c r="G561" s="508" t="s">
        <v>49</v>
      </c>
      <c r="H561" s="508" t="s">
        <v>50</v>
      </c>
      <c r="I561" s="508" t="s">
        <v>60</v>
      </c>
      <c r="J561" s="508" t="s">
        <v>61</v>
      </c>
      <c r="K561" s="508" t="s">
        <v>53</v>
      </c>
      <c r="L561" s="508" t="s">
        <v>62</v>
      </c>
      <c r="M561" s="508" t="s">
        <v>55</v>
      </c>
      <c r="N561" s="508" t="s">
        <v>13</v>
      </c>
    </row>
    <row r="562" spans="1:14" ht="24.95" customHeight="1" x14ac:dyDescent="0.2">
      <c r="A562" s="509" t="s">
        <v>4</v>
      </c>
      <c r="B562" s="510">
        <f>'M.V. PROV'!C87</f>
        <v>62116</v>
      </c>
      <c r="C562" s="510">
        <f>'M.V. PROV'!D87</f>
        <v>71969</v>
      </c>
      <c r="D562" s="510">
        <f>'M.V. PROV'!E87</f>
        <v>117730</v>
      </c>
      <c r="E562" s="510">
        <f>'M.V. PROV'!F87</f>
        <v>144934</v>
      </c>
      <c r="F562" s="510">
        <f>'M.V. PROV'!G87</f>
        <v>168283</v>
      </c>
      <c r="G562" s="510">
        <f>'M.V. PROV'!H87</f>
        <v>145313</v>
      </c>
      <c r="H562" s="510">
        <f>'M.V. PROV'!I87</f>
        <v>173824</v>
      </c>
      <c r="I562" s="510">
        <f>'M.V. PROV'!J87</f>
        <v>241229</v>
      </c>
      <c r="J562" s="510">
        <f>'M.V. PROV'!K87</f>
        <v>176471</v>
      </c>
      <c r="K562" s="510">
        <f>'M.V. PROV'!L87</f>
        <v>157230</v>
      </c>
      <c r="L562" s="510">
        <f>'M.V. PROV'!M87</f>
        <v>102711</v>
      </c>
      <c r="M562" s="510">
        <f>'M.V. PROV'!N87</f>
        <v>98940</v>
      </c>
      <c r="N562" s="510">
        <f>SUM(B562:M562)</f>
        <v>1660750</v>
      </c>
    </row>
    <row r="563" spans="1:14" ht="24.95" customHeight="1" x14ac:dyDescent="0.2">
      <c r="A563" s="509" t="s">
        <v>37</v>
      </c>
      <c r="B563" s="510">
        <f>'M.V. PROV'!C88</f>
        <v>99589</v>
      </c>
      <c r="C563" s="510">
        <f>'M.V. PROV'!D88</f>
        <v>108791</v>
      </c>
      <c r="D563" s="510">
        <f>'M.V. PROV'!E88</f>
        <v>194353</v>
      </c>
      <c r="E563" s="510">
        <f>'M.V. PROV'!F88</f>
        <v>195553</v>
      </c>
      <c r="F563" s="510">
        <f>'M.V. PROV'!G88</f>
        <v>241828</v>
      </c>
      <c r="G563" s="510">
        <f>'M.V. PROV'!H88</f>
        <v>212892</v>
      </c>
      <c r="H563" s="510">
        <f>'M.V. PROV'!I88</f>
        <v>281662</v>
      </c>
      <c r="I563" s="510">
        <f>'M.V. PROV'!J88</f>
        <v>393352</v>
      </c>
      <c r="J563" s="510">
        <f>'M.V. PROV'!K88</f>
        <v>251360</v>
      </c>
      <c r="K563" s="510">
        <f>'M.V. PROV'!L88</f>
        <v>221284</v>
      </c>
      <c r="L563" s="510">
        <f>'M.V. PROV'!M88</f>
        <v>158509</v>
      </c>
      <c r="M563" s="510">
        <f>'M.V. PROV'!N88</f>
        <v>160947</v>
      </c>
      <c r="N563" s="510">
        <f>SUM(B563:M563)</f>
        <v>2520120</v>
      </c>
    </row>
    <row r="564" spans="1:14" ht="24.95" customHeight="1" x14ac:dyDescent="0.2">
      <c r="A564" s="509" t="s">
        <v>119</v>
      </c>
      <c r="B564" s="511">
        <f>'M.V. PROV'!C89</f>
        <v>0.15255084560000001</v>
      </c>
      <c r="C564" s="511">
        <f>'M.V. PROV'!D89</f>
        <v>0.17632941090000001</v>
      </c>
      <c r="D564" s="511">
        <f>'M.V. PROV'!E89</f>
        <v>0.25133028549999997</v>
      </c>
      <c r="E564" s="511">
        <f>'M.V. PROV'!F89</f>
        <v>0.25649746800000001</v>
      </c>
      <c r="F564" s="511">
        <f>'M.V. PROV'!G89</f>
        <v>0.3038570948</v>
      </c>
      <c r="G564" s="511">
        <f>'M.V. PROV'!H89</f>
        <v>0.27291148450000002</v>
      </c>
      <c r="H564" s="511">
        <f>'M.V. PROV'!I89</f>
        <v>0.34410967190000002</v>
      </c>
      <c r="I564" s="511">
        <f>'M.V. PROV'!J89</f>
        <v>0.46812798509999998</v>
      </c>
      <c r="J564" s="511">
        <f>'M.V. PROV'!K89</f>
        <v>0.31931218659999999</v>
      </c>
      <c r="K564" s="511">
        <f>'M.V. PROV'!L89</f>
        <v>0.27954671339999998</v>
      </c>
      <c r="L564" s="511">
        <f>'M.V. PROV'!M89</f>
        <v>0.22090241150000001</v>
      </c>
      <c r="M564" s="511">
        <f>'M.V. PROV'!N89</f>
        <v>0.2215522583</v>
      </c>
      <c r="N564" s="511">
        <f>D555</f>
        <v>0.27730710030405353</v>
      </c>
    </row>
    <row r="565" spans="1:14" ht="24.95" customHeight="1" x14ac:dyDescent="0.2">
      <c r="A565" s="509" t="s">
        <v>3</v>
      </c>
      <c r="B565" s="512">
        <f>'M.V. PROV'!C90</f>
        <v>1.6032745186424999</v>
      </c>
      <c r="C565" s="512">
        <f>'M.V. PROV'!D90</f>
        <v>1.5116369547999999</v>
      </c>
      <c r="D565" s="512">
        <f>'M.V. PROV'!E90</f>
        <v>1.6508366601546001</v>
      </c>
      <c r="E565" s="512">
        <f>'M.V. PROV'!F90</f>
        <v>1.3492555232037</v>
      </c>
      <c r="F565" s="512">
        <f>'M.V. PROV'!G90</f>
        <v>1.4370316668945</v>
      </c>
      <c r="G565" s="512">
        <f>'M.V. PROV'!H90</f>
        <v>1.465058184746</v>
      </c>
      <c r="H565" s="512">
        <f>'M.V. PROV'!I90</f>
        <v>1.6203861377025</v>
      </c>
      <c r="I565" s="512">
        <f>'M.V. PROV'!J90</f>
        <v>1.630616551078</v>
      </c>
      <c r="J565" s="512">
        <f>'M.V. PROV'!K90</f>
        <v>1.4243700098033001</v>
      </c>
      <c r="K565" s="512">
        <f>'M.V. PROV'!L90</f>
        <v>1.4073904471156999</v>
      </c>
      <c r="L565" s="512">
        <f>'M.V. PROV'!M90</f>
        <v>1.5432524267118</v>
      </c>
      <c r="M565" s="512">
        <f>'M.V. PROV'!N90</f>
        <v>1.6267131594905999</v>
      </c>
      <c r="N565" s="512">
        <f t="shared" ref="N565" si="1">N563/N562</f>
        <v>1.5174589793767876</v>
      </c>
    </row>
    <row r="566" spans="1:14" ht="24.95" customHeight="1" x14ac:dyDescent="0.2">
      <c r="A566" s="375"/>
      <c r="B566" s="376"/>
      <c r="C566" s="376"/>
      <c r="D566" s="376"/>
      <c r="E566" s="376"/>
      <c r="F566" s="376"/>
      <c r="G566" s="376"/>
      <c r="H566" s="376"/>
      <c r="I566" s="376"/>
      <c r="J566" s="376"/>
      <c r="K566" s="376"/>
      <c r="L566" s="376"/>
      <c r="M566" s="376"/>
      <c r="N566" s="8"/>
    </row>
    <row r="567" spans="1:14" ht="24.95" customHeight="1" x14ac:dyDescent="0.2"/>
    <row r="568" spans="1:14" ht="24.95" customHeight="1" x14ac:dyDescent="0.2"/>
    <row r="569" spans="1:14" ht="24.95" customHeight="1" x14ac:dyDescent="0.2"/>
    <row r="570" spans="1:14" ht="24.95" customHeight="1" x14ac:dyDescent="0.2"/>
    <row r="571" spans="1:14" ht="24.95" customHeight="1" x14ac:dyDescent="0.2"/>
    <row r="572" spans="1:14" ht="24.95" customHeight="1" x14ac:dyDescent="0.2"/>
    <row r="573" spans="1:14" ht="24.95" customHeight="1" x14ac:dyDescent="0.2"/>
    <row r="574" spans="1:14" ht="24.95" customHeight="1" x14ac:dyDescent="0.2"/>
    <row r="575" spans="1:14" ht="24.95" customHeight="1" x14ac:dyDescent="0.2"/>
    <row r="576" spans="1:14" ht="24.95" customHeight="1" x14ac:dyDescent="0.2"/>
    <row r="577" spans="1:14" ht="24.95" customHeight="1" x14ac:dyDescent="0.2"/>
    <row r="578" spans="1:14" ht="24.95" customHeight="1" x14ac:dyDescent="0.2"/>
    <row r="579" spans="1:14" ht="24.95" customHeight="1" x14ac:dyDescent="0.2"/>
    <row r="580" spans="1:14" ht="24.95" customHeight="1" x14ac:dyDescent="0.2"/>
    <row r="581" spans="1:14" ht="24.95" customHeight="1" x14ac:dyDescent="0.2"/>
    <row r="582" spans="1:14" ht="24.95" customHeight="1" x14ac:dyDescent="0.2"/>
    <row r="583" spans="1:14" ht="24.95" customHeight="1" x14ac:dyDescent="0.2">
      <c r="N583" s="8"/>
    </row>
    <row r="584" spans="1:14" ht="24.95" customHeight="1" x14ac:dyDescent="0.2">
      <c r="N584" s="8"/>
    </row>
    <row r="585" spans="1:14" ht="24.95" customHeight="1" x14ac:dyDescent="0.2">
      <c r="N585" s="4">
        <v>2</v>
      </c>
    </row>
    <row r="586" spans="1:14" ht="30" customHeight="1" x14ac:dyDescent="0.4">
      <c r="A586" s="721" t="s">
        <v>18</v>
      </c>
      <c r="B586" s="721"/>
      <c r="C586" s="721"/>
      <c r="D586" s="721"/>
      <c r="E586" s="721"/>
      <c r="F586" s="721"/>
      <c r="G586" s="721"/>
      <c r="H586" s="721"/>
      <c r="I586" s="721"/>
      <c r="J586" s="721"/>
      <c r="K586" s="721"/>
      <c r="L586" s="721"/>
      <c r="M586" s="721"/>
      <c r="N586" s="721"/>
    </row>
    <row r="587" spans="1:14" ht="24.95" customHeight="1" x14ac:dyDescent="0.2"/>
    <row r="588" spans="1:14" ht="24.95" customHeight="1" x14ac:dyDescent="0.2">
      <c r="A588" s="487" t="s">
        <v>29</v>
      </c>
      <c r="B588" s="487"/>
      <c r="C588" s="488"/>
      <c r="D588" s="499">
        <f>'M.V. CyL'!E23</f>
        <v>1168451</v>
      </c>
    </row>
    <row r="589" spans="1:14" ht="24.95" customHeight="1" x14ac:dyDescent="0.2">
      <c r="A589" s="489" t="s">
        <v>30</v>
      </c>
      <c r="B589" s="489"/>
      <c r="C589" s="490"/>
      <c r="D589" s="501">
        <f>'M.V. CyL'!E24</f>
        <v>466632</v>
      </c>
    </row>
    <row r="590" spans="1:14" ht="24.95" customHeight="1" x14ac:dyDescent="0.2">
      <c r="A590" s="491" t="s">
        <v>0</v>
      </c>
      <c r="B590" s="491"/>
      <c r="C590" s="492"/>
      <c r="D590" s="500">
        <f>SUM(D588:D589)</f>
        <v>1635083</v>
      </c>
    </row>
    <row r="591" spans="1:14" ht="24.95" customHeight="1" x14ac:dyDescent="0.2">
      <c r="A591" s="489" t="s">
        <v>33</v>
      </c>
      <c r="B591" s="489"/>
      <c r="C591" s="490"/>
      <c r="D591" s="499">
        <f>'M.V. CyL'!E26</f>
        <v>1991681</v>
      </c>
    </row>
    <row r="592" spans="1:14" ht="24.95" customHeight="1" x14ac:dyDescent="0.2">
      <c r="A592" s="489" t="s">
        <v>34</v>
      </c>
      <c r="B592" s="489"/>
      <c r="C592" s="490"/>
      <c r="D592" s="501">
        <f>'M.V. CyL'!E27</f>
        <v>623888</v>
      </c>
    </row>
    <row r="593" spans="1:14" ht="24.95" customHeight="1" x14ac:dyDescent="0.2">
      <c r="A593" s="491" t="s">
        <v>1</v>
      </c>
      <c r="B593" s="491"/>
      <c r="C593" s="492"/>
      <c r="D593" s="513">
        <f>SUM(D591:D592)</f>
        <v>2615569</v>
      </c>
    </row>
    <row r="594" spans="1:14" ht="24.95" customHeight="1" x14ac:dyDescent="0.2">
      <c r="A594" s="491" t="s">
        <v>2</v>
      </c>
      <c r="B594" s="491"/>
      <c r="C594" s="492"/>
      <c r="D594" s="507">
        <f>'M.V. CyL'!E28</f>
        <v>0.25534036681018213</v>
      </c>
    </row>
    <row r="595" spans="1:14" ht="24.95" customHeight="1" x14ac:dyDescent="0.2">
      <c r="A595" s="494" t="s">
        <v>3</v>
      </c>
      <c r="B595" s="494"/>
      <c r="C595" s="495"/>
      <c r="D595" s="502">
        <f>D593/D590</f>
        <v>1.5996551857000532</v>
      </c>
    </row>
    <row r="596" spans="1:14" ht="24.95" customHeight="1" x14ac:dyDescent="0.2">
      <c r="A596" s="487" t="s">
        <v>58</v>
      </c>
      <c r="B596" s="487"/>
      <c r="C596" s="488"/>
      <c r="D596" s="503">
        <f>D591/D588</f>
        <v>1.7045481582026119</v>
      </c>
    </row>
    <row r="597" spans="1:14" ht="24.95" customHeight="1" x14ac:dyDescent="0.2">
      <c r="A597" s="497" t="s">
        <v>59</v>
      </c>
      <c r="B597" s="497"/>
      <c r="C597" s="498"/>
      <c r="D597" s="504">
        <f>D592/D589</f>
        <v>1.3370021773045997</v>
      </c>
    </row>
    <row r="598" spans="1:14" ht="24.95" customHeight="1" x14ac:dyDescent="0.25">
      <c r="A598" s="378"/>
      <c r="B598" s="378"/>
      <c r="C598" s="7"/>
      <c r="D598" s="6"/>
    </row>
    <row r="599" spans="1:14" ht="24.95" customHeight="1" x14ac:dyDescent="0.2"/>
    <row r="600" spans="1:14" ht="24.95" customHeight="1" x14ac:dyDescent="0.2">
      <c r="B600" s="508" t="s">
        <v>44</v>
      </c>
      <c r="C600" s="508" t="s">
        <v>45</v>
      </c>
      <c r="D600" s="508" t="s">
        <v>46</v>
      </c>
      <c r="E600" s="508" t="s">
        <v>47</v>
      </c>
      <c r="F600" s="508" t="s">
        <v>48</v>
      </c>
      <c r="G600" s="508" t="s">
        <v>49</v>
      </c>
      <c r="H600" s="508" t="s">
        <v>50</v>
      </c>
      <c r="I600" s="508" t="s">
        <v>60</v>
      </c>
      <c r="J600" s="508" t="s">
        <v>61</v>
      </c>
      <c r="K600" s="508" t="s">
        <v>53</v>
      </c>
      <c r="L600" s="508" t="s">
        <v>62</v>
      </c>
      <c r="M600" s="508" t="s">
        <v>55</v>
      </c>
      <c r="N600" s="508" t="s">
        <v>13</v>
      </c>
    </row>
    <row r="601" spans="1:14" ht="24.95" customHeight="1" x14ac:dyDescent="0.2">
      <c r="A601" s="509" t="s">
        <v>4</v>
      </c>
      <c r="B601" s="510">
        <f>'M.V. PROV'!C141</f>
        <v>52045</v>
      </c>
      <c r="C601" s="510">
        <f>'M.V. PROV'!D141</f>
        <v>61431</v>
      </c>
      <c r="D601" s="510">
        <f>'M.V. PROV'!E141</f>
        <v>103666</v>
      </c>
      <c r="E601" s="510">
        <f>'M.V. PROV'!F141</f>
        <v>124069</v>
      </c>
      <c r="F601" s="510">
        <f>'M.V. PROV'!G141</f>
        <v>187647</v>
      </c>
      <c r="G601" s="510">
        <f>'M.V. PROV'!H141</f>
        <v>169430</v>
      </c>
      <c r="H601" s="510">
        <f>'M.V. PROV'!I141</f>
        <v>183408</v>
      </c>
      <c r="I601" s="510">
        <f>'M.V. PROV'!J141</f>
        <v>252056</v>
      </c>
      <c r="J601" s="510">
        <f>'M.V. PROV'!K141</f>
        <v>167568</v>
      </c>
      <c r="K601" s="510">
        <f>'M.V. PROV'!L141</f>
        <v>148028</v>
      </c>
      <c r="L601" s="510">
        <f>'M.V. PROV'!M141</f>
        <v>104817</v>
      </c>
      <c r="M601" s="510">
        <f>'M.V. PROV'!N141</f>
        <v>80918</v>
      </c>
      <c r="N601" s="510">
        <f>SUM(B601:M601)</f>
        <v>1635083</v>
      </c>
    </row>
    <row r="602" spans="1:14" ht="24.95" customHeight="1" x14ac:dyDescent="0.2">
      <c r="A602" s="509" t="s">
        <v>37</v>
      </c>
      <c r="B602" s="510">
        <f>'M.V. PROV'!C142</f>
        <v>91997</v>
      </c>
      <c r="C602" s="510">
        <f>'M.V. PROV'!D142</f>
        <v>104463</v>
      </c>
      <c r="D602" s="510">
        <f>'M.V. PROV'!E142</f>
        <v>174695</v>
      </c>
      <c r="E602" s="510">
        <f>'M.V. PROV'!F142</f>
        <v>185918</v>
      </c>
      <c r="F602" s="510">
        <f>'M.V. PROV'!G142</f>
        <v>252091</v>
      </c>
      <c r="G602" s="510">
        <f>'M.V. PROV'!H142</f>
        <v>255773</v>
      </c>
      <c r="H602" s="510">
        <f>'M.V. PROV'!I142</f>
        <v>326208</v>
      </c>
      <c r="I602" s="510">
        <f>'M.V. PROV'!J142</f>
        <v>433728</v>
      </c>
      <c r="J602" s="510">
        <f>'M.V. PROV'!K142</f>
        <v>255475</v>
      </c>
      <c r="K602" s="510">
        <f>'M.V. PROV'!L142</f>
        <v>230457</v>
      </c>
      <c r="L602" s="510">
        <f>'M.V. PROV'!M142</f>
        <v>170189</v>
      </c>
      <c r="M602" s="510">
        <f>'M.V. PROV'!N142</f>
        <v>134575</v>
      </c>
      <c r="N602" s="510">
        <f>SUM(B602:M602)</f>
        <v>2615569</v>
      </c>
    </row>
    <row r="603" spans="1:14" ht="24.95" customHeight="1" x14ac:dyDescent="0.2">
      <c r="A603" s="509" t="s">
        <v>119</v>
      </c>
      <c r="B603" s="511">
        <f>'M.V. PROV'!C143</f>
        <v>0.1340089991</v>
      </c>
      <c r="C603" s="511">
        <f>'M.V. PROV'!D143</f>
        <v>0.1669068007</v>
      </c>
      <c r="D603" s="511">
        <f>'M.V. PROV'!E143</f>
        <v>0.2012160419</v>
      </c>
      <c r="E603" s="511">
        <f>'M.V. PROV'!F143</f>
        <v>0.2159695723</v>
      </c>
      <c r="F603" s="511">
        <f>'M.V. PROV'!G143</f>
        <v>0.27827931649999998</v>
      </c>
      <c r="G603" s="511">
        <f>'M.V. PROV'!H143</f>
        <v>0.2757452682</v>
      </c>
      <c r="H603" s="511">
        <f>'M.V. PROV'!I143</f>
        <v>0.33071018099999999</v>
      </c>
      <c r="I603" s="511">
        <f>'M.V. PROV'!J143</f>
        <v>0.42824749540000001</v>
      </c>
      <c r="J603" s="511">
        <f>'M.V. PROV'!K143</f>
        <v>0.27876843810000002</v>
      </c>
      <c r="K603" s="511">
        <f>'M.V. PROV'!L143</f>
        <v>0.26481009059999999</v>
      </c>
      <c r="L603" s="511">
        <f>'M.V. PROV'!M143</f>
        <v>0.2100806972</v>
      </c>
      <c r="M603" s="511">
        <f>'M.V. PROV'!N143</f>
        <v>0.18074028419999999</v>
      </c>
      <c r="N603" s="511">
        <f>D594</f>
        <v>0.25534036681018213</v>
      </c>
    </row>
    <row r="604" spans="1:14" ht="24.95" customHeight="1" x14ac:dyDescent="0.2">
      <c r="A604" s="509" t="s">
        <v>3</v>
      </c>
      <c r="B604" s="512">
        <f>'M.V. PROV'!C144</f>
        <v>1.7676433855317999</v>
      </c>
      <c r="C604" s="512">
        <f>'M.V. PROV'!D144</f>
        <v>1.7004932363139</v>
      </c>
      <c r="D604" s="512">
        <f>'M.V. PROV'!E144</f>
        <v>1.6851716088205999</v>
      </c>
      <c r="E604" s="512">
        <f>'M.V. PROV'!F144</f>
        <v>1.4985048642287999</v>
      </c>
      <c r="F604" s="512">
        <f>'M.V. PROV'!G144</f>
        <v>1.3434320825806001</v>
      </c>
      <c r="G604" s="512">
        <f>'M.V. PROV'!H144</f>
        <v>1.5096086879537001</v>
      </c>
      <c r="H604" s="512">
        <f>'M.V. PROV'!I144</f>
        <v>1.7785919916252</v>
      </c>
      <c r="I604" s="512">
        <f>'M.V. PROV'!J144</f>
        <v>1.7207604659282001</v>
      </c>
      <c r="J604" s="512">
        <f>'M.V. PROV'!K144</f>
        <v>1.5246049365034</v>
      </c>
      <c r="K604" s="512">
        <f>'M.V. PROV'!L144</f>
        <v>1.5568473532034</v>
      </c>
      <c r="L604" s="512">
        <f>'M.V. PROV'!M144</f>
        <v>1.6236774569011001</v>
      </c>
      <c r="M604" s="512">
        <f>'M.V. PROV'!N144</f>
        <v>1.6631033886155999</v>
      </c>
      <c r="N604" s="512">
        <f t="shared" ref="N604" si="2">N602/N601</f>
        <v>1.5996551857000532</v>
      </c>
    </row>
    <row r="605" spans="1:14" ht="24.95" customHeight="1" x14ac:dyDescent="0.2">
      <c r="A605" s="379"/>
      <c r="B605" s="376"/>
      <c r="C605" s="376"/>
      <c r="D605" s="376"/>
      <c r="E605" s="376"/>
      <c r="F605" s="376"/>
      <c r="G605" s="376"/>
      <c r="H605" s="376"/>
      <c r="I605" s="376"/>
      <c r="J605" s="376"/>
      <c r="K605" s="376"/>
      <c r="L605" s="376"/>
      <c r="M605" s="376"/>
      <c r="N605" s="8"/>
    </row>
    <row r="606" spans="1:14" ht="24.95" customHeight="1" x14ac:dyDescent="0.2"/>
    <row r="607" spans="1:14" ht="24.95" customHeight="1" x14ac:dyDescent="0.2"/>
    <row r="608" spans="1:14" ht="24.95" customHeight="1" x14ac:dyDescent="0.2"/>
    <row r="609" spans="1:14" ht="24.95" customHeight="1" x14ac:dyDescent="0.2"/>
    <row r="610" spans="1:14" ht="24.95" customHeight="1" x14ac:dyDescent="0.2"/>
    <row r="611" spans="1:14" ht="24.95" customHeight="1" x14ac:dyDescent="0.2"/>
    <row r="612" spans="1:14" ht="24.95" customHeight="1" x14ac:dyDescent="0.2"/>
    <row r="613" spans="1:14" ht="24.95" customHeight="1" x14ac:dyDescent="0.2"/>
    <row r="614" spans="1:14" ht="24.95" customHeight="1" x14ac:dyDescent="0.2"/>
    <row r="615" spans="1:14" ht="24.95" customHeight="1" x14ac:dyDescent="0.2"/>
    <row r="616" spans="1:14" ht="24.95" customHeight="1" x14ac:dyDescent="0.2"/>
    <row r="617" spans="1:14" ht="24.95" customHeight="1" x14ac:dyDescent="0.2"/>
    <row r="618" spans="1:14" ht="24.95" customHeight="1" x14ac:dyDescent="0.2"/>
    <row r="619" spans="1:14" ht="24.95" customHeight="1" x14ac:dyDescent="0.2"/>
    <row r="620" spans="1:14" ht="30" customHeight="1" x14ac:dyDescent="0.4">
      <c r="A620" s="721" t="s">
        <v>7</v>
      </c>
      <c r="B620" s="721"/>
      <c r="C620" s="721"/>
      <c r="D620" s="721"/>
      <c r="E620" s="721"/>
      <c r="F620" s="721"/>
      <c r="G620" s="721"/>
      <c r="H620" s="721"/>
      <c r="I620" s="721"/>
      <c r="J620" s="721"/>
      <c r="K620" s="721"/>
      <c r="L620" s="721"/>
      <c r="M620" s="721"/>
      <c r="N620" s="721"/>
    </row>
    <row r="621" spans="1:14" ht="24.95" customHeight="1" x14ac:dyDescent="0.2"/>
    <row r="622" spans="1:14" ht="24.95" customHeight="1" x14ac:dyDescent="0.2">
      <c r="A622" s="487" t="s">
        <v>29</v>
      </c>
      <c r="B622" s="487"/>
      <c r="C622" s="488"/>
      <c r="D622" s="499">
        <f>'M.V. CyL'!F23</f>
        <v>322281</v>
      </c>
    </row>
    <row r="623" spans="1:14" ht="24.95" customHeight="1" x14ac:dyDescent="0.2">
      <c r="A623" s="489" t="s">
        <v>30</v>
      </c>
      <c r="B623" s="489"/>
      <c r="C623" s="490"/>
      <c r="D623" s="501">
        <f>'M.V. CyL'!F24</f>
        <v>157979</v>
      </c>
    </row>
    <row r="624" spans="1:14" ht="24.95" customHeight="1" x14ac:dyDescent="0.2">
      <c r="A624" s="491" t="s">
        <v>0</v>
      </c>
      <c r="B624" s="491"/>
      <c r="C624" s="492"/>
      <c r="D624" s="500">
        <f>SUM(D622:D623)</f>
        <v>480260</v>
      </c>
    </row>
    <row r="625" spans="1:14" ht="24.95" customHeight="1" x14ac:dyDescent="0.2">
      <c r="A625" s="489" t="s">
        <v>33</v>
      </c>
      <c r="B625" s="489"/>
      <c r="C625" s="490"/>
      <c r="D625" s="499">
        <f>'M.V. CyL'!F26</f>
        <v>617421</v>
      </c>
    </row>
    <row r="626" spans="1:14" ht="24.95" customHeight="1" x14ac:dyDescent="0.2">
      <c r="A626" s="489" t="s">
        <v>34</v>
      </c>
      <c r="B626" s="489"/>
      <c r="C626" s="490"/>
      <c r="D626" s="501">
        <f>'M.V. CyL'!F27</f>
        <v>190932</v>
      </c>
    </row>
    <row r="627" spans="1:14" ht="24.95" customHeight="1" x14ac:dyDescent="0.2">
      <c r="A627" s="491" t="s">
        <v>1</v>
      </c>
      <c r="B627" s="491"/>
      <c r="C627" s="492"/>
      <c r="D627" s="513">
        <f>SUM(D625:D626)</f>
        <v>808353</v>
      </c>
    </row>
    <row r="628" spans="1:14" ht="24.95" customHeight="1" x14ac:dyDescent="0.2">
      <c r="A628" s="491" t="s">
        <v>2</v>
      </c>
      <c r="B628" s="491"/>
      <c r="C628" s="492"/>
      <c r="D628" s="507">
        <f>'M.V. CyL'!F28</f>
        <v>0.28210707109178695</v>
      </c>
    </row>
    <row r="629" spans="1:14" ht="24.95" customHeight="1" x14ac:dyDescent="0.2">
      <c r="A629" s="494" t="s">
        <v>3</v>
      </c>
      <c r="B629" s="494"/>
      <c r="C629" s="495"/>
      <c r="D629" s="502">
        <f>D627/D624</f>
        <v>1.6831570399367008</v>
      </c>
    </row>
    <row r="630" spans="1:14" ht="24.95" customHeight="1" x14ac:dyDescent="0.2">
      <c r="A630" s="487" t="s">
        <v>58</v>
      </c>
      <c r="B630" s="487"/>
      <c r="C630" s="488"/>
      <c r="D630" s="503">
        <f>D625/D622</f>
        <v>1.9157846723821759</v>
      </c>
    </row>
    <row r="631" spans="1:14" ht="24.95" customHeight="1" x14ac:dyDescent="0.2">
      <c r="A631" s="497" t="s">
        <v>59</v>
      </c>
      <c r="B631" s="497"/>
      <c r="C631" s="498"/>
      <c r="D631" s="504">
        <f>D626/D623</f>
        <v>1.208591015261522</v>
      </c>
    </row>
    <row r="632" spans="1:14" ht="24.95" customHeight="1" x14ac:dyDescent="0.25">
      <c r="A632" s="378"/>
      <c r="B632" s="378"/>
      <c r="C632" s="7"/>
      <c r="D632" s="6"/>
    </row>
    <row r="633" spans="1:14" ht="24.95" customHeight="1" x14ac:dyDescent="0.2"/>
    <row r="634" spans="1:14" ht="24.95" customHeight="1" x14ac:dyDescent="0.2">
      <c r="B634" s="508" t="s">
        <v>44</v>
      </c>
      <c r="C634" s="508" t="s">
        <v>45</v>
      </c>
      <c r="D634" s="508" t="s">
        <v>46</v>
      </c>
      <c r="E634" s="508" t="s">
        <v>47</v>
      </c>
      <c r="F634" s="508" t="s">
        <v>48</v>
      </c>
      <c r="G634" s="508" t="s">
        <v>49</v>
      </c>
      <c r="H634" s="508" t="s">
        <v>50</v>
      </c>
      <c r="I634" s="508" t="s">
        <v>60</v>
      </c>
      <c r="J634" s="508" t="s">
        <v>61</v>
      </c>
      <c r="K634" s="508" t="s">
        <v>53</v>
      </c>
      <c r="L634" s="508" t="s">
        <v>62</v>
      </c>
      <c r="M634" s="508" t="s">
        <v>55</v>
      </c>
      <c r="N634" s="508" t="s">
        <v>13</v>
      </c>
    </row>
    <row r="635" spans="1:14" ht="24.95" customHeight="1" x14ac:dyDescent="0.2">
      <c r="A635" s="509" t="s">
        <v>4</v>
      </c>
      <c r="B635" s="510">
        <f>'M.V. PROV'!C195</f>
        <v>13163</v>
      </c>
      <c r="C635" s="510">
        <f>'M.V. PROV'!D195</f>
        <v>15649</v>
      </c>
      <c r="D635" s="510">
        <f>'M.V. PROV'!E195</f>
        <v>30916</v>
      </c>
      <c r="E635" s="510">
        <f>'M.V. PROV'!F195</f>
        <v>39791</v>
      </c>
      <c r="F635" s="510">
        <f>'M.V. PROV'!G195</f>
        <v>54386</v>
      </c>
      <c r="G635" s="510">
        <f>'M.V. PROV'!H195</f>
        <v>45496</v>
      </c>
      <c r="H635" s="510">
        <f>'M.V. PROV'!I195</f>
        <v>49101</v>
      </c>
      <c r="I635" s="510">
        <f>'M.V. PROV'!J195</f>
        <v>66398</v>
      </c>
      <c r="J635" s="510">
        <f>'M.V. PROV'!K195</f>
        <v>64345</v>
      </c>
      <c r="K635" s="510">
        <f>'M.V. PROV'!L195</f>
        <v>44356</v>
      </c>
      <c r="L635" s="510">
        <f>'M.V. PROV'!M195</f>
        <v>27736</v>
      </c>
      <c r="M635" s="510">
        <f>'M.V. PROV'!N195</f>
        <v>28923</v>
      </c>
      <c r="N635" s="510">
        <f>SUM(B635:M635)</f>
        <v>480260</v>
      </c>
    </row>
    <row r="636" spans="1:14" ht="24.95" customHeight="1" x14ac:dyDescent="0.2">
      <c r="A636" s="509" t="s">
        <v>37</v>
      </c>
      <c r="B636" s="510">
        <f>'M.V. PROV'!C196</f>
        <v>23042</v>
      </c>
      <c r="C636" s="510">
        <f>'M.V. PROV'!D196</f>
        <v>27134</v>
      </c>
      <c r="D636" s="510">
        <f>'M.V. PROV'!E196</f>
        <v>57436</v>
      </c>
      <c r="E636" s="510">
        <f>'M.V. PROV'!F196</f>
        <v>64505</v>
      </c>
      <c r="F636" s="510">
        <f>'M.V. PROV'!G196</f>
        <v>79977</v>
      </c>
      <c r="G636" s="510">
        <f>'M.V. PROV'!H196</f>
        <v>74743</v>
      </c>
      <c r="H636" s="510">
        <f>'M.V. PROV'!I196</f>
        <v>84880</v>
      </c>
      <c r="I636" s="510">
        <f>'M.V. PROV'!J196</f>
        <v>124207</v>
      </c>
      <c r="J636" s="510">
        <f>'M.V. PROV'!K196</f>
        <v>94747</v>
      </c>
      <c r="K636" s="510">
        <f>'M.V. PROV'!L196</f>
        <v>72622</v>
      </c>
      <c r="L636" s="510">
        <f>'M.V. PROV'!M196</f>
        <v>50988</v>
      </c>
      <c r="M636" s="510">
        <f>'M.V. PROV'!N196</f>
        <v>54072</v>
      </c>
      <c r="N636" s="510">
        <f>SUM(B636:M636)</f>
        <v>808353</v>
      </c>
    </row>
    <row r="637" spans="1:14" ht="24.95" customHeight="1" x14ac:dyDescent="0.2">
      <c r="A637" s="509" t="s">
        <v>119</v>
      </c>
      <c r="B637" s="511">
        <f>'M.V. PROV'!C197</f>
        <v>0.1332537097</v>
      </c>
      <c r="C637" s="511">
        <f>'M.V. PROV'!D197</f>
        <v>0.16435569720000001</v>
      </c>
      <c r="D637" s="511">
        <f>'M.V. PROV'!E197</f>
        <v>0.22437405299999999</v>
      </c>
      <c r="E637" s="511">
        <f>'M.V. PROV'!F197</f>
        <v>0.25624047230000002</v>
      </c>
      <c r="F637" s="511">
        <f>'M.V. PROV'!G197</f>
        <v>0.30097915780000001</v>
      </c>
      <c r="G637" s="511">
        <f>'M.V. PROV'!H197</f>
        <v>0.2911993974</v>
      </c>
      <c r="H637" s="511">
        <f>'M.V. PROV'!I197</f>
        <v>0.300131698</v>
      </c>
      <c r="I637" s="511">
        <f>'M.V. PROV'!J197</f>
        <v>0.43132213200000002</v>
      </c>
      <c r="J637" s="511">
        <f>'M.V. PROV'!K197</f>
        <v>0.36542637290000002</v>
      </c>
      <c r="K637" s="511">
        <f>'M.V. PROV'!L197</f>
        <v>0.30296490059999998</v>
      </c>
      <c r="L637" s="511">
        <f>'M.V. PROV'!M197</f>
        <v>0.2326672283</v>
      </c>
      <c r="M637" s="511">
        <f>'M.V. PROV'!N197</f>
        <v>0.26961663609999997</v>
      </c>
      <c r="N637" s="511">
        <f>D628</f>
        <v>0.28210707109178695</v>
      </c>
    </row>
    <row r="638" spans="1:14" ht="24.95" customHeight="1" x14ac:dyDescent="0.2">
      <c r="A638" s="509" t="s">
        <v>3</v>
      </c>
      <c r="B638" s="512">
        <f>'M.V. PROV'!C198</f>
        <v>1.7505128010332001</v>
      </c>
      <c r="C638" s="512">
        <f>'M.V. PROV'!D198</f>
        <v>1.7339127100773</v>
      </c>
      <c r="D638" s="512">
        <f>'M.V. PROV'!E198</f>
        <v>1.8578082546254</v>
      </c>
      <c r="E638" s="512">
        <f>'M.V. PROV'!F198</f>
        <v>1.6210952225377999</v>
      </c>
      <c r="F638" s="512">
        <f>'M.V. PROV'!G198</f>
        <v>1.4705438899717</v>
      </c>
      <c r="G638" s="512">
        <f>'M.V. PROV'!H198</f>
        <v>1.6428477228767</v>
      </c>
      <c r="H638" s="512">
        <f>'M.V. PROV'!I198</f>
        <v>1.7286816969104</v>
      </c>
      <c r="I638" s="512">
        <f>'M.V. PROV'!J198</f>
        <v>1.8706436940872</v>
      </c>
      <c r="J638" s="512">
        <f>'M.V. PROV'!K198</f>
        <v>1.4724842645116001</v>
      </c>
      <c r="K638" s="512">
        <f>'M.V. PROV'!L198</f>
        <v>1.6372531337361</v>
      </c>
      <c r="L638" s="512">
        <f>'M.V. PROV'!M198</f>
        <v>1.8383328526103</v>
      </c>
      <c r="M638" s="512">
        <f>'M.V. PROV'!N198</f>
        <v>1.8695156104138999</v>
      </c>
      <c r="N638" s="512">
        <f t="shared" ref="N638" si="3">N636/N635</f>
        <v>1.6831570399367008</v>
      </c>
    </row>
    <row r="639" spans="1:14" ht="24.95" customHeight="1" x14ac:dyDescent="0.2">
      <c r="A639" s="379"/>
      <c r="B639" s="376"/>
      <c r="C639" s="376"/>
      <c r="D639" s="376"/>
      <c r="E639" s="376"/>
      <c r="F639" s="376"/>
      <c r="G639" s="376"/>
      <c r="H639" s="376"/>
      <c r="I639" s="376"/>
      <c r="J639" s="376"/>
      <c r="K639" s="376"/>
      <c r="L639" s="376"/>
      <c r="M639" s="376"/>
      <c r="N639" s="8"/>
    </row>
    <row r="640" spans="1:14" ht="24.95" customHeight="1" x14ac:dyDescent="0.2"/>
    <row r="641" ht="24.95" customHeight="1" x14ac:dyDescent="0.2"/>
    <row r="642" ht="24.95" customHeight="1" x14ac:dyDescent="0.2"/>
    <row r="643" ht="24.95" customHeight="1" x14ac:dyDescent="0.2"/>
    <row r="644" ht="24.95" customHeight="1" x14ac:dyDescent="0.2"/>
    <row r="645" ht="24.95" customHeight="1" x14ac:dyDescent="0.2"/>
    <row r="646" ht="24.95" customHeight="1" x14ac:dyDescent="0.2"/>
    <row r="647" ht="24.95" customHeight="1" x14ac:dyDescent="0.2"/>
    <row r="648" ht="24.95" customHeight="1" x14ac:dyDescent="0.2"/>
    <row r="649" ht="24.95" customHeight="1" x14ac:dyDescent="0.2"/>
    <row r="650" ht="24.95" customHeight="1" x14ac:dyDescent="0.2"/>
    <row r="651" ht="24.95" customHeight="1" x14ac:dyDescent="0.2"/>
    <row r="652" ht="24.95" customHeight="1" x14ac:dyDescent="0.2"/>
    <row r="653" ht="24.95" customHeight="1" x14ac:dyDescent="0.2"/>
    <row r="654" ht="24.95" customHeight="1" x14ac:dyDescent="0.2"/>
    <row r="655" ht="24.95" customHeight="1" x14ac:dyDescent="0.2"/>
    <row r="656" ht="24.95" customHeight="1" x14ac:dyDescent="0.2"/>
    <row r="657" spans="1:14" ht="24.95" customHeight="1" x14ac:dyDescent="0.2"/>
    <row r="658" spans="1:14" ht="24.95" customHeight="1" x14ac:dyDescent="0.2"/>
    <row r="659" spans="1:14" ht="24.95" customHeight="1" x14ac:dyDescent="0.2"/>
    <row r="660" spans="1:14" ht="24.95" customHeight="1" x14ac:dyDescent="0.2"/>
    <row r="661" spans="1:14" ht="24.95" customHeight="1" x14ac:dyDescent="0.2">
      <c r="N661" s="4">
        <v>3</v>
      </c>
    </row>
    <row r="662" spans="1:14" ht="30" customHeight="1" x14ac:dyDescent="0.4">
      <c r="A662" s="721" t="s">
        <v>8</v>
      </c>
      <c r="B662" s="721"/>
      <c r="C662" s="721"/>
      <c r="D662" s="721"/>
      <c r="E662" s="721"/>
      <c r="F662" s="721"/>
      <c r="G662" s="721"/>
      <c r="H662" s="721"/>
      <c r="I662" s="721"/>
      <c r="J662" s="721"/>
      <c r="K662" s="721"/>
      <c r="L662" s="721"/>
      <c r="M662" s="721"/>
      <c r="N662" s="721"/>
    </row>
    <row r="663" spans="1:14" ht="24.95" customHeight="1" x14ac:dyDescent="0.2"/>
    <row r="664" spans="1:14" ht="24.95" customHeight="1" x14ac:dyDescent="0.2">
      <c r="A664" s="487" t="s">
        <v>29</v>
      </c>
      <c r="B664" s="487"/>
      <c r="C664" s="488"/>
      <c r="D664" s="520">
        <f>'M.V. CyL'!G23</f>
        <v>1093849</v>
      </c>
    </row>
    <row r="665" spans="1:14" ht="24.95" customHeight="1" x14ac:dyDescent="0.2">
      <c r="A665" s="489" t="s">
        <v>30</v>
      </c>
      <c r="B665" s="489"/>
      <c r="C665" s="490"/>
      <c r="D665" s="501">
        <f>'M.V. CyL'!G24</f>
        <v>529081</v>
      </c>
    </row>
    <row r="666" spans="1:14" ht="24.95" customHeight="1" x14ac:dyDescent="0.2">
      <c r="A666" s="491" t="s">
        <v>0</v>
      </c>
      <c r="B666" s="491"/>
      <c r="C666" s="492"/>
      <c r="D666" s="500">
        <f>SUM(D664:D665)</f>
        <v>1622930</v>
      </c>
    </row>
    <row r="667" spans="1:14" ht="24.95" customHeight="1" x14ac:dyDescent="0.2">
      <c r="A667" s="489" t="s">
        <v>33</v>
      </c>
      <c r="B667" s="489"/>
      <c r="C667" s="490"/>
      <c r="D667" s="499">
        <f>'M.V. CyL'!G26</f>
        <v>1856391</v>
      </c>
    </row>
    <row r="668" spans="1:14" ht="24.95" customHeight="1" x14ac:dyDescent="0.2">
      <c r="A668" s="489" t="s">
        <v>34</v>
      </c>
      <c r="B668" s="489"/>
      <c r="C668" s="490"/>
      <c r="D668" s="501">
        <f>'M.V. CyL'!G27</f>
        <v>835295</v>
      </c>
    </row>
    <row r="669" spans="1:14" ht="24.95" customHeight="1" x14ac:dyDescent="0.2">
      <c r="A669" s="491" t="s">
        <v>1</v>
      </c>
      <c r="B669" s="491"/>
      <c r="C669" s="492"/>
      <c r="D669" s="513">
        <f>SUM(D667:D668)</f>
        <v>2691686</v>
      </c>
    </row>
    <row r="670" spans="1:14" ht="24.95" customHeight="1" x14ac:dyDescent="0.2">
      <c r="A670" s="491" t="s">
        <v>2</v>
      </c>
      <c r="B670" s="491"/>
      <c r="C670" s="492"/>
      <c r="D670" s="507">
        <f>'M.V. CyL'!G28</f>
        <v>0.32389835889523805</v>
      </c>
    </row>
    <row r="671" spans="1:14" ht="24.95" customHeight="1" x14ac:dyDescent="0.2">
      <c r="A671" s="494" t="s">
        <v>3</v>
      </c>
      <c r="B671" s="494"/>
      <c r="C671" s="495"/>
      <c r="D671" s="502">
        <f>D669/D666</f>
        <v>1.6585348721140161</v>
      </c>
    </row>
    <row r="672" spans="1:14" ht="24.95" customHeight="1" x14ac:dyDescent="0.2">
      <c r="A672" s="487" t="s">
        <v>58</v>
      </c>
      <c r="B672" s="487"/>
      <c r="C672" s="488"/>
      <c r="D672" s="503">
        <f>D667/D664</f>
        <v>1.6971181579907282</v>
      </c>
    </row>
    <row r="673" spans="1:14" ht="24.95" customHeight="1" x14ac:dyDescent="0.2">
      <c r="A673" s="497" t="s">
        <v>59</v>
      </c>
      <c r="B673" s="497"/>
      <c r="C673" s="498"/>
      <c r="D673" s="504">
        <f>D668/D665</f>
        <v>1.5787658222464991</v>
      </c>
    </row>
    <row r="674" spans="1:14" ht="24.95" customHeight="1" x14ac:dyDescent="0.25">
      <c r="A674" s="378"/>
      <c r="B674" s="378"/>
      <c r="C674" s="7"/>
      <c r="D674" s="6"/>
    </row>
    <row r="675" spans="1:14" ht="24.95" customHeight="1" x14ac:dyDescent="0.2"/>
    <row r="676" spans="1:14" ht="24.95" customHeight="1" x14ac:dyDescent="0.2">
      <c r="B676" s="508" t="s">
        <v>44</v>
      </c>
      <c r="C676" s="508" t="s">
        <v>45</v>
      </c>
      <c r="D676" s="508" t="s">
        <v>46</v>
      </c>
      <c r="E676" s="508" t="s">
        <v>47</v>
      </c>
      <c r="F676" s="508" t="s">
        <v>48</v>
      </c>
      <c r="G676" s="508" t="s">
        <v>49</v>
      </c>
      <c r="H676" s="508" t="s">
        <v>50</v>
      </c>
      <c r="I676" s="508" t="s">
        <v>60</v>
      </c>
      <c r="J676" s="508" t="s">
        <v>61</v>
      </c>
      <c r="K676" s="508" t="s">
        <v>53</v>
      </c>
      <c r="L676" s="508" t="s">
        <v>62</v>
      </c>
      <c r="M676" s="508" t="s">
        <v>55</v>
      </c>
      <c r="N676" s="508" t="s">
        <v>13</v>
      </c>
    </row>
    <row r="677" spans="1:14" ht="24.95" customHeight="1" x14ac:dyDescent="0.2">
      <c r="A677" s="509" t="s">
        <v>4</v>
      </c>
      <c r="B677" s="510">
        <f>'M.V. PROV'!C249</f>
        <v>72337</v>
      </c>
      <c r="C677" s="510">
        <f>'M.V. PROV'!D249</f>
        <v>77873</v>
      </c>
      <c r="D677" s="510">
        <f>'M.V. PROV'!E249</f>
        <v>120340</v>
      </c>
      <c r="E677" s="510">
        <f>'M.V. PROV'!F249</f>
        <v>126197</v>
      </c>
      <c r="F677" s="510">
        <f>'M.V. PROV'!G249</f>
        <v>153801</v>
      </c>
      <c r="G677" s="510">
        <f>'M.V. PROV'!H249</f>
        <v>134672</v>
      </c>
      <c r="H677" s="510">
        <f>'M.V. PROV'!I249</f>
        <v>164877</v>
      </c>
      <c r="I677" s="510">
        <f>'M.V. PROV'!J249</f>
        <v>237826</v>
      </c>
      <c r="J677" s="510">
        <f>'M.V. PROV'!K249</f>
        <v>158288</v>
      </c>
      <c r="K677" s="510">
        <f>'M.V. PROV'!L249</f>
        <v>141566</v>
      </c>
      <c r="L677" s="510">
        <f>'M.V. PROV'!M249</f>
        <v>113531</v>
      </c>
      <c r="M677" s="510">
        <f>'M.V. PROV'!N249</f>
        <v>121622</v>
      </c>
      <c r="N677" s="510">
        <f>SUM(B677:M677)</f>
        <v>1622930</v>
      </c>
    </row>
    <row r="678" spans="1:14" ht="24.95" customHeight="1" x14ac:dyDescent="0.2">
      <c r="A678" s="509" t="s">
        <v>37</v>
      </c>
      <c r="B678" s="510">
        <f>'M.V. PROV'!C250</f>
        <v>109821</v>
      </c>
      <c r="C678" s="510">
        <f>'M.V. PROV'!D250</f>
        <v>121729</v>
      </c>
      <c r="D678" s="510">
        <f>'M.V. PROV'!E250</f>
        <v>210999</v>
      </c>
      <c r="E678" s="510">
        <f>'M.V. PROV'!F250</f>
        <v>210263</v>
      </c>
      <c r="F678" s="510">
        <f>'M.V. PROV'!G250</f>
        <v>243987</v>
      </c>
      <c r="G678" s="510">
        <f>'M.V. PROV'!H250</f>
        <v>235946</v>
      </c>
      <c r="H678" s="510">
        <f>'M.V. PROV'!I250</f>
        <v>277259</v>
      </c>
      <c r="I678" s="510">
        <f>'M.V. PROV'!J250</f>
        <v>378097</v>
      </c>
      <c r="J678" s="510">
        <f>'M.V. PROV'!K250</f>
        <v>267975</v>
      </c>
      <c r="K678" s="510">
        <f>'M.V. PROV'!L250</f>
        <v>250904</v>
      </c>
      <c r="L678" s="510">
        <f>'M.V. PROV'!M250</f>
        <v>190285</v>
      </c>
      <c r="M678" s="510">
        <f>'M.V. PROV'!N250</f>
        <v>194421</v>
      </c>
      <c r="N678" s="510">
        <f>SUM(B678:M678)</f>
        <v>2691686</v>
      </c>
    </row>
    <row r="679" spans="1:14" ht="24.95" customHeight="1" x14ac:dyDescent="0.2">
      <c r="A679" s="509" t="s">
        <v>119</v>
      </c>
      <c r="B679" s="511">
        <f>'M.V. PROV'!C251</f>
        <v>0.1887572797</v>
      </c>
      <c r="C679" s="511">
        <f>'M.V. PROV'!D251</f>
        <v>0.23285939489999999</v>
      </c>
      <c r="D679" s="511">
        <f>'M.V. PROV'!E251</f>
        <v>0.3054154758</v>
      </c>
      <c r="E679" s="511">
        <f>'M.V. PROV'!F251</f>
        <v>0.29834976990000001</v>
      </c>
      <c r="F679" s="511">
        <f>'M.V. PROV'!G251</f>
        <v>0.32834311570000002</v>
      </c>
      <c r="G679" s="511">
        <f>'M.V. PROV'!H251</f>
        <v>0.31932080559999998</v>
      </c>
      <c r="H679" s="511">
        <f>'M.V. PROV'!I251</f>
        <v>0.3515351968</v>
      </c>
      <c r="I679" s="511">
        <f>'M.V. PROV'!J251</f>
        <v>0.4796390646</v>
      </c>
      <c r="J679" s="511">
        <f>'M.V. PROV'!K251</f>
        <v>0.36841851539999998</v>
      </c>
      <c r="K679" s="511">
        <f>'M.V. PROV'!L251</f>
        <v>0.34942804</v>
      </c>
      <c r="L679" s="511">
        <f>'M.V. PROV'!M251</f>
        <v>0.29607883639999999</v>
      </c>
      <c r="M679" s="511">
        <f>'M.V. PROV'!N251</f>
        <v>0.30363407609999998</v>
      </c>
      <c r="N679" s="511">
        <f>D670</f>
        <v>0.32389835889523805</v>
      </c>
    </row>
    <row r="680" spans="1:14" ht="24.95" customHeight="1" x14ac:dyDescent="0.2">
      <c r="A680" s="509" t="s">
        <v>3</v>
      </c>
      <c r="B680" s="512">
        <f>'M.V. PROV'!C252</f>
        <v>1.5181857140882</v>
      </c>
      <c r="C680" s="512">
        <f>'M.V. PROV'!D252</f>
        <v>1.5631733720287999</v>
      </c>
      <c r="D680" s="512">
        <f>'M.V. PROV'!E252</f>
        <v>1.7533571547283</v>
      </c>
      <c r="E680" s="512">
        <f>'M.V. PROV'!F252</f>
        <v>1.6661489575821999</v>
      </c>
      <c r="F680" s="512">
        <f>'M.V. PROV'!G252</f>
        <v>1.5863811028537</v>
      </c>
      <c r="G680" s="512">
        <f>'M.V. PROV'!H252</f>
        <v>1.7520048710942</v>
      </c>
      <c r="H680" s="512">
        <f>'M.V. PROV'!I252</f>
        <v>1.6816111404259</v>
      </c>
      <c r="I680" s="512">
        <f>'M.V. PROV'!J252</f>
        <v>1.5898051516655001</v>
      </c>
      <c r="J680" s="512">
        <f>'M.V. PROV'!K252</f>
        <v>1.6929584049327999</v>
      </c>
      <c r="K680" s="512">
        <f>'M.V. PROV'!L252</f>
        <v>1.7723464673721001</v>
      </c>
      <c r="L680" s="512">
        <f>'M.V. PROV'!M252</f>
        <v>1.6760620447279</v>
      </c>
      <c r="M680" s="512">
        <f>'M.V. PROV'!N252</f>
        <v>1.5985676933449999</v>
      </c>
      <c r="N680" s="512">
        <f t="shared" ref="N680" si="4">N678/N677</f>
        <v>1.6585348721140161</v>
      </c>
    </row>
    <row r="681" spans="1:14" ht="24.95" customHeight="1" x14ac:dyDescent="0.2">
      <c r="A681" s="379"/>
      <c r="B681" s="376"/>
      <c r="C681" s="376"/>
      <c r="D681" s="376"/>
      <c r="E681" s="376"/>
      <c r="F681" s="376"/>
      <c r="G681" s="376"/>
      <c r="H681" s="376"/>
      <c r="I681" s="376"/>
      <c r="J681" s="376"/>
      <c r="K681" s="376"/>
      <c r="L681" s="376"/>
      <c r="M681" s="376"/>
      <c r="N681" s="8"/>
    </row>
    <row r="682" spans="1:14" ht="24.95" customHeight="1" x14ac:dyDescent="0.2"/>
    <row r="683" spans="1:14" ht="24.95" customHeight="1" x14ac:dyDescent="0.2"/>
    <row r="684" spans="1:14" ht="24.95" customHeight="1" x14ac:dyDescent="0.2"/>
    <row r="685" spans="1:14" ht="24.95" customHeight="1" x14ac:dyDescent="0.2"/>
    <row r="686" spans="1:14" ht="24.95" customHeight="1" x14ac:dyDescent="0.2"/>
    <row r="687" spans="1:14" ht="24.95" customHeight="1" x14ac:dyDescent="0.2"/>
    <row r="688" spans="1:14" ht="24.95" customHeight="1" x14ac:dyDescent="0.2"/>
    <row r="689" spans="1:14" ht="24.95" customHeight="1" x14ac:dyDescent="0.2"/>
    <row r="690" spans="1:14" ht="24.95" customHeight="1" x14ac:dyDescent="0.2"/>
    <row r="691" spans="1:14" ht="24.95" customHeight="1" x14ac:dyDescent="0.2"/>
    <row r="692" spans="1:14" ht="24.95" customHeight="1" x14ac:dyDescent="0.2"/>
    <row r="693" spans="1:14" ht="24.95" customHeight="1" x14ac:dyDescent="0.2"/>
    <row r="694" spans="1:14" ht="24.95" customHeight="1" x14ac:dyDescent="0.2"/>
    <row r="695" spans="1:14" ht="24.95" customHeight="1" x14ac:dyDescent="0.2"/>
    <row r="696" spans="1:14" ht="30" customHeight="1" x14ac:dyDescent="0.4">
      <c r="A696" s="721" t="s">
        <v>9</v>
      </c>
      <c r="B696" s="721"/>
      <c r="C696" s="721"/>
      <c r="D696" s="721"/>
      <c r="E696" s="721"/>
      <c r="F696" s="721"/>
      <c r="G696" s="721"/>
      <c r="H696" s="721"/>
      <c r="I696" s="721"/>
      <c r="J696" s="721"/>
      <c r="K696" s="721"/>
      <c r="L696" s="721"/>
      <c r="M696" s="721"/>
      <c r="N696" s="721"/>
    </row>
    <row r="697" spans="1:14" ht="24.95" customHeight="1" x14ac:dyDescent="0.2"/>
    <row r="698" spans="1:14" ht="24.95" customHeight="1" x14ac:dyDescent="0.2">
      <c r="A698" s="487" t="s">
        <v>29</v>
      </c>
      <c r="B698" s="487"/>
      <c r="C698" s="488"/>
      <c r="D698" s="499">
        <f>'M.V. CyL'!H23</f>
        <v>866922</v>
      </c>
      <c r="E698" s="370"/>
    </row>
    <row r="699" spans="1:14" ht="24.95" customHeight="1" x14ac:dyDescent="0.2">
      <c r="A699" s="489" t="s">
        <v>30</v>
      </c>
      <c r="B699" s="489"/>
      <c r="C699" s="490"/>
      <c r="D699" s="501">
        <f>'M.V. CyL'!H24</f>
        <v>131768</v>
      </c>
      <c r="E699" s="370"/>
    </row>
    <row r="700" spans="1:14" ht="24.95" customHeight="1" x14ac:dyDescent="0.25">
      <c r="A700" s="491" t="s">
        <v>0</v>
      </c>
      <c r="B700" s="491"/>
      <c r="C700" s="492"/>
      <c r="D700" s="500">
        <f>SUM(D698:D699)</f>
        <v>998690</v>
      </c>
      <c r="E700" s="371"/>
    </row>
    <row r="701" spans="1:14" ht="24.95" customHeight="1" x14ac:dyDescent="0.2">
      <c r="A701" s="489" t="s">
        <v>33</v>
      </c>
      <c r="B701" s="489"/>
      <c r="C701" s="490"/>
      <c r="D701" s="499">
        <f>'M.V. CyL'!H26</f>
        <v>1415311</v>
      </c>
      <c r="E701" s="370"/>
    </row>
    <row r="702" spans="1:14" ht="24.95" customHeight="1" x14ac:dyDescent="0.2">
      <c r="A702" s="489" t="s">
        <v>34</v>
      </c>
      <c r="B702" s="489"/>
      <c r="C702" s="490"/>
      <c r="D702" s="501">
        <f>'M.V. CyL'!H27</f>
        <v>201897</v>
      </c>
      <c r="E702" s="370"/>
    </row>
    <row r="703" spans="1:14" ht="24.95" customHeight="1" x14ac:dyDescent="0.25">
      <c r="A703" s="491" t="s">
        <v>1</v>
      </c>
      <c r="B703" s="491"/>
      <c r="C703" s="492"/>
      <c r="D703" s="513">
        <f>SUM(D701:D702)</f>
        <v>1617208</v>
      </c>
      <c r="E703" s="371"/>
    </row>
    <row r="704" spans="1:14" ht="24.95" customHeight="1" x14ac:dyDescent="0.25">
      <c r="A704" s="491" t="s">
        <v>2</v>
      </c>
      <c r="B704" s="491"/>
      <c r="C704" s="492"/>
      <c r="D704" s="507">
        <f>'M.V. CyL'!H28</f>
        <v>0.25569644203692871</v>
      </c>
      <c r="E704" s="372"/>
    </row>
    <row r="705" spans="1:14" ht="24.95" customHeight="1" x14ac:dyDescent="0.25">
      <c r="A705" s="494" t="s">
        <v>3</v>
      </c>
      <c r="B705" s="494"/>
      <c r="C705" s="495"/>
      <c r="D705" s="502">
        <f>D703/D700</f>
        <v>1.6193293214110485</v>
      </c>
      <c r="E705" s="373"/>
    </row>
    <row r="706" spans="1:14" ht="24.95" customHeight="1" x14ac:dyDescent="0.2">
      <c r="A706" s="487" t="s">
        <v>58</v>
      </c>
      <c r="B706" s="487"/>
      <c r="C706" s="488"/>
      <c r="D706" s="503">
        <f>D701/D698</f>
        <v>1.6325701735565599</v>
      </c>
      <c r="E706" s="6"/>
    </row>
    <row r="707" spans="1:14" ht="24.95" customHeight="1" x14ac:dyDescent="0.2">
      <c r="A707" s="497" t="s">
        <v>59</v>
      </c>
      <c r="B707" s="497"/>
      <c r="C707" s="498"/>
      <c r="D707" s="504">
        <f>D702/D699</f>
        <v>1.5322157124643312</v>
      </c>
      <c r="E707" s="6"/>
    </row>
    <row r="708" spans="1:14" ht="24.95" customHeight="1" x14ac:dyDescent="0.25">
      <c r="A708" s="378"/>
      <c r="B708" s="378"/>
      <c r="C708" s="7"/>
      <c r="D708" s="6"/>
      <c r="E708" s="6"/>
    </row>
    <row r="709" spans="1:14" ht="24.95" customHeight="1" x14ac:dyDescent="0.2"/>
    <row r="710" spans="1:14" ht="24.95" customHeight="1" x14ac:dyDescent="0.2">
      <c r="B710" s="508" t="s">
        <v>44</v>
      </c>
      <c r="C710" s="508" t="s">
        <v>45</v>
      </c>
      <c r="D710" s="508" t="s">
        <v>46</v>
      </c>
      <c r="E710" s="508" t="s">
        <v>47</v>
      </c>
      <c r="F710" s="508" t="s">
        <v>48</v>
      </c>
      <c r="G710" s="508" t="s">
        <v>49</v>
      </c>
      <c r="H710" s="508" t="s">
        <v>50</v>
      </c>
      <c r="I710" s="508" t="s">
        <v>60</v>
      </c>
      <c r="J710" s="508" t="s">
        <v>61</v>
      </c>
      <c r="K710" s="508" t="s">
        <v>53</v>
      </c>
      <c r="L710" s="508" t="s">
        <v>62</v>
      </c>
      <c r="M710" s="508" t="s">
        <v>55</v>
      </c>
      <c r="N710" s="508" t="s">
        <v>13</v>
      </c>
    </row>
    <row r="711" spans="1:14" ht="24.95" customHeight="1" x14ac:dyDescent="0.2">
      <c r="A711" s="509" t="s">
        <v>4</v>
      </c>
      <c r="B711" s="510">
        <f>'M.V. PROV'!C303</f>
        <v>60237</v>
      </c>
      <c r="C711" s="510">
        <f>'M.V. PROV'!D303</f>
        <v>48921</v>
      </c>
      <c r="D711" s="510">
        <f>'M.V. PROV'!E303</f>
        <v>79547</v>
      </c>
      <c r="E711" s="510">
        <f>'M.V. PROV'!F303</f>
        <v>79981</v>
      </c>
      <c r="F711" s="510">
        <f>'M.V. PROV'!G303</f>
        <v>95255</v>
      </c>
      <c r="G711" s="510">
        <f>'M.V. PROV'!H303</f>
        <v>92702</v>
      </c>
      <c r="H711" s="510">
        <f>'M.V. PROV'!I303</f>
        <v>91010</v>
      </c>
      <c r="I711" s="510">
        <f>'M.V. PROV'!J303</f>
        <v>105026</v>
      </c>
      <c r="J711" s="510">
        <f>'M.V. PROV'!K303</f>
        <v>95172</v>
      </c>
      <c r="K711" s="510">
        <f>'M.V. PROV'!L303</f>
        <v>89386</v>
      </c>
      <c r="L711" s="510">
        <f>'M.V. PROV'!M303</f>
        <v>82265</v>
      </c>
      <c r="M711" s="510">
        <f>'M.V. PROV'!N303</f>
        <v>79188</v>
      </c>
      <c r="N711" s="510">
        <f>SUM(B711:M711)</f>
        <v>998690</v>
      </c>
    </row>
    <row r="712" spans="1:14" ht="24.95" customHeight="1" x14ac:dyDescent="0.2">
      <c r="A712" s="509" t="s">
        <v>37</v>
      </c>
      <c r="B712" s="510">
        <f>'M.V. PROV'!C304</f>
        <v>87686</v>
      </c>
      <c r="C712" s="510">
        <f>'M.V. PROV'!D304</f>
        <v>79459</v>
      </c>
      <c r="D712" s="510">
        <f>'M.V. PROV'!E304</f>
        <v>135111</v>
      </c>
      <c r="E712" s="510">
        <f>'M.V. PROV'!F304</f>
        <v>118773</v>
      </c>
      <c r="F712" s="510">
        <f>'M.V. PROV'!G304</f>
        <v>149752</v>
      </c>
      <c r="G712" s="510">
        <f>'M.V. PROV'!H304</f>
        <v>150104</v>
      </c>
      <c r="H712" s="510">
        <f>'M.V. PROV'!I304</f>
        <v>156084</v>
      </c>
      <c r="I712" s="510">
        <f>'M.V. PROV'!J304</f>
        <v>195565</v>
      </c>
      <c r="J712" s="510">
        <f>'M.V. PROV'!K304</f>
        <v>142094</v>
      </c>
      <c r="K712" s="510">
        <f>'M.V. PROV'!L304</f>
        <v>137330</v>
      </c>
      <c r="L712" s="510">
        <f>'M.V. PROV'!M304</f>
        <v>133574</v>
      </c>
      <c r="M712" s="510">
        <f>'M.V. PROV'!N304</f>
        <v>131676</v>
      </c>
      <c r="N712" s="510">
        <f>SUM(B712:M712)</f>
        <v>1617208</v>
      </c>
    </row>
    <row r="713" spans="1:14" ht="24.95" customHeight="1" x14ac:dyDescent="0.2">
      <c r="A713" s="509" t="s">
        <v>119</v>
      </c>
      <c r="B713" s="511">
        <f>'M.V. PROV'!C305</f>
        <v>0.17410901449999999</v>
      </c>
      <c r="C713" s="511">
        <f>'M.V. PROV'!D305</f>
        <v>0.17854275019999999</v>
      </c>
      <c r="D713" s="511">
        <f>'M.V. PROV'!E305</f>
        <v>0.26078452219999998</v>
      </c>
      <c r="E713" s="511">
        <f>'M.V. PROV'!F305</f>
        <v>0.2350532934</v>
      </c>
      <c r="F713" s="511">
        <f>'M.V. PROV'!G305</f>
        <v>0.27301515669999998</v>
      </c>
      <c r="G713" s="511">
        <f>'M.V. PROV'!H305</f>
        <v>0.27970084350000002</v>
      </c>
      <c r="H713" s="511">
        <f>'M.V. PROV'!I305</f>
        <v>0.27809191789999999</v>
      </c>
      <c r="I713" s="511">
        <f>'M.V. PROV'!J305</f>
        <v>0.34045578430000001</v>
      </c>
      <c r="J713" s="511">
        <f>'M.V. PROV'!K305</f>
        <v>0.26404375920000001</v>
      </c>
      <c r="K713" s="511">
        <f>'M.V. PROV'!L305</f>
        <v>0.25130166879999999</v>
      </c>
      <c r="L713" s="511">
        <f>'M.V. PROV'!M305</f>
        <v>0.25718744500000001</v>
      </c>
      <c r="M713" s="511">
        <f>'M.V. PROV'!N305</f>
        <v>0.25792131080000003</v>
      </c>
      <c r="N713" s="511">
        <f>D704</f>
        <v>0.25569644203692871</v>
      </c>
    </row>
    <row r="714" spans="1:14" ht="24.95" customHeight="1" x14ac:dyDescent="0.2">
      <c r="A714" s="509" t="s">
        <v>3</v>
      </c>
      <c r="B714" s="512">
        <f>'M.V. PROV'!C306</f>
        <v>1.4556833839667001</v>
      </c>
      <c r="C714" s="512">
        <f>'M.V. PROV'!D306</f>
        <v>1.6242309028841999</v>
      </c>
      <c r="D714" s="512">
        <f>'M.V. PROV'!E306</f>
        <v>1.6985052861829999</v>
      </c>
      <c r="E714" s="512">
        <f>'M.V. PROV'!F306</f>
        <v>1.4850151911078999</v>
      </c>
      <c r="F714" s="512">
        <f>'M.V. PROV'!G306</f>
        <v>1.5721169492414999</v>
      </c>
      <c r="G714" s="512">
        <f>'M.V. PROV'!H306</f>
        <v>1.6192099415331001</v>
      </c>
      <c r="H714" s="512">
        <f>'M.V. PROV'!I306</f>
        <v>1.7150203274364999</v>
      </c>
      <c r="I714" s="512">
        <f>'M.V. PROV'!J306</f>
        <v>1.8620627273246999</v>
      </c>
      <c r="J714" s="512">
        <f>'M.V. PROV'!K306</f>
        <v>1.4930231580716999</v>
      </c>
      <c r="K714" s="512">
        <f>'M.V. PROV'!L306</f>
        <v>1.5363703488242</v>
      </c>
      <c r="L714" s="512">
        <f>'M.V. PROV'!M306</f>
        <v>1.6237038837902</v>
      </c>
      <c r="M714" s="512">
        <f>'M.V. PROV'!N306</f>
        <v>1.6628277011668</v>
      </c>
      <c r="N714" s="512">
        <f t="shared" ref="N714" si="5">N712/N711</f>
        <v>1.6193293214110485</v>
      </c>
    </row>
    <row r="715" spans="1:14" ht="24.95" customHeight="1" x14ac:dyDescent="0.2">
      <c r="A715" s="379"/>
      <c r="B715" s="376"/>
      <c r="C715" s="376"/>
      <c r="D715" s="376"/>
      <c r="E715" s="376"/>
      <c r="F715" s="376"/>
      <c r="G715" s="376"/>
      <c r="H715" s="376"/>
      <c r="I715" s="376"/>
      <c r="J715" s="376"/>
      <c r="K715" s="376"/>
      <c r="L715" s="376"/>
      <c r="M715" s="376"/>
      <c r="N715" s="8"/>
    </row>
    <row r="716" spans="1:14" ht="24.95" customHeight="1" x14ac:dyDescent="0.2"/>
    <row r="717" spans="1:14" ht="24.95" customHeight="1" x14ac:dyDescent="0.2"/>
    <row r="718" spans="1:14" ht="24.95" customHeight="1" x14ac:dyDescent="0.2"/>
    <row r="719" spans="1:14" ht="24.95" customHeight="1" x14ac:dyDescent="0.2"/>
    <row r="720" spans="1:14" ht="24.95" customHeight="1" x14ac:dyDescent="0.2"/>
    <row r="721" spans="14:14" ht="24.95" customHeight="1" x14ac:dyDescent="0.2"/>
    <row r="722" spans="14:14" ht="24.95" customHeight="1" x14ac:dyDescent="0.2"/>
    <row r="723" spans="14:14" ht="24.95" customHeight="1" x14ac:dyDescent="0.2"/>
    <row r="724" spans="14:14" ht="24.95" customHeight="1" x14ac:dyDescent="0.2"/>
    <row r="725" spans="14:14" ht="24.95" customHeight="1" x14ac:dyDescent="0.2"/>
    <row r="726" spans="14:14" ht="24.95" customHeight="1" x14ac:dyDescent="0.2"/>
    <row r="727" spans="14:14" ht="24.95" customHeight="1" x14ac:dyDescent="0.2"/>
    <row r="728" spans="14:14" ht="24.95" customHeight="1" x14ac:dyDescent="0.2"/>
    <row r="729" spans="14:14" ht="24.95" customHeight="1" x14ac:dyDescent="0.2"/>
    <row r="730" spans="14:14" ht="24.95" customHeight="1" x14ac:dyDescent="0.2"/>
    <row r="731" spans="14:14" ht="24.95" customHeight="1" x14ac:dyDescent="0.2"/>
    <row r="732" spans="14:14" ht="24.95" customHeight="1" x14ac:dyDescent="0.2"/>
    <row r="733" spans="14:14" ht="24.95" customHeight="1" x14ac:dyDescent="0.2"/>
    <row r="734" spans="14:14" ht="24.95" customHeight="1" x14ac:dyDescent="0.2"/>
    <row r="735" spans="14:14" ht="24.95" customHeight="1" x14ac:dyDescent="0.2">
      <c r="N735" s="8"/>
    </row>
    <row r="736" spans="14:14" ht="24.95" customHeight="1" x14ac:dyDescent="0.2">
      <c r="N736" s="8"/>
    </row>
    <row r="737" spans="1:14" ht="24.95" customHeight="1" x14ac:dyDescent="0.2">
      <c r="N737" s="4">
        <v>4</v>
      </c>
    </row>
    <row r="738" spans="1:14" ht="30" customHeight="1" x14ac:dyDescent="0.4">
      <c r="A738" s="721" t="s">
        <v>10</v>
      </c>
      <c r="B738" s="721"/>
      <c r="C738" s="721"/>
      <c r="D738" s="721"/>
      <c r="E738" s="721"/>
      <c r="F738" s="721"/>
      <c r="G738" s="721"/>
      <c r="H738" s="721"/>
      <c r="I738" s="721"/>
      <c r="J738" s="721"/>
      <c r="K738" s="721"/>
      <c r="L738" s="721"/>
      <c r="M738" s="721"/>
      <c r="N738" s="721"/>
    </row>
    <row r="739" spans="1:14" ht="24.95" customHeight="1" x14ac:dyDescent="0.2"/>
    <row r="740" spans="1:14" ht="24.95" customHeight="1" x14ac:dyDescent="0.2">
      <c r="A740" s="487" t="s">
        <v>29</v>
      </c>
      <c r="B740" s="487"/>
      <c r="C740" s="488"/>
      <c r="D740" s="499">
        <f>'M.V. CyL'!I23</f>
        <v>414362</v>
      </c>
    </row>
    <row r="741" spans="1:14" ht="24.95" customHeight="1" x14ac:dyDescent="0.2">
      <c r="A741" s="489" t="s">
        <v>30</v>
      </c>
      <c r="B741" s="489"/>
      <c r="C741" s="490"/>
      <c r="D741" s="501">
        <f>'M.V. CyL'!I24</f>
        <v>38759</v>
      </c>
    </row>
    <row r="742" spans="1:14" ht="24.95" customHeight="1" x14ac:dyDescent="0.2">
      <c r="A742" s="491" t="s">
        <v>0</v>
      </c>
      <c r="B742" s="491"/>
      <c r="C742" s="492"/>
      <c r="D742" s="500">
        <f>SUM(D740:D741)</f>
        <v>453121</v>
      </c>
    </row>
    <row r="743" spans="1:14" ht="24.95" customHeight="1" x14ac:dyDescent="0.2">
      <c r="A743" s="489" t="s">
        <v>33</v>
      </c>
      <c r="B743" s="489"/>
      <c r="C743" s="490"/>
      <c r="D743" s="499">
        <f>'M.V. CyL'!I26</f>
        <v>801663</v>
      </c>
    </row>
    <row r="744" spans="1:14" ht="24.95" customHeight="1" x14ac:dyDescent="0.2">
      <c r="A744" s="489" t="s">
        <v>34</v>
      </c>
      <c r="B744" s="489"/>
      <c r="C744" s="490"/>
      <c r="D744" s="501">
        <f>'M.V. CyL'!I27</f>
        <v>67101</v>
      </c>
    </row>
    <row r="745" spans="1:14" ht="24.95" customHeight="1" x14ac:dyDescent="0.2">
      <c r="A745" s="491" t="s">
        <v>1</v>
      </c>
      <c r="B745" s="491"/>
      <c r="C745" s="492"/>
      <c r="D745" s="513">
        <f>SUM(D743:D744)</f>
        <v>868764</v>
      </c>
    </row>
    <row r="746" spans="1:14" ht="24.95" customHeight="1" x14ac:dyDescent="0.2">
      <c r="A746" s="491" t="s">
        <v>2</v>
      </c>
      <c r="B746" s="491"/>
      <c r="C746" s="492"/>
      <c r="D746" s="507">
        <f>'M.V. CyL'!I28</f>
        <v>0.17753510807226056</v>
      </c>
    </row>
    <row r="747" spans="1:14" ht="24.95" customHeight="1" x14ac:dyDescent="0.2">
      <c r="A747" s="494" t="s">
        <v>3</v>
      </c>
      <c r="B747" s="494"/>
      <c r="C747" s="495"/>
      <c r="D747" s="502">
        <f>D745/D742</f>
        <v>1.9172892008977735</v>
      </c>
    </row>
    <row r="748" spans="1:14" ht="24.95" customHeight="1" x14ac:dyDescent="0.2">
      <c r="A748" s="487" t="s">
        <v>58</v>
      </c>
      <c r="B748" s="487"/>
      <c r="C748" s="488"/>
      <c r="D748" s="503">
        <f>D743/D740</f>
        <v>1.9346923704393744</v>
      </c>
    </row>
    <row r="749" spans="1:14" ht="24.95" customHeight="1" x14ac:dyDescent="0.2">
      <c r="A749" s="497" t="s">
        <v>59</v>
      </c>
      <c r="B749" s="497"/>
      <c r="C749" s="498"/>
      <c r="D749" s="504">
        <f>D744/D741</f>
        <v>1.7312366160117649</v>
      </c>
    </row>
    <row r="750" spans="1:14" ht="24.95" customHeight="1" x14ac:dyDescent="0.25">
      <c r="A750" s="378"/>
      <c r="B750" s="378"/>
      <c r="C750" s="7"/>
      <c r="D750" s="6"/>
    </row>
    <row r="751" spans="1:14" ht="24.95" customHeight="1" x14ac:dyDescent="0.2"/>
    <row r="752" spans="1:14" ht="24.95" customHeight="1" x14ac:dyDescent="0.2">
      <c r="B752" s="508" t="s">
        <v>44</v>
      </c>
      <c r="C752" s="508" t="s">
        <v>45</v>
      </c>
      <c r="D752" s="508" t="s">
        <v>46</v>
      </c>
      <c r="E752" s="508" t="s">
        <v>47</v>
      </c>
      <c r="F752" s="508" t="s">
        <v>48</v>
      </c>
      <c r="G752" s="508" t="s">
        <v>49</v>
      </c>
      <c r="H752" s="508" t="s">
        <v>50</v>
      </c>
      <c r="I752" s="508" t="s">
        <v>60</v>
      </c>
      <c r="J752" s="508" t="s">
        <v>61</v>
      </c>
      <c r="K752" s="508" t="s">
        <v>53</v>
      </c>
      <c r="L752" s="508" t="s">
        <v>62</v>
      </c>
      <c r="M752" s="508" t="s">
        <v>55</v>
      </c>
      <c r="N752" s="508" t="s">
        <v>13</v>
      </c>
    </row>
    <row r="753" spans="1:14" ht="24.95" customHeight="1" x14ac:dyDescent="0.2">
      <c r="A753" s="509" t="s">
        <v>4</v>
      </c>
      <c r="B753" s="510">
        <f>'M.V. PROV'!C357</f>
        <v>15098</v>
      </c>
      <c r="C753" s="510">
        <f>'M.V. PROV'!D357</f>
        <v>20054</v>
      </c>
      <c r="D753" s="510">
        <f>'M.V. PROV'!E357</f>
        <v>32788</v>
      </c>
      <c r="E753" s="510">
        <f>'M.V. PROV'!F357</f>
        <v>36355</v>
      </c>
      <c r="F753" s="510">
        <f>'M.V. PROV'!G357</f>
        <v>36785</v>
      </c>
      <c r="G753" s="510">
        <f>'M.V. PROV'!H357</f>
        <v>39620</v>
      </c>
      <c r="H753" s="510">
        <f>'M.V. PROV'!I357</f>
        <v>42710</v>
      </c>
      <c r="I753" s="510">
        <f>'M.V. PROV'!J357</f>
        <v>71551</v>
      </c>
      <c r="J753" s="510">
        <f>'M.V. PROV'!K357</f>
        <v>42053</v>
      </c>
      <c r="K753" s="510">
        <f>'M.V. PROV'!L357</f>
        <v>52924</v>
      </c>
      <c r="L753" s="510">
        <f>'M.V. PROV'!M357</f>
        <v>35446</v>
      </c>
      <c r="M753" s="510">
        <f>'M.V. PROV'!N357</f>
        <v>27737</v>
      </c>
      <c r="N753" s="510">
        <f>SUM(B753:M753)</f>
        <v>453121</v>
      </c>
    </row>
    <row r="754" spans="1:14" ht="24.95" customHeight="1" x14ac:dyDescent="0.2">
      <c r="A754" s="509" t="s">
        <v>37</v>
      </c>
      <c r="B754" s="510">
        <f>'M.V. PROV'!C358</f>
        <v>27600</v>
      </c>
      <c r="C754" s="510">
        <f>'M.V. PROV'!D358</f>
        <v>34521</v>
      </c>
      <c r="D754" s="510">
        <f>'M.V. PROV'!E358</f>
        <v>68000</v>
      </c>
      <c r="E754" s="510">
        <f>'M.V. PROV'!F358</f>
        <v>65899</v>
      </c>
      <c r="F754" s="510">
        <f>'M.V. PROV'!G358</f>
        <v>65434</v>
      </c>
      <c r="G754" s="510">
        <f>'M.V. PROV'!H358</f>
        <v>68670</v>
      </c>
      <c r="H754" s="510">
        <f>'M.V. PROV'!I358</f>
        <v>97237</v>
      </c>
      <c r="I754" s="510">
        <f>'M.V. PROV'!J358</f>
        <v>158053</v>
      </c>
      <c r="J754" s="510">
        <f>'M.V. PROV'!K358</f>
        <v>78231</v>
      </c>
      <c r="K754" s="510">
        <f>'M.V. PROV'!L358</f>
        <v>92258</v>
      </c>
      <c r="L754" s="510">
        <f>'M.V. PROV'!M358</f>
        <v>59785</v>
      </c>
      <c r="M754" s="510">
        <f>'M.V. PROV'!N358</f>
        <v>53076</v>
      </c>
      <c r="N754" s="510">
        <f>SUM(B754:M754)</f>
        <v>868764</v>
      </c>
    </row>
    <row r="755" spans="1:14" ht="24.95" customHeight="1" x14ac:dyDescent="0.2">
      <c r="A755" s="509" t="s">
        <v>119</v>
      </c>
      <c r="B755" s="511">
        <f>'M.V. PROV'!C359</f>
        <v>0.106299769</v>
      </c>
      <c r="C755" s="511">
        <f>'M.V. PROV'!D359</f>
        <v>0.14807685979999999</v>
      </c>
      <c r="D755" s="511">
        <f>'M.V. PROV'!E359</f>
        <v>0.15412951720000001</v>
      </c>
      <c r="E755" s="511">
        <f>'M.V. PROV'!F359</f>
        <v>0.1542038319</v>
      </c>
      <c r="F755" s="511">
        <f>'M.V. PROV'!G359</f>
        <v>0.13968391359999999</v>
      </c>
      <c r="G755" s="511">
        <f>'M.V. PROV'!H359</f>
        <v>0.14665687429999999</v>
      </c>
      <c r="H755" s="511">
        <f>'M.V. PROV'!I359</f>
        <v>0.20149496550000001</v>
      </c>
      <c r="I755" s="511">
        <f>'M.V. PROV'!J359</f>
        <v>0.32489112219999999</v>
      </c>
      <c r="J755" s="511">
        <f>'M.V. PROV'!K359</f>
        <v>0.1676041389</v>
      </c>
      <c r="K755" s="511">
        <f>'M.V. PROV'!L359</f>
        <v>0.1967222814</v>
      </c>
      <c r="L755" s="511">
        <f>'M.V. PROV'!M359</f>
        <v>0.18057822039999999</v>
      </c>
      <c r="M755" s="511">
        <f>'M.V. PROV'!N359</f>
        <v>0.1532885168</v>
      </c>
      <c r="N755" s="511">
        <f>D746</f>
        <v>0.17753510807226056</v>
      </c>
    </row>
    <row r="756" spans="1:14" ht="24.95" customHeight="1" x14ac:dyDescent="0.2">
      <c r="A756" s="509" t="s">
        <v>3</v>
      </c>
      <c r="B756" s="512">
        <f>'M.V. PROV'!C360</f>
        <v>1.8280566962511999</v>
      </c>
      <c r="C756" s="512">
        <f>'M.V. PROV'!D360</f>
        <v>1.7214022140220999</v>
      </c>
      <c r="D756" s="512">
        <f>'M.V. PROV'!E360</f>
        <v>2.0739294863975002</v>
      </c>
      <c r="E756" s="512">
        <f>'M.V. PROV'!F360</f>
        <v>1.8126530050887</v>
      </c>
      <c r="F756" s="512">
        <f>'M.V. PROV'!G360</f>
        <v>1.7788228897648</v>
      </c>
      <c r="G756" s="512">
        <f>'M.V. PROV'!H360</f>
        <v>1.7332155477032001</v>
      </c>
      <c r="H756" s="512">
        <f>'M.V. PROV'!I360</f>
        <v>2.2766799344416002</v>
      </c>
      <c r="I756" s="512">
        <f>'M.V. PROV'!J360</f>
        <v>2.2089558496736998</v>
      </c>
      <c r="J756" s="512">
        <f>'M.V. PROV'!K360</f>
        <v>1.8602953415928001</v>
      </c>
      <c r="K756" s="512">
        <f>'M.V. PROV'!L360</f>
        <v>1.7432166880810001</v>
      </c>
      <c r="L756" s="512">
        <f>'M.V. PROV'!M360</f>
        <v>1.6866501156689</v>
      </c>
      <c r="M756" s="512">
        <f>'M.V. PROV'!N360</f>
        <v>1.9135450841835999</v>
      </c>
      <c r="N756" s="512">
        <f t="shared" ref="N756" si="6">N754/N753</f>
        <v>1.9172892008977735</v>
      </c>
    </row>
    <row r="757" spans="1:14" ht="24.95" customHeight="1" x14ac:dyDescent="0.2">
      <c r="A757" s="379"/>
      <c r="B757" s="376"/>
      <c r="C757" s="376"/>
      <c r="D757" s="376"/>
      <c r="E757" s="376"/>
      <c r="F757" s="376"/>
      <c r="G757" s="376"/>
      <c r="H757" s="376"/>
      <c r="I757" s="376"/>
      <c r="J757" s="376"/>
      <c r="K757" s="376"/>
      <c r="L757" s="376"/>
      <c r="M757" s="376"/>
      <c r="N757" s="8"/>
    </row>
    <row r="758" spans="1:14" ht="24.95" customHeight="1" x14ac:dyDescent="0.2"/>
    <row r="759" spans="1:14" ht="24.95" customHeight="1" x14ac:dyDescent="0.2"/>
    <row r="760" spans="1:14" ht="24.95" customHeight="1" x14ac:dyDescent="0.2"/>
    <row r="761" spans="1:14" ht="24.95" customHeight="1" x14ac:dyDescent="0.2"/>
    <row r="762" spans="1:14" ht="24.95" customHeight="1" x14ac:dyDescent="0.2"/>
    <row r="763" spans="1:14" ht="24.95" customHeight="1" x14ac:dyDescent="0.2"/>
    <row r="764" spans="1:14" ht="24.95" customHeight="1" x14ac:dyDescent="0.2"/>
    <row r="765" spans="1:14" ht="24.95" customHeight="1" x14ac:dyDescent="0.2"/>
    <row r="766" spans="1:14" ht="24.95" customHeight="1" x14ac:dyDescent="0.2"/>
    <row r="767" spans="1:14" ht="24.95" customHeight="1" x14ac:dyDescent="0.2"/>
    <row r="768" spans="1:14" ht="24.95" customHeight="1" x14ac:dyDescent="0.2"/>
    <row r="769" spans="1:14" ht="24.95" customHeight="1" x14ac:dyDescent="0.2"/>
    <row r="770" spans="1:14" ht="24.95" customHeight="1" x14ac:dyDescent="0.2"/>
    <row r="771" spans="1:14" ht="24.95" customHeight="1" x14ac:dyDescent="0.2"/>
    <row r="772" spans="1:14" ht="30" customHeight="1" x14ac:dyDescent="0.4">
      <c r="A772" s="721" t="s">
        <v>11</v>
      </c>
      <c r="B772" s="721"/>
      <c r="C772" s="721"/>
      <c r="D772" s="721"/>
      <c r="E772" s="721"/>
      <c r="F772" s="721"/>
      <c r="G772" s="721"/>
      <c r="H772" s="721"/>
      <c r="I772" s="721"/>
      <c r="J772" s="721"/>
      <c r="K772" s="721"/>
      <c r="L772" s="721"/>
      <c r="M772" s="721"/>
      <c r="N772" s="721"/>
    </row>
    <row r="773" spans="1:14" ht="24.95" customHeight="1" x14ac:dyDescent="0.2"/>
    <row r="774" spans="1:14" ht="24.95" customHeight="1" x14ac:dyDescent="0.2">
      <c r="A774" s="487" t="s">
        <v>29</v>
      </c>
      <c r="B774" s="487"/>
      <c r="C774" s="488"/>
      <c r="D774" s="499">
        <f>'M.V. CyL'!J23</f>
        <v>796201</v>
      </c>
    </row>
    <row r="775" spans="1:14" ht="24.95" customHeight="1" x14ac:dyDescent="0.2">
      <c r="A775" s="489" t="s">
        <v>30</v>
      </c>
      <c r="B775" s="489"/>
      <c r="C775" s="490"/>
      <c r="D775" s="501">
        <f>'M.V. CyL'!J24</f>
        <v>230713</v>
      </c>
    </row>
    <row r="776" spans="1:14" ht="24.95" customHeight="1" x14ac:dyDescent="0.2">
      <c r="A776" s="491" t="s">
        <v>0</v>
      </c>
      <c r="B776" s="491"/>
      <c r="C776" s="492"/>
      <c r="D776" s="500">
        <f>SUM(D774:D775)</f>
        <v>1026914</v>
      </c>
    </row>
    <row r="777" spans="1:14" ht="24.95" customHeight="1" x14ac:dyDescent="0.2">
      <c r="A777" s="489" t="s">
        <v>33</v>
      </c>
      <c r="B777" s="489"/>
      <c r="C777" s="490"/>
      <c r="D777" s="499">
        <f>'M.V. CyL'!J26</f>
        <v>1348961</v>
      </c>
    </row>
    <row r="778" spans="1:14" ht="24.95" customHeight="1" x14ac:dyDescent="0.2">
      <c r="A778" s="489" t="s">
        <v>34</v>
      </c>
      <c r="B778" s="489"/>
      <c r="C778" s="490"/>
      <c r="D778" s="501">
        <f>'M.V. CyL'!J27</f>
        <v>396704</v>
      </c>
    </row>
    <row r="779" spans="1:14" ht="24.95" customHeight="1" x14ac:dyDescent="0.2">
      <c r="A779" s="491" t="s">
        <v>1</v>
      </c>
      <c r="B779" s="491"/>
      <c r="C779" s="492"/>
      <c r="D779" s="513">
        <f>SUM(D777:D778)</f>
        <v>1745665</v>
      </c>
    </row>
    <row r="780" spans="1:14" ht="24.95" customHeight="1" x14ac:dyDescent="0.2">
      <c r="A780" s="491" t="s">
        <v>2</v>
      </c>
      <c r="B780" s="491"/>
      <c r="C780" s="492"/>
      <c r="D780" s="507">
        <f>'M.V. CyL'!J28</f>
        <v>0.33581170840677532</v>
      </c>
    </row>
    <row r="781" spans="1:14" ht="24.95" customHeight="1" x14ac:dyDescent="0.2">
      <c r="A781" s="494" t="s">
        <v>3</v>
      </c>
      <c r="B781" s="494"/>
      <c r="C781" s="495"/>
      <c r="D781" s="502">
        <f>D779/D776</f>
        <v>1.6999135273255599</v>
      </c>
    </row>
    <row r="782" spans="1:14" ht="24.95" customHeight="1" x14ac:dyDescent="0.2">
      <c r="A782" s="487" t="s">
        <v>58</v>
      </c>
      <c r="B782" s="487"/>
      <c r="C782" s="488"/>
      <c r="D782" s="503">
        <f>D777/D774</f>
        <v>1.6942468045129309</v>
      </c>
    </row>
    <row r="783" spans="1:14" ht="24.95" customHeight="1" x14ac:dyDescent="0.2">
      <c r="A783" s="497" t="s">
        <v>59</v>
      </c>
      <c r="B783" s="497"/>
      <c r="C783" s="498"/>
      <c r="D783" s="504">
        <f>D778/D775</f>
        <v>1.7194696441032797</v>
      </c>
    </row>
    <row r="784" spans="1:14" ht="24.95" customHeight="1" x14ac:dyDescent="0.25">
      <c r="A784" s="378"/>
      <c r="B784" s="378"/>
      <c r="C784" s="7"/>
      <c r="D784" s="6"/>
    </row>
    <row r="785" spans="1:14" ht="24.95" customHeight="1" x14ac:dyDescent="0.2"/>
    <row r="786" spans="1:14" ht="24.95" customHeight="1" x14ac:dyDescent="0.2">
      <c r="B786" s="508" t="s">
        <v>44</v>
      </c>
      <c r="C786" s="508" t="s">
        <v>45</v>
      </c>
      <c r="D786" s="508" t="s">
        <v>46</v>
      </c>
      <c r="E786" s="508" t="s">
        <v>47</v>
      </c>
      <c r="F786" s="508" t="s">
        <v>48</v>
      </c>
      <c r="G786" s="508" t="s">
        <v>49</v>
      </c>
      <c r="H786" s="508" t="s">
        <v>50</v>
      </c>
      <c r="I786" s="508" t="s">
        <v>60</v>
      </c>
      <c r="J786" s="508" t="s">
        <v>61</v>
      </c>
      <c r="K786" s="508" t="s">
        <v>53</v>
      </c>
      <c r="L786" s="508" t="s">
        <v>62</v>
      </c>
      <c r="M786" s="508" t="s">
        <v>55</v>
      </c>
      <c r="N786" s="508" t="s">
        <v>13</v>
      </c>
    </row>
    <row r="787" spans="1:14" ht="24.95" customHeight="1" x14ac:dyDescent="0.2">
      <c r="A787" s="509" t="s">
        <v>4</v>
      </c>
      <c r="B787" s="510">
        <f>'M.V. PROV'!C414</f>
        <v>56579</v>
      </c>
      <c r="C787" s="510">
        <f>'M.V. PROV'!D414</f>
        <v>64218</v>
      </c>
      <c r="D787" s="510">
        <f>'M.V. PROV'!E414</f>
        <v>83124</v>
      </c>
      <c r="E787" s="510">
        <f>'M.V. PROV'!F414</f>
        <v>74199</v>
      </c>
      <c r="F787" s="510">
        <f>'M.V. PROV'!G414</f>
        <v>95479</v>
      </c>
      <c r="G787" s="510">
        <f>'M.V. PROV'!H414</f>
        <v>93767</v>
      </c>
      <c r="H787" s="510">
        <f>'M.V. PROV'!I414</f>
        <v>90108</v>
      </c>
      <c r="I787" s="510">
        <f>'M.V. PROV'!J414</f>
        <v>118768</v>
      </c>
      <c r="J787" s="510">
        <f>'M.V. PROV'!K414</f>
        <v>97665</v>
      </c>
      <c r="K787" s="510">
        <f>'M.V. PROV'!L414</f>
        <v>89630</v>
      </c>
      <c r="L787" s="510">
        <f>'M.V. PROV'!M414</f>
        <v>90311</v>
      </c>
      <c r="M787" s="510">
        <f>'M.V. PROV'!N414</f>
        <v>73066</v>
      </c>
      <c r="N787" s="510">
        <f>SUM(B787:M787)</f>
        <v>1026914</v>
      </c>
    </row>
    <row r="788" spans="1:14" ht="24.95" customHeight="1" x14ac:dyDescent="0.2">
      <c r="A788" s="509" t="s">
        <v>37</v>
      </c>
      <c r="B788" s="510">
        <f>'M.V. PROV'!C415</f>
        <v>95178</v>
      </c>
      <c r="C788" s="510">
        <f>'M.V. PROV'!D415</f>
        <v>105355</v>
      </c>
      <c r="D788" s="510">
        <f>'M.V. PROV'!E415</f>
        <v>140786</v>
      </c>
      <c r="E788" s="510">
        <f>'M.V. PROV'!F415</f>
        <v>124574</v>
      </c>
      <c r="F788" s="510">
        <f>'M.V. PROV'!G415</f>
        <v>162472</v>
      </c>
      <c r="G788" s="510">
        <f>'M.V. PROV'!H415</f>
        <v>169482</v>
      </c>
      <c r="H788" s="510">
        <f>'M.V. PROV'!I415</f>
        <v>150542</v>
      </c>
      <c r="I788" s="510">
        <f>'M.V. PROV'!J415</f>
        <v>208674</v>
      </c>
      <c r="J788" s="510">
        <f>'M.V. PROV'!K415</f>
        <v>164665</v>
      </c>
      <c r="K788" s="510">
        <f>'M.V. PROV'!L415</f>
        <v>149954</v>
      </c>
      <c r="L788" s="510">
        <f>'M.V. PROV'!M415</f>
        <v>140847</v>
      </c>
      <c r="M788" s="510">
        <f>'M.V. PROV'!N415</f>
        <v>133136</v>
      </c>
      <c r="N788" s="510">
        <f>SUM(B788:M788)</f>
        <v>1745665</v>
      </c>
    </row>
    <row r="789" spans="1:14" ht="24.95" customHeight="1" x14ac:dyDescent="0.2">
      <c r="A789" s="509" t="s">
        <v>119</v>
      </c>
      <c r="B789" s="511">
        <f>'M.V. PROV'!C416</f>
        <v>0.23145081949999999</v>
      </c>
      <c r="C789" s="511">
        <f>'M.V. PROV'!D416</f>
        <v>0.27723100899999997</v>
      </c>
      <c r="D789" s="511">
        <f>'M.V. PROV'!E416</f>
        <v>0.33322546510000001</v>
      </c>
      <c r="E789" s="511">
        <f>'M.V. PROV'!F416</f>
        <v>0.29816285050000002</v>
      </c>
      <c r="F789" s="511">
        <f>'M.V. PROV'!G416</f>
        <v>0.36024234649999998</v>
      </c>
      <c r="G789" s="511">
        <f>'M.V. PROV'!H416</f>
        <v>0.3857986793</v>
      </c>
      <c r="H789" s="511">
        <f>'M.V. PROV'!I416</f>
        <v>0.32986474669999999</v>
      </c>
      <c r="I789" s="511">
        <f>'M.V. PROV'!J416</f>
        <v>0.4487311665</v>
      </c>
      <c r="J789" s="511">
        <f>'M.V. PROV'!K416</f>
        <v>0.3689859855</v>
      </c>
      <c r="K789" s="511">
        <f>'M.V. PROV'!L416</f>
        <v>0.33727853959999998</v>
      </c>
      <c r="L789" s="511">
        <f>'M.V. PROV'!M416</f>
        <v>0.33740503420000001</v>
      </c>
      <c r="M789" s="511">
        <f>'M.V. PROV'!N416</f>
        <v>0.30777805120000001</v>
      </c>
      <c r="N789" s="511">
        <f>D780</f>
        <v>0.33581170840677532</v>
      </c>
    </row>
    <row r="790" spans="1:14" ht="24.95" customHeight="1" x14ac:dyDescent="0.2">
      <c r="A790" s="509" t="s">
        <v>3</v>
      </c>
      <c r="B790" s="512">
        <f>'M.V. PROV'!C417</f>
        <v>1.6822142491030001</v>
      </c>
      <c r="C790" s="512">
        <f>'M.V. PROV'!D417</f>
        <v>1.6405836369864999</v>
      </c>
      <c r="D790" s="512">
        <f>'M.V. PROV'!E417</f>
        <v>1.6936865405899999</v>
      </c>
      <c r="E790" s="512">
        <f>'M.V. PROV'!F417</f>
        <v>1.6789175056268</v>
      </c>
      <c r="F790" s="512">
        <f>'M.V. PROV'!G417</f>
        <v>1.7016516720954</v>
      </c>
      <c r="G790" s="512">
        <f>'M.V. PROV'!H417</f>
        <v>1.8074802435824999</v>
      </c>
      <c r="H790" s="512">
        <f>'M.V. PROV'!I417</f>
        <v>1.6706840680073001</v>
      </c>
      <c r="I790" s="512">
        <f>'M.V. PROV'!J417</f>
        <v>1.7569884143876999</v>
      </c>
      <c r="J790" s="512">
        <f>'M.V. PROV'!K417</f>
        <v>1.6860185327395001</v>
      </c>
      <c r="K790" s="512">
        <f>'M.V. PROV'!L417</f>
        <v>1.6730335825059</v>
      </c>
      <c r="L790" s="512">
        <f>'M.V. PROV'!M417</f>
        <v>1.5595774601101</v>
      </c>
      <c r="M790" s="512">
        <f>'M.V. PROV'!N417</f>
        <v>1.8221334136259999</v>
      </c>
      <c r="N790" s="512">
        <f t="shared" ref="N790" si="7">N788/N787</f>
        <v>1.6999135273255599</v>
      </c>
    </row>
    <row r="791" spans="1:14" ht="24.95" customHeight="1" x14ac:dyDescent="0.2"/>
    <row r="792" spans="1:14" ht="24.95" customHeight="1" x14ac:dyDescent="0.2"/>
    <row r="793" spans="1:14" ht="24.95" customHeight="1" x14ac:dyDescent="0.2"/>
    <row r="794" spans="1:14" ht="24.95" customHeight="1" x14ac:dyDescent="0.2"/>
    <row r="795" spans="1:14" ht="24.95" customHeight="1" x14ac:dyDescent="0.2"/>
    <row r="796" spans="1:14" ht="24.95" customHeight="1" x14ac:dyDescent="0.2"/>
    <row r="797" spans="1:14" ht="24.95" customHeight="1" x14ac:dyDescent="0.2"/>
    <row r="798" spans="1:14" ht="24.95" customHeight="1" x14ac:dyDescent="0.2"/>
    <row r="799" spans="1:14" ht="24.95" customHeight="1" x14ac:dyDescent="0.2"/>
    <row r="800" spans="1:14" ht="24.95" customHeight="1" x14ac:dyDescent="0.2"/>
    <row r="801" spans="1:14" ht="24.95" customHeight="1" x14ac:dyDescent="0.2"/>
    <row r="802" spans="1:14" ht="24.95" customHeight="1" x14ac:dyDescent="0.2"/>
    <row r="803" spans="1:14" ht="24.95" customHeight="1" x14ac:dyDescent="0.2"/>
    <row r="804" spans="1:14" ht="24.95" customHeight="1" x14ac:dyDescent="0.2"/>
    <row r="805" spans="1:14" ht="24.95" customHeight="1" x14ac:dyDescent="0.2"/>
    <row r="806" spans="1:14" ht="24.95" customHeight="1" x14ac:dyDescent="0.2"/>
    <row r="807" spans="1:14" ht="24.95" customHeight="1" x14ac:dyDescent="0.2"/>
    <row r="808" spans="1:14" ht="24.95" customHeight="1" x14ac:dyDescent="0.2"/>
    <row r="809" spans="1:14" ht="24.95" customHeight="1" x14ac:dyDescent="0.2"/>
    <row r="810" spans="1:14" ht="24.95" customHeight="1" x14ac:dyDescent="0.2"/>
    <row r="811" spans="1:14" ht="24.95" customHeight="1" x14ac:dyDescent="0.2"/>
    <row r="812" spans="1:14" ht="24.95" customHeight="1" x14ac:dyDescent="0.2"/>
    <row r="813" spans="1:14" ht="24.95" customHeight="1" x14ac:dyDescent="0.2">
      <c r="N813" s="4">
        <v>5</v>
      </c>
    </row>
    <row r="814" spans="1:14" ht="30" customHeight="1" x14ac:dyDescent="0.4">
      <c r="A814" s="721" t="s">
        <v>12</v>
      </c>
      <c r="B814" s="721"/>
      <c r="C814" s="721"/>
      <c r="D814" s="721"/>
      <c r="E814" s="721"/>
      <c r="F814" s="721"/>
      <c r="G814" s="721"/>
      <c r="H814" s="721"/>
      <c r="I814" s="721"/>
      <c r="J814" s="721"/>
      <c r="K814" s="721"/>
      <c r="L814" s="721"/>
      <c r="M814" s="721"/>
      <c r="N814" s="721"/>
    </row>
    <row r="815" spans="1:14" ht="24.95" customHeight="1" x14ac:dyDescent="0.2"/>
    <row r="816" spans="1:14" ht="24.95" customHeight="1" x14ac:dyDescent="0.2">
      <c r="A816" s="487" t="s">
        <v>29</v>
      </c>
      <c r="B816" s="487"/>
      <c r="C816" s="488"/>
      <c r="D816" s="499">
        <f>'M.V. CyL'!K23</f>
        <v>403478</v>
      </c>
    </row>
    <row r="817" spans="1:14" ht="24.95" customHeight="1" x14ac:dyDescent="0.2">
      <c r="A817" s="489" t="s">
        <v>30</v>
      </c>
      <c r="B817" s="489"/>
      <c r="C817" s="490"/>
      <c r="D817" s="501">
        <f>'M.V. CyL'!K24</f>
        <v>57030</v>
      </c>
    </row>
    <row r="818" spans="1:14" ht="24.95" customHeight="1" x14ac:dyDescent="0.2">
      <c r="A818" s="491" t="s">
        <v>0</v>
      </c>
      <c r="B818" s="491"/>
      <c r="C818" s="492"/>
      <c r="D818" s="500">
        <f>SUM(D816:D817)</f>
        <v>460508</v>
      </c>
    </row>
    <row r="819" spans="1:14" ht="24.95" customHeight="1" x14ac:dyDescent="0.2">
      <c r="A819" s="489" t="s">
        <v>33</v>
      </c>
      <c r="B819" s="489"/>
      <c r="C819" s="490"/>
      <c r="D819" s="499">
        <f>'M.V. CyL'!K26</f>
        <v>659242</v>
      </c>
    </row>
    <row r="820" spans="1:14" ht="24.95" customHeight="1" x14ac:dyDescent="0.2">
      <c r="A820" s="489" t="s">
        <v>34</v>
      </c>
      <c r="B820" s="489"/>
      <c r="C820" s="490"/>
      <c r="D820" s="501">
        <f>'M.V. CyL'!K27</f>
        <v>77309</v>
      </c>
    </row>
    <row r="821" spans="1:14" ht="24.95" customHeight="1" x14ac:dyDescent="0.2">
      <c r="A821" s="491" t="s">
        <v>1</v>
      </c>
      <c r="B821" s="491"/>
      <c r="C821" s="492"/>
      <c r="D821" s="513">
        <f>SUM(D819:D820)</f>
        <v>736551</v>
      </c>
    </row>
    <row r="822" spans="1:14" ht="24.95" customHeight="1" x14ac:dyDescent="0.2">
      <c r="A822" s="491" t="s">
        <v>2</v>
      </c>
      <c r="B822" s="491"/>
      <c r="C822" s="492"/>
      <c r="D822" s="507">
        <f>'M.V. CyL'!K28</f>
        <v>0.2263181193854682</v>
      </c>
    </row>
    <row r="823" spans="1:14" ht="24.95" customHeight="1" x14ac:dyDescent="0.2">
      <c r="A823" s="494" t="s">
        <v>3</v>
      </c>
      <c r="B823" s="494"/>
      <c r="C823" s="495"/>
      <c r="D823" s="502">
        <f>D821/D818</f>
        <v>1.5994314973898391</v>
      </c>
    </row>
    <row r="824" spans="1:14" ht="24.95" customHeight="1" x14ac:dyDescent="0.2">
      <c r="A824" s="487" t="s">
        <v>58</v>
      </c>
      <c r="B824" s="487"/>
      <c r="C824" s="488"/>
      <c r="D824" s="503">
        <f>D819/D816</f>
        <v>1.6338982546755958</v>
      </c>
    </row>
    <row r="825" spans="1:14" ht="24.95" customHeight="1" x14ac:dyDescent="0.2">
      <c r="A825" s="497" t="s">
        <v>59</v>
      </c>
      <c r="B825" s="497"/>
      <c r="C825" s="498"/>
      <c r="D825" s="504">
        <f>D820/D817</f>
        <v>1.3555847799403822</v>
      </c>
    </row>
    <row r="826" spans="1:14" ht="24.95" customHeight="1" x14ac:dyDescent="0.25">
      <c r="A826" s="378"/>
      <c r="B826" s="378"/>
      <c r="C826" s="7"/>
      <c r="D826" s="6"/>
    </row>
    <row r="827" spans="1:14" ht="24.95" customHeight="1" x14ac:dyDescent="0.2"/>
    <row r="828" spans="1:14" ht="24.95" customHeight="1" x14ac:dyDescent="0.2">
      <c r="B828" s="508" t="s">
        <v>44</v>
      </c>
      <c r="C828" s="508" t="s">
        <v>45</v>
      </c>
      <c r="D828" s="508" t="s">
        <v>46</v>
      </c>
      <c r="E828" s="508" t="s">
        <v>47</v>
      </c>
      <c r="F828" s="508" t="s">
        <v>48</v>
      </c>
      <c r="G828" s="508" t="s">
        <v>49</v>
      </c>
      <c r="H828" s="508" t="s">
        <v>50</v>
      </c>
      <c r="I828" s="508" t="s">
        <v>60</v>
      </c>
      <c r="J828" s="508" t="s">
        <v>61</v>
      </c>
      <c r="K828" s="508" t="s">
        <v>53</v>
      </c>
      <c r="L828" s="508" t="s">
        <v>62</v>
      </c>
      <c r="M828" s="508" t="s">
        <v>55</v>
      </c>
      <c r="N828" s="508" t="s">
        <v>13</v>
      </c>
    </row>
    <row r="829" spans="1:14" ht="24.95" customHeight="1" x14ac:dyDescent="0.2">
      <c r="A829" s="509" t="s">
        <v>4</v>
      </c>
      <c r="B829" s="510">
        <f>'M.V. PROV'!C468</f>
        <v>16110</v>
      </c>
      <c r="C829" s="510">
        <f>'M.V. PROV'!D468</f>
        <v>20605</v>
      </c>
      <c r="D829" s="510">
        <f>'M.V. PROV'!E468</f>
        <v>39210</v>
      </c>
      <c r="E829" s="510">
        <f>'M.V. PROV'!F468</f>
        <v>31239</v>
      </c>
      <c r="F829" s="510">
        <f>'M.V. PROV'!G468</f>
        <v>38815</v>
      </c>
      <c r="G829" s="510">
        <f>'M.V. PROV'!H468</f>
        <v>44231</v>
      </c>
      <c r="H829" s="510">
        <f>'M.V. PROV'!I468</f>
        <v>56297</v>
      </c>
      <c r="I829" s="510">
        <f>'M.V. PROV'!J468</f>
        <v>69664</v>
      </c>
      <c r="J829" s="510">
        <f>'M.V. PROV'!K468</f>
        <v>45150</v>
      </c>
      <c r="K829" s="510">
        <f>'M.V. PROV'!L468</f>
        <v>35947</v>
      </c>
      <c r="L829" s="510">
        <f>'M.V. PROV'!M468</f>
        <v>33495</v>
      </c>
      <c r="M829" s="510">
        <f>'M.V. PROV'!N468</f>
        <v>29745</v>
      </c>
      <c r="N829" s="510">
        <f>SUM(B829:M829)</f>
        <v>460508</v>
      </c>
    </row>
    <row r="830" spans="1:14" ht="24.95" customHeight="1" x14ac:dyDescent="0.2">
      <c r="A830" s="509" t="s">
        <v>37</v>
      </c>
      <c r="B830" s="510">
        <f>'M.V. PROV'!C469</f>
        <v>24246</v>
      </c>
      <c r="C830" s="510">
        <f>'M.V. PROV'!D469</f>
        <v>35794</v>
      </c>
      <c r="D830" s="510">
        <f>'M.V. PROV'!E469</f>
        <v>66555</v>
      </c>
      <c r="E830" s="510">
        <f>'M.V. PROV'!F469</f>
        <v>49984</v>
      </c>
      <c r="F830" s="510">
        <f>'M.V. PROV'!G469</f>
        <v>58797</v>
      </c>
      <c r="G830" s="510">
        <f>'M.V. PROV'!H469</f>
        <v>66832</v>
      </c>
      <c r="H830" s="510">
        <f>'M.V. PROV'!I469</f>
        <v>87794</v>
      </c>
      <c r="I830" s="510">
        <f>'M.V. PROV'!J469</f>
        <v>116574</v>
      </c>
      <c r="J830" s="510">
        <f>'M.V. PROV'!K469</f>
        <v>69025</v>
      </c>
      <c r="K830" s="510">
        <f>'M.V. PROV'!L469</f>
        <v>60386</v>
      </c>
      <c r="L830" s="510">
        <f>'M.V. PROV'!M469</f>
        <v>49461</v>
      </c>
      <c r="M830" s="510">
        <f>'M.V. PROV'!N469</f>
        <v>51103</v>
      </c>
      <c r="N830" s="510">
        <f>SUM(B830:M830)</f>
        <v>736551</v>
      </c>
    </row>
    <row r="831" spans="1:14" ht="24.95" customHeight="1" x14ac:dyDescent="0.2">
      <c r="A831" s="509" t="s">
        <v>119</v>
      </c>
      <c r="B831" s="511">
        <f>'M.V. PROV'!C470</f>
        <v>9.8942417199999994E-2</v>
      </c>
      <c r="C831" s="511">
        <f>'M.V. PROV'!D470</f>
        <v>0.16199152059999999</v>
      </c>
      <c r="D831" s="511">
        <f>'M.V. PROV'!E470</f>
        <v>0.23101659299999999</v>
      </c>
      <c r="E831" s="511">
        <f>'M.V. PROV'!F470</f>
        <v>0.18478238890000001</v>
      </c>
      <c r="F831" s="511">
        <f>'M.V. PROV'!G470</f>
        <v>0.20128829970000001</v>
      </c>
      <c r="G831" s="511">
        <f>'M.V. PROV'!H470</f>
        <v>0.23578041590000001</v>
      </c>
      <c r="H831" s="511">
        <f>'M.V. PROV'!I470</f>
        <v>0.30118584510000002</v>
      </c>
      <c r="I831" s="511">
        <f>'M.V. PROV'!J470</f>
        <v>0.39075902740000001</v>
      </c>
      <c r="J831" s="511">
        <f>'M.V. PROV'!K470</f>
        <v>0.24442819290000001</v>
      </c>
      <c r="K831" s="511">
        <f>'M.V. PROV'!L470</f>
        <v>0.217404668</v>
      </c>
      <c r="L831" s="511">
        <f>'M.V. PROV'!M470</f>
        <v>0.19314654270000001</v>
      </c>
      <c r="M831" s="511">
        <f>'M.V. PROV'!N470</f>
        <v>0.21347837710000001</v>
      </c>
      <c r="N831" s="511">
        <f>D822</f>
        <v>0.2263181193854682</v>
      </c>
    </row>
    <row r="832" spans="1:14" ht="24.95" customHeight="1" x14ac:dyDescent="0.2">
      <c r="A832" s="509" t="s">
        <v>3</v>
      </c>
      <c r="B832" s="512">
        <f>'M.V. PROV'!C471</f>
        <v>1.5050279329609</v>
      </c>
      <c r="C832" s="512">
        <f>'M.V. PROV'!D471</f>
        <v>1.7371511768987999</v>
      </c>
      <c r="D832" s="512">
        <f>'M.V. PROV'!E471</f>
        <v>1.6973986228003</v>
      </c>
      <c r="E832" s="512">
        <f>'M.V. PROV'!F471</f>
        <v>1.6000512180287001</v>
      </c>
      <c r="F832" s="512">
        <f>'M.V. PROV'!G471</f>
        <v>1.5148009790029999</v>
      </c>
      <c r="G832" s="512">
        <f>'M.V. PROV'!H471</f>
        <v>1.5109764644706001</v>
      </c>
      <c r="H832" s="512">
        <f>'M.V. PROV'!I471</f>
        <v>1.5594791907206</v>
      </c>
      <c r="I832" s="512">
        <f>'M.V. PROV'!J471</f>
        <v>1.6733750574185</v>
      </c>
      <c r="J832" s="512">
        <f>'M.V. PROV'!K471</f>
        <v>1.5287929125138</v>
      </c>
      <c r="K832" s="512">
        <f>'M.V. PROV'!L471</f>
        <v>1.6798620190836999</v>
      </c>
      <c r="L832" s="512">
        <f>'M.V. PROV'!M471</f>
        <v>1.4766681594268001</v>
      </c>
      <c r="M832" s="512">
        <f>'M.V. PROV'!N471</f>
        <v>1.7180366448143001</v>
      </c>
      <c r="N832" s="512">
        <f t="shared" ref="N832" si="8">N830/N829</f>
        <v>1.5994314973898391</v>
      </c>
    </row>
    <row r="833" spans="1:14" ht="24.95" customHeight="1" x14ac:dyDescent="0.2">
      <c r="A833" s="379"/>
      <c r="B833" s="376"/>
      <c r="C833" s="376"/>
      <c r="D833" s="376"/>
      <c r="E833" s="376"/>
      <c r="F833" s="376"/>
      <c r="G833" s="376"/>
      <c r="H833" s="376"/>
      <c r="I833" s="376"/>
      <c r="J833" s="376"/>
      <c r="K833" s="376"/>
      <c r="L833" s="376"/>
      <c r="M833" s="376"/>
      <c r="N833" s="8"/>
    </row>
    <row r="834" spans="1:14" ht="24.95" customHeight="1" x14ac:dyDescent="0.2"/>
    <row r="835" spans="1:14" ht="24.95" customHeight="1" x14ac:dyDescent="0.2"/>
    <row r="836" spans="1:14" ht="24.95" customHeight="1" x14ac:dyDescent="0.2"/>
    <row r="837" spans="1:14" ht="24.95" customHeight="1" x14ac:dyDescent="0.2"/>
    <row r="838" spans="1:14" ht="24.95" customHeight="1" x14ac:dyDescent="0.2"/>
    <row r="839" spans="1:14" ht="24.95" customHeight="1" x14ac:dyDescent="0.2"/>
    <row r="840" spans="1:14" ht="24.95" customHeight="1" x14ac:dyDescent="0.2"/>
    <row r="841" spans="1:14" ht="24.95" customHeight="1" x14ac:dyDescent="0.2"/>
    <row r="842" spans="1:14" ht="24.95" customHeight="1" x14ac:dyDescent="0.2"/>
    <row r="843" spans="1:14" ht="24.95" customHeight="1" x14ac:dyDescent="0.2"/>
    <row r="844" spans="1:14" ht="24.95" customHeight="1" x14ac:dyDescent="0.2"/>
    <row r="845" spans="1:14" ht="24.95" customHeight="1" x14ac:dyDescent="0.2"/>
    <row r="846" spans="1:14" ht="24.95" customHeight="1" x14ac:dyDescent="0.2"/>
    <row r="847" spans="1:14" ht="24.95" customHeight="1" x14ac:dyDescent="0.2"/>
    <row r="848" spans="1:14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75" customHeight="1" x14ac:dyDescent="0.2"/>
    <row r="879" ht="24.95" customHeight="1" x14ac:dyDescent="0.2"/>
    <row r="880" ht="24.95" customHeight="1" x14ac:dyDescent="0.2"/>
    <row r="881" spans="1:14" ht="24.95" customHeight="1" x14ac:dyDescent="0.2"/>
    <row r="882" spans="1:14" ht="24.95" customHeight="1" x14ac:dyDescent="0.2"/>
    <row r="883" spans="1:14" ht="24.95" customHeight="1" x14ac:dyDescent="0.2"/>
    <row r="884" spans="1:14" ht="24.95" customHeight="1" x14ac:dyDescent="0.2"/>
    <row r="885" spans="1:14" ht="24.95" customHeight="1" x14ac:dyDescent="0.2"/>
    <row r="886" spans="1:14" ht="24.95" customHeight="1" x14ac:dyDescent="0.2"/>
    <row r="887" spans="1:14" ht="24.95" customHeight="1" x14ac:dyDescent="0.2"/>
    <row r="888" spans="1:14" ht="24.95" customHeight="1" x14ac:dyDescent="0.2"/>
    <row r="889" spans="1:14" ht="24.95" customHeight="1" x14ac:dyDescent="0.2"/>
    <row r="890" spans="1:14" ht="24.95" customHeight="1" x14ac:dyDescent="0.2">
      <c r="N890" s="4">
        <v>6</v>
      </c>
    </row>
    <row r="891" spans="1:14" ht="39.950000000000003" customHeight="1" x14ac:dyDescent="0.4">
      <c r="A891" s="735" t="s">
        <v>486</v>
      </c>
      <c r="B891" s="735"/>
      <c r="C891" s="735"/>
      <c r="D891" s="735"/>
      <c r="E891" s="735"/>
      <c r="F891" s="735"/>
      <c r="G891" s="735"/>
      <c r="H891" s="735"/>
      <c r="I891" s="735"/>
      <c r="J891" s="735"/>
      <c r="K891" s="735"/>
      <c r="L891" s="735"/>
      <c r="M891" s="735"/>
      <c r="N891" s="735"/>
    </row>
    <row r="892" spans="1:14" ht="24.95" customHeight="1" x14ac:dyDescent="0.2"/>
    <row r="893" spans="1:14" ht="30" customHeight="1" x14ac:dyDescent="0.4">
      <c r="A893" s="721" t="s">
        <v>44</v>
      </c>
      <c r="B893" s="721"/>
      <c r="C893" s="721"/>
      <c r="D893" s="721"/>
      <c r="E893" s="721"/>
      <c r="F893" s="721"/>
      <c r="G893" s="721"/>
      <c r="H893" s="721"/>
      <c r="I893" s="721"/>
      <c r="J893" s="721"/>
      <c r="K893" s="721"/>
      <c r="L893" s="721"/>
      <c r="M893" s="721"/>
      <c r="N893" s="721"/>
    </row>
    <row r="894" spans="1:14" ht="24.95" customHeight="1" x14ac:dyDescent="0.4">
      <c r="A894" s="380"/>
      <c r="B894" s="380"/>
      <c r="C894" s="380"/>
      <c r="D894" s="380"/>
      <c r="E894" s="380"/>
      <c r="F894" s="380"/>
      <c r="G894" s="380"/>
      <c r="H894" s="380"/>
      <c r="I894" s="380"/>
      <c r="J894" s="380"/>
      <c r="K894" s="380"/>
      <c r="L894" s="380"/>
      <c r="M894" s="380"/>
      <c r="N894" s="380"/>
    </row>
    <row r="895" spans="1:14" ht="24.95" customHeight="1" x14ac:dyDescent="0.3">
      <c r="A895" s="730" t="s">
        <v>44</v>
      </c>
      <c r="B895" s="730"/>
      <c r="C895" s="730"/>
      <c r="D895" s="730"/>
      <c r="E895" s="730"/>
      <c r="F895" s="381"/>
      <c r="G895" s="381"/>
      <c r="H895" s="731" t="s">
        <v>64</v>
      </c>
      <c r="I895" s="731"/>
      <c r="J895" s="731"/>
      <c r="K895" s="731"/>
      <c r="L895" s="731"/>
      <c r="M895" s="731"/>
      <c r="N895" s="381"/>
    </row>
    <row r="896" spans="1:14" ht="24.95" customHeight="1" x14ac:dyDescent="0.2">
      <c r="A896" s="487" t="s">
        <v>29</v>
      </c>
      <c r="B896" s="487"/>
      <c r="C896" s="488"/>
      <c r="D896" s="499"/>
      <c r="E896" s="499">
        <f>'M.V. CyL'!C56</f>
        <v>317389</v>
      </c>
      <c r="H896" s="487" t="s">
        <v>29</v>
      </c>
      <c r="I896" s="487"/>
      <c r="J896" s="488"/>
      <c r="K896" s="499"/>
      <c r="L896" s="487"/>
      <c r="M896" s="499">
        <f>'M.V. Y P. MESES'!C10</f>
        <v>577529.58333333337</v>
      </c>
    </row>
    <row r="897" spans="1:14" ht="24.95" customHeight="1" x14ac:dyDescent="0.2">
      <c r="A897" s="489" t="s">
        <v>30</v>
      </c>
      <c r="B897" s="489"/>
      <c r="C897" s="490"/>
      <c r="D897" s="501"/>
      <c r="E897" s="501">
        <f>'M.V. CyL'!C57</f>
        <v>71375</v>
      </c>
      <c r="H897" s="489" t="s">
        <v>30</v>
      </c>
      <c r="I897" s="489"/>
      <c r="J897" s="490"/>
      <c r="K897" s="501"/>
      <c r="L897" s="489"/>
      <c r="M897" s="501">
        <f>'M.V. Y P. MESES'!C11</f>
        <v>192788.75</v>
      </c>
    </row>
    <row r="898" spans="1:14" ht="24.95" customHeight="1" x14ac:dyDescent="0.2">
      <c r="A898" s="491" t="s">
        <v>0</v>
      </c>
      <c r="B898" s="491"/>
      <c r="C898" s="492"/>
      <c r="D898" s="500"/>
      <c r="E898" s="500">
        <f>SUM(E896:E897)</f>
        <v>388764</v>
      </c>
      <c r="H898" s="491" t="s">
        <v>0</v>
      </c>
      <c r="I898" s="491"/>
      <c r="J898" s="492"/>
      <c r="K898" s="500"/>
      <c r="L898" s="491"/>
      <c r="M898" s="500">
        <f>SUM(M896:M897)</f>
        <v>770318.33333333337</v>
      </c>
    </row>
    <row r="899" spans="1:14" ht="24.95" customHeight="1" x14ac:dyDescent="0.2">
      <c r="A899" s="489" t="s">
        <v>33</v>
      </c>
      <c r="B899" s="489"/>
      <c r="C899" s="490"/>
      <c r="D899" s="499"/>
      <c r="E899" s="499">
        <f>'M.V. CyL'!C59</f>
        <v>510618</v>
      </c>
      <c r="H899" s="489" t="s">
        <v>33</v>
      </c>
      <c r="I899" s="489"/>
      <c r="J899" s="490"/>
      <c r="K899" s="499"/>
      <c r="L899" s="489"/>
      <c r="M899" s="499">
        <f>'M.V. Y P. MESES'!C13</f>
        <v>980013.5</v>
      </c>
    </row>
    <row r="900" spans="1:14" ht="24.95" customHeight="1" x14ac:dyDescent="0.2">
      <c r="A900" s="489" t="s">
        <v>34</v>
      </c>
      <c r="B900" s="489"/>
      <c r="C900" s="490"/>
      <c r="D900" s="501"/>
      <c r="E900" s="501">
        <f>'M.V. CyL'!C60</f>
        <v>110658</v>
      </c>
      <c r="H900" s="489" t="s">
        <v>34</v>
      </c>
      <c r="I900" s="489"/>
      <c r="J900" s="490"/>
      <c r="K900" s="501"/>
      <c r="L900" s="489"/>
      <c r="M900" s="501">
        <f>'M.V. Y P. MESES'!C14</f>
        <v>278856.5</v>
      </c>
    </row>
    <row r="901" spans="1:14" ht="24.95" customHeight="1" x14ac:dyDescent="0.2">
      <c r="A901" s="491" t="s">
        <v>1</v>
      </c>
      <c r="B901" s="491"/>
      <c r="C901" s="492"/>
      <c r="D901" s="513"/>
      <c r="E901" s="513">
        <f>SUM(E899:E900)</f>
        <v>621276</v>
      </c>
      <c r="H901" s="491" t="s">
        <v>1</v>
      </c>
      <c r="I901" s="491"/>
      <c r="J901" s="492"/>
      <c r="K901" s="513"/>
      <c r="L901" s="491"/>
      <c r="M901" s="513">
        <f>SUM(M899:M900)</f>
        <v>1258870</v>
      </c>
    </row>
    <row r="902" spans="1:14" ht="24.95" customHeight="1" x14ac:dyDescent="0.2">
      <c r="A902" s="491" t="s">
        <v>65</v>
      </c>
      <c r="B902" s="491"/>
      <c r="C902" s="492"/>
      <c r="D902" s="507"/>
      <c r="E902" s="507">
        <f>'M.V. CyL'!C61</f>
        <v>0.14955168320000001</v>
      </c>
      <c r="H902" s="491" t="s">
        <v>65</v>
      </c>
      <c r="I902" s="491"/>
      <c r="J902" s="492"/>
      <c r="K902" s="507"/>
      <c r="L902" s="491"/>
      <c r="M902" s="507">
        <f>'M.V. Y P. MESES'!C15</f>
        <v>0.25205736182499999</v>
      </c>
    </row>
    <row r="903" spans="1:14" ht="24.95" customHeight="1" x14ac:dyDescent="0.2">
      <c r="A903" s="494" t="s">
        <v>3</v>
      </c>
      <c r="B903" s="494"/>
      <c r="C903" s="495"/>
      <c r="D903" s="502"/>
      <c r="E903" s="502">
        <f>E901/E898</f>
        <v>1.5980800691422046</v>
      </c>
      <c r="H903" s="494" t="s">
        <v>3</v>
      </c>
      <c r="I903" s="494"/>
      <c r="J903" s="495"/>
      <c r="K903" s="502"/>
      <c r="L903" s="494"/>
      <c r="M903" s="502">
        <f>M901/M898</f>
        <v>1.6342204846048494</v>
      </c>
    </row>
    <row r="904" spans="1:14" ht="24.95" customHeight="1" x14ac:dyDescent="0.2">
      <c r="A904" s="487" t="s">
        <v>58</v>
      </c>
      <c r="B904" s="487"/>
      <c r="C904" s="488"/>
      <c r="D904" s="503"/>
      <c r="E904" s="503">
        <f>E899/E896</f>
        <v>1.6088081187438759</v>
      </c>
      <c r="H904" s="487" t="s">
        <v>58</v>
      </c>
      <c r="I904" s="487"/>
      <c r="J904" s="488"/>
      <c r="K904" s="503"/>
      <c r="L904" s="487"/>
      <c r="M904" s="503">
        <f>M899/M896</f>
        <v>1.6969061469434104</v>
      </c>
    </row>
    <row r="905" spans="1:14" ht="24.95" customHeight="1" x14ac:dyDescent="0.2">
      <c r="A905" s="497" t="s">
        <v>59</v>
      </c>
      <c r="B905" s="497"/>
      <c r="C905" s="498"/>
      <c r="D905" s="504"/>
      <c r="E905" s="504">
        <f>E900/E897</f>
        <v>1.5503747810858144</v>
      </c>
      <c r="H905" s="497" t="s">
        <v>59</v>
      </c>
      <c r="I905" s="497"/>
      <c r="J905" s="498"/>
      <c r="K905" s="504"/>
      <c r="L905" s="497"/>
      <c r="M905" s="504">
        <f>M900/M897</f>
        <v>1.4464355414929553</v>
      </c>
    </row>
    <row r="906" spans="1:14" ht="24.95" customHeight="1" x14ac:dyDescent="0.2">
      <c r="D906" s="374"/>
      <c r="E906" s="374"/>
      <c r="F906" s="374"/>
      <c r="G906" s="5"/>
      <c r="H906" s="5"/>
    </row>
    <row r="907" spans="1:14" s="517" customFormat="1" ht="24.95" customHeight="1" x14ac:dyDescent="0.5">
      <c r="A907" s="732" t="s">
        <v>534</v>
      </c>
      <c r="B907" s="732"/>
      <c r="D907" s="518"/>
      <c r="E907" s="518"/>
      <c r="F907" s="518"/>
      <c r="G907" s="519"/>
      <c r="H907" s="732" t="s">
        <v>534</v>
      </c>
      <c r="I907" s="732"/>
    </row>
    <row r="908" spans="1:14" s="514" customFormat="1" ht="24.95" customHeight="1" x14ac:dyDescent="0.5">
      <c r="A908" s="733" t="s">
        <v>533</v>
      </c>
      <c r="B908" s="733"/>
      <c r="F908" s="518"/>
      <c r="G908" s="518"/>
      <c r="H908" s="733" t="s">
        <v>533</v>
      </c>
      <c r="I908" s="733"/>
      <c r="K908" s="516"/>
    </row>
    <row r="909" spans="1:14" s="354" customFormat="1" ht="24.95" customHeight="1" x14ac:dyDescent="0.25">
      <c r="A909" s="734"/>
      <c r="B909" s="734"/>
      <c r="C909" s="734"/>
      <c r="D909" s="734"/>
      <c r="E909" s="734"/>
      <c r="F909" s="518"/>
      <c r="G909" s="518"/>
      <c r="H909" s="734"/>
      <c r="I909" s="734"/>
      <c r="J909" s="734"/>
      <c r="K909" s="734"/>
      <c r="L909" s="734"/>
      <c r="M909" s="734"/>
      <c r="N909" s="517"/>
    </row>
    <row r="910" spans="1:14" ht="24.95" customHeight="1" x14ac:dyDescent="0.4">
      <c r="F910" s="383"/>
      <c r="N910" s="517"/>
    </row>
    <row r="911" spans="1:14" ht="24.95" customHeight="1" x14ac:dyDescent="0.25">
      <c r="A911" s="729"/>
      <c r="B911" s="729"/>
      <c r="C911" s="729"/>
      <c r="D911" s="729"/>
      <c r="E911" s="729"/>
      <c r="G911" s="729"/>
      <c r="H911" s="729"/>
      <c r="I911" s="729"/>
      <c r="J911" s="729"/>
      <c r="K911" s="729"/>
      <c r="L911" s="729"/>
      <c r="M911" s="729"/>
      <c r="N911" s="517"/>
    </row>
    <row r="912" spans="1:14" ht="24.95" customHeight="1" x14ac:dyDescent="0.2">
      <c r="A912" s="13"/>
      <c r="B912" s="13"/>
      <c r="C912" s="13"/>
      <c r="D912" s="13"/>
      <c r="E912" s="13"/>
      <c r="G912" s="9"/>
      <c r="H912" s="13"/>
      <c r="I912" s="13"/>
      <c r="J912" s="13"/>
      <c r="K912" s="13"/>
      <c r="L912" s="13"/>
      <c r="M912" s="13"/>
      <c r="N912" s="517"/>
    </row>
    <row r="913" spans="1:14" ht="24.95" customHeight="1" x14ac:dyDescent="0.2">
      <c r="N913" s="517"/>
    </row>
    <row r="914" spans="1:14" ht="24.95" customHeight="1" x14ac:dyDescent="0.2">
      <c r="I914" s="365"/>
      <c r="J914" s="365"/>
      <c r="K914" s="365"/>
    </row>
    <row r="915" spans="1:14" ht="24.95" customHeight="1" x14ac:dyDescent="0.2">
      <c r="I915" s="365"/>
      <c r="J915" s="365"/>
    </row>
    <row r="916" spans="1:14" ht="24.95" customHeight="1" x14ac:dyDescent="0.2"/>
    <row r="917" spans="1:14" ht="24.95" customHeight="1" x14ac:dyDescent="0.2"/>
    <row r="918" spans="1:14" ht="24.95" customHeight="1" x14ac:dyDescent="0.2"/>
    <row r="919" spans="1:14" ht="24.95" customHeight="1" x14ac:dyDescent="0.2"/>
    <row r="920" spans="1:14" ht="24.95" customHeight="1" x14ac:dyDescent="0.2"/>
    <row r="921" spans="1:14" ht="24.95" customHeight="1" x14ac:dyDescent="0.2"/>
    <row r="922" spans="1:14" ht="24.95" customHeight="1" x14ac:dyDescent="0.2"/>
    <row r="923" spans="1:14" ht="30" customHeight="1" x14ac:dyDescent="0.4">
      <c r="A923" s="721" t="s">
        <v>45</v>
      </c>
      <c r="B923" s="721"/>
      <c r="C923" s="721"/>
      <c r="D923" s="721"/>
      <c r="E923" s="721"/>
      <c r="F923" s="721"/>
      <c r="G923" s="721"/>
      <c r="H923" s="721"/>
      <c r="I923" s="721"/>
      <c r="J923" s="721"/>
      <c r="K923" s="721"/>
      <c r="L923" s="721"/>
      <c r="M923" s="721"/>
      <c r="N923" s="721"/>
    </row>
    <row r="924" spans="1:14" ht="24.95" customHeight="1" x14ac:dyDescent="0.4">
      <c r="A924" s="380"/>
      <c r="B924" s="380"/>
      <c r="C924" s="380"/>
      <c r="D924" s="380"/>
      <c r="E924" s="380"/>
      <c r="F924" s="380"/>
      <c r="G924" s="380"/>
      <c r="H924" s="380"/>
      <c r="I924" s="380"/>
      <c r="J924" s="380"/>
      <c r="K924" s="380"/>
      <c r="L924" s="380"/>
      <c r="M924" s="380"/>
      <c r="N924" s="380"/>
    </row>
    <row r="925" spans="1:14" ht="24.95" customHeight="1" x14ac:dyDescent="0.3">
      <c r="A925" s="730" t="s">
        <v>45</v>
      </c>
      <c r="B925" s="730"/>
      <c r="C925" s="730"/>
      <c r="D925" s="730"/>
      <c r="E925" s="730"/>
      <c r="F925" s="381"/>
      <c r="G925" s="381"/>
      <c r="H925" s="731" t="s">
        <v>64</v>
      </c>
      <c r="I925" s="731"/>
      <c r="J925" s="731"/>
      <c r="K925" s="731"/>
      <c r="L925" s="731"/>
      <c r="M925" s="731"/>
      <c r="N925" s="381"/>
    </row>
    <row r="926" spans="1:14" ht="24.95" customHeight="1" x14ac:dyDescent="0.2">
      <c r="A926" s="487" t="s">
        <v>29</v>
      </c>
      <c r="B926" s="487"/>
      <c r="C926" s="488"/>
      <c r="D926" s="499"/>
      <c r="E926" s="499">
        <f>'M.V. CyL'!D56</f>
        <v>357226</v>
      </c>
      <c r="H926" s="487" t="s">
        <v>29</v>
      </c>
      <c r="I926" s="487"/>
      <c r="J926" s="488"/>
      <c r="K926" s="499"/>
      <c r="L926" s="487"/>
      <c r="M926" s="499">
        <f>$M$896</f>
        <v>577529.58333333337</v>
      </c>
    </row>
    <row r="927" spans="1:14" ht="24.95" customHeight="1" x14ac:dyDescent="0.2">
      <c r="A927" s="489" t="s">
        <v>30</v>
      </c>
      <c r="B927" s="489"/>
      <c r="C927" s="490"/>
      <c r="D927" s="501"/>
      <c r="E927" s="501">
        <f>'M.V. CyL'!D57</f>
        <v>73541</v>
      </c>
      <c r="H927" s="489" t="s">
        <v>30</v>
      </c>
      <c r="I927" s="489"/>
      <c r="J927" s="490"/>
      <c r="K927" s="501"/>
      <c r="L927" s="489"/>
      <c r="M927" s="501">
        <f>$M$897</f>
        <v>192788.75</v>
      </c>
    </row>
    <row r="928" spans="1:14" ht="24.95" customHeight="1" x14ac:dyDescent="0.2">
      <c r="A928" s="491" t="s">
        <v>0</v>
      </c>
      <c r="B928" s="491"/>
      <c r="C928" s="492"/>
      <c r="D928" s="500"/>
      <c r="E928" s="500">
        <f>SUM(E926:E927)</f>
        <v>430767</v>
      </c>
      <c r="H928" s="491" t="s">
        <v>0</v>
      </c>
      <c r="I928" s="491"/>
      <c r="J928" s="492"/>
      <c r="K928" s="500"/>
      <c r="L928" s="491"/>
      <c r="M928" s="500">
        <f>SUM(M926:M927)</f>
        <v>770318.33333333337</v>
      </c>
    </row>
    <row r="929" spans="1:14" ht="24.95" customHeight="1" x14ac:dyDescent="0.2">
      <c r="A929" s="489" t="s">
        <v>33</v>
      </c>
      <c r="B929" s="489"/>
      <c r="C929" s="490"/>
      <c r="D929" s="499"/>
      <c r="E929" s="499">
        <f>'M.V. CyL'!D59</f>
        <v>578504</v>
      </c>
      <c r="H929" s="489" t="s">
        <v>33</v>
      </c>
      <c r="I929" s="489"/>
      <c r="J929" s="490"/>
      <c r="K929" s="499"/>
      <c r="L929" s="489"/>
      <c r="M929" s="499">
        <f>$M$899</f>
        <v>980013.5</v>
      </c>
    </row>
    <row r="930" spans="1:14" ht="24.95" customHeight="1" x14ac:dyDescent="0.2">
      <c r="A930" s="489" t="s">
        <v>34</v>
      </c>
      <c r="B930" s="489"/>
      <c r="C930" s="490"/>
      <c r="D930" s="501"/>
      <c r="E930" s="501">
        <f>'M.V. CyL'!D60</f>
        <v>118005</v>
      </c>
      <c r="H930" s="489" t="s">
        <v>34</v>
      </c>
      <c r="I930" s="489"/>
      <c r="J930" s="490"/>
      <c r="K930" s="501"/>
      <c r="L930" s="489"/>
      <c r="M930" s="501">
        <f>$M$900</f>
        <v>278856.5</v>
      </c>
    </row>
    <row r="931" spans="1:14" ht="24.95" customHeight="1" x14ac:dyDescent="0.2">
      <c r="A931" s="491" t="s">
        <v>1</v>
      </c>
      <c r="B931" s="491"/>
      <c r="C931" s="492"/>
      <c r="D931" s="513"/>
      <c r="E931" s="513">
        <f>SUM(E929:E930)</f>
        <v>696509</v>
      </c>
      <c r="H931" s="491" t="s">
        <v>1</v>
      </c>
      <c r="I931" s="491"/>
      <c r="J931" s="492"/>
      <c r="K931" s="513"/>
      <c r="L931" s="491"/>
      <c r="M931" s="513">
        <f>SUM(M929:M930)</f>
        <v>1258870</v>
      </c>
    </row>
    <row r="932" spans="1:14" ht="24.95" customHeight="1" x14ac:dyDescent="0.2">
      <c r="A932" s="491" t="s">
        <v>65</v>
      </c>
      <c r="B932" s="491"/>
      <c r="C932" s="492"/>
      <c r="D932" s="507"/>
      <c r="E932" s="507">
        <f>'M.V. CyL'!$D$61</f>
        <v>0.18252971530000001</v>
      </c>
      <c r="H932" s="491" t="s">
        <v>65</v>
      </c>
      <c r="I932" s="491"/>
      <c r="J932" s="492"/>
      <c r="K932" s="507"/>
      <c r="L932" s="491"/>
      <c r="M932" s="507">
        <f>$M$902</f>
        <v>0.25205736182499999</v>
      </c>
    </row>
    <row r="933" spans="1:14" ht="24.95" customHeight="1" x14ac:dyDescent="0.2">
      <c r="A933" s="494" t="s">
        <v>3</v>
      </c>
      <c r="B933" s="494"/>
      <c r="C933" s="495"/>
      <c r="D933" s="502"/>
      <c r="E933" s="502">
        <f>E931/E928</f>
        <v>1.6169042661113782</v>
      </c>
      <c r="H933" s="494" t="s">
        <v>3</v>
      </c>
      <c r="I933" s="494"/>
      <c r="J933" s="495"/>
      <c r="K933" s="502"/>
      <c r="L933" s="494"/>
      <c r="M933" s="502">
        <f>M931/M928</f>
        <v>1.6342204846048494</v>
      </c>
    </row>
    <row r="934" spans="1:14" ht="24.95" customHeight="1" x14ac:dyDescent="0.2">
      <c r="A934" s="487" t="s">
        <v>58</v>
      </c>
      <c r="B934" s="487"/>
      <c r="C934" s="488"/>
      <c r="D934" s="503"/>
      <c r="E934" s="503">
        <f>E929/E926</f>
        <v>1.6194341957192366</v>
      </c>
      <c r="H934" s="487" t="s">
        <v>58</v>
      </c>
      <c r="I934" s="487"/>
      <c r="J934" s="488"/>
      <c r="K934" s="503"/>
      <c r="L934" s="487"/>
      <c r="M934" s="503">
        <f>M929/M926</f>
        <v>1.6969061469434104</v>
      </c>
    </row>
    <row r="935" spans="1:14" ht="24.95" customHeight="1" x14ac:dyDescent="0.2">
      <c r="A935" s="497" t="s">
        <v>59</v>
      </c>
      <c r="B935" s="497"/>
      <c r="C935" s="498"/>
      <c r="D935" s="504"/>
      <c r="E935" s="504">
        <f>E930/E927</f>
        <v>1.6046151126582451</v>
      </c>
      <c r="H935" s="497" t="s">
        <v>59</v>
      </c>
      <c r="I935" s="497"/>
      <c r="J935" s="498"/>
      <c r="K935" s="504"/>
      <c r="L935" s="497"/>
      <c r="M935" s="504">
        <f>M930/M927</f>
        <v>1.4464355414929553</v>
      </c>
    </row>
    <row r="936" spans="1:14" ht="24.95" customHeight="1" x14ac:dyDescent="0.2">
      <c r="D936" s="374"/>
      <c r="E936" s="374"/>
      <c r="F936" s="374"/>
      <c r="G936" s="5"/>
      <c r="H936" s="5"/>
    </row>
    <row r="937" spans="1:14" s="517" customFormat="1" ht="24.95" customHeight="1" x14ac:dyDescent="0.5">
      <c r="A937" s="732" t="s">
        <v>545</v>
      </c>
      <c r="B937" s="732"/>
      <c r="D937" s="518"/>
      <c r="E937" s="518"/>
      <c r="F937" s="518"/>
      <c r="G937" s="519"/>
      <c r="H937" s="732" t="s">
        <v>545</v>
      </c>
      <c r="I937" s="732"/>
    </row>
    <row r="938" spans="1:14" s="514" customFormat="1" ht="24.95" customHeight="1" x14ac:dyDescent="0.5">
      <c r="A938" s="733" t="s">
        <v>533</v>
      </c>
      <c r="B938" s="733"/>
      <c r="F938" s="517"/>
      <c r="G938" s="518"/>
      <c r="H938" s="733" t="s">
        <v>533</v>
      </c>
      <c r="I938" s="733"/>
      <c r="K938" s="516"/>
      <c r="N938" s="517"/>
    </row>
    <row r="939" spans="1:14" s="354" customFormat="1" ht="24.95" customHeight="1" x14ac:dyDescent="0.25">
      <c r="A939" s="734"/>
      <c r="B939" s="734"/>
      <c r="C939" s="734"/>
      <c r="D939" s="734"/>
      <c r="E939" s="734"/>
      <c r="F939" s="517"/>
      <c r="G939" s="518"/>
      <c r="H939" s="734"/>
      <c r="I939" s="734"/>
      <c r="J939" s="734"/>
      <c r="K939" s="734"/>
      <c r="L939" s="734"/>
      <c r="M939" s="734"/>
      <c r="N939" s="517"/>
    </row>
    <row r="940" spans="1:14" ht="24.95" customHeight="1" x14ac:dyDescent="0.25">
      <c r="A940" s="384"/>
      <c r="B940" s="384"/>
      <c r="C940" s="384"/>
      <c r="D940" s="384"/>
      <c r="E940" s="384"/>
      <c r="F940" s="517"/>
      <c r="G940" s="518"/>
      <c r="N940" s="517"/>
    </row>
    <row r="941" spans="1:14" ht="24.95" customHeight="1" x14ac:dyDescent="0.2">
      <c r="A941" s="13"/>
      <c r="B941" s="13"/>
      <c r="C941" s="13"/>
      <c r="D941" s="13"/>
      <c r="E941" s="13"/>
      <c r="F941" s="517"/>
      <c r="G941" s="518"/>
      <c r="H941" s="13"/>
      <c r="I941" s="13"/>
      <c r="J941" s="13"/>
      <c r="K941" s="13"/>
      <c r="L941" s="13"/>
      <c r="M941" s="13"/>
      <c r="N941" s="517"/>
    </row>
    <row r="942" spans="1:14" ht="24.95" customHeight="1" x14ac:dyDescent="0.2">
      <c r="F942" s="517"/>
      <c r="N942" s="517"/>
    </row>
    <row r="943" spans="1:14" ht="24.95" customHeight="1" x14ac:dyDescent="0.2">
      <c r="F943" s="517"/>
      <c r="N943" s="517"/>
    </row>
    <row r="944" spans="1:14" ht="24.95" customHeight="1" x14ac:dyDescent="0.2">
      <c r="F944" s="517"/>
      <c r="N944" s="517"/>
    </row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spans="1:14" ht="24.95" customHeight="1" x14ac:dyDescent="0.2"/>
    <row r="962" spans="1:14" ht="24.95" customHeight="1" x14ac:dyDescent="0.2"/>
    <row r="963" spans="1:14" ht="24.95" customHeight="1" x14ac:dyDescent="0.2"/>
    <row r="964" spans="1:14" ht="24.95" customHeight="1" x14ac:dyDescent="0.2"/>
    <row r="965" spans="1:14" ht="24.95" customHeight="1" x14ac:dyDescent="0.2"/>
    <row r="966" spans="1:14" ht="24.95" customHeight="1" x14ac:dyDescent="0.2">
      <c r="N966" s="4">
        <v>7</v>
      </c>
    </row>
    <row r="967" spans="1:14" ht="30" customHeight="1" x14ac:dyDescent="0.4">
      <c r="A967" s="721" t="s">
        <v>46</v>
      </c>
      <c r="B967" s="721"/>
      <c r="C967" s="721"/>
      <c r="D967" s="721"/>
      <c r="E967" s="721"/>
      <c r="F967" s="721"/>
      <c r="G967" s="721"/>
      <c r="H967" s="721"/>
      <c r="I967" s="721"/>
      <c r="J967" s="721"/>
      <c r="K967" s="721"/>
      <c r="L967" s="721"/>
      <c r="M967" s="721"/>
      <c r="N967" s="721"/>
    </row>
    <row r="968" spans="1:14" ht="24.95" customHeight="1" x14ac:dyDescent="0.4">
      <c r="F968" s="380"/>
      <c r="G968" s="380"/>
      <c r="H968" s="380"/>
      <c r="I968" s="380"/>
      <c r="J968" s="380"/>
      <c r="K968" s="380"/>
      <c r="L968" s="380"/>
      <c r="M968" s="380"/>
      <c r="N968" s="380"/>
    </row>
    <row r="969" spans="1:14" ht="24.95" customHeight="1" x14ac:dyDescent="0.3">
      <c r="A969" s="730" t="s">
        <v>46</v>
      </c>
      <c r="B969" s="730"/>
      <c r="C969" s="730"/>
      <c r="D969" s="730"/>
      <c r="E969" s="730"/>
      <c r="F969" s="381"/>
      <c r="G969" s="381"/>
      <c r="H969" s="731" t="s">
        <v>64</v>
      </c>
      <c r="I969" s="731"/>
      <c r="J969" s="731"/>
      <c r="K969" s="731"/>
      <c r="L969" s="731"/>
      <c r="M969" s="731"/>
      <c r="N969" s="381"/>
    </row>
    <row r="970" spans="1:14" ht="24.95" customHeight="1" x14ac:dyDescent="0.2">
      <c r="A970" s="487" t="s">
        <v>29</v>
      </c>
      <c r="B970" s="487"/>
      <c r="C970" s="488"/>
      <c r="D970" s="499"/>
      <c r="E970" s="499">
        <f>'M.V. CyL'!E56</f>
        <v>568173</v>
      </c>
      <c r="H970" s="487" t="s">
        <v>29</v>
      </c>
      <c r="I970" s="487"/>
      <c r="J970" s="488"/>
      <c r="K970" s="499"/>
      <c r="L970" s="487"/>
      <c r="M970" s="499">
        <f>$M$896</f>
        <v>577529.58333333337</v>
      </c>
    </row>
    <row r="971" spans="1:14" ht="24.95" customHeight="1" x14ac:dyDescent="0.2">
      <c r="A971" s="489" t="s">
        <v>30</v>
      </c>
      <c r="B971" s="489"/>
      <c r="C971" s="490"/>
      <c r="D971" s="501"/>
      <c r="E971" s="501">
        <f>'M.V. CyL'!E57</f>
        <v>113420</v>
      </c>
      <c r="H971" s="489" t="s">
        <v>30</v>
      </c>
      <c r="I971" s="489"/>
      <c r="J971" s="490"/>
      <c r="K971" s="501"/>
      <c r="L971" s="489"/>
      <c r="M971" s="501">
        <f>$M$897</f>
        <v>192788.75</v>
      </c>
    </row>
    <row r="972" spans="1:14" ht="24.95" customHeight="1" x14ac:dyDescent="0.2">
      <c r="A972" s="491" t="s">
        <v>0</v>
      </c>
      <c r="B972" s="491"/>
      <c r="C972" s="492"/>
      <c r="D972" s="500"/>
      <c r="E972" s="500">
        <f>SUM(E970:E971)</f>
        <v>681593</v>
      </c>
      <c r="H972" s="491" t="s">
        <v>0</v>
      </c>
      <c r="I972" s="491"/>
      <c r="J972" s="492"/>
      <c r="K972" s="500"/>
      <c r="L972" s="491"/>
      <c r="M972" s="500">
        <f>SUM(M970:M971)</f>
        <v>770318.33333333337</v>
      </c>
    </row>
    <row r="973" spans="1:14" ht="24.95" customHeight="1" x14ac:dyDescent="0.2">
      <c r="A973" s="489" t="s">
        <v>33</v>
      </c>
      <c r="B973" s="489"/>
      <c r="C973" s="490"/>
      <c r="D973" s="499"/>
      <c r="E973" s="499">
        <f>'M.V. CyL'!E59</f>
        <v>995893</v>
      </c>
      <c r="H973" s="489" t="s">
        <v>33</v>
      </c>
      <c r="I973" s="489"/>
      <c r="J973" s="490"/>
      <c r="K973" s="499"/>
      <c r="L973" s="489"/>
      <c r="M973" s="499">
        <f>$M$899</f>
        <v>980013.5</v>
      </c>
    </row>
    <row r="974" spans="1:14" ht="24.95" customHeight="1" x14ac:dyDescent="0.2">
      <c r="A974" s="489" t="s">
        <v>34</v>
      </c>
      <c r="B974" s="489"/>
      <c r="C974" s="490"/>
      <c r="D974" s="501"/>
      <c r="E974" s="501">
        <f>'M.V. CyL'!E60</f>
        <v>180431</v>
      </c>
      <c r="H974" s="489" t="s">
        <v>34</v>
      </c>
      <c r="I974" s="489"/>
      <c r="J974" s="490"/>
      <c r="K974" s="501"/>
      <c r="L974" s="489"/>
      <c r="M974" s="501">
        <f>$M$900</f>
        <v>278856.5</v>
      </c>
    </row>
    <row r="975" spans="1:14" ht="24.95" customHeight="1" x14ac:dyDescent="0.2">
      <c r="A975" s="491" t="s">
        <v>1</v>
      </c>
      <c r="B975" s="491"/>
      <c r="C975" s="492"/>
      <c r="D975" s="513"/>
      <c r="E975" s="513">
        <f>SUM(E973:E974)</f>
        <v>1176324</v>
      </c>
      <c r="H975" s="491" t="s">
        <v>1</v>
      </c>
      <c r="I975" s="491"/>
      <c r="J975" s="492"/>
      <c r="K975" s="513"/>
      <c r="L975" s="491"/>
      <c r="M975" s="513">
        <f>SUM(M973:M974)</f>
        <v>1258870</v>
      </c>
    </row>
    <row r="976" spans="1:14" ht="24.95" customHeight="1" x14ac:dyDescent="0.2">
      <c r="A976" s="491" t="s">
        <v>65</v>
      </c>
      <c r="B976" s="491"/>
      <c r="C976" s="492"/>
      <c r="D976" s="507"/>
      <c r="E976" s="507">
        <f>'M.V. CyL'!E61</f>
        <v>0.23508574039999999</v>
      </c>
      <c r="H976" s="491" t="s">
        <v>65</v>
      </c>
      <c r="I976" s="491"/>
      <c r="J976" s="492"/>
      <c r="K976" s="507"/>
      <c r="L976" s="491"/>
      <c r="M976" s="507">
        <f>$M$902</f>
        <v>0.25205736182499999</v>
      </c>
    </row>
    <row r="977" spans="1:14" ht="24.95" customHeight="1" x14ac:dyDescent="0.2">
      <c r="A977" s="494" t="s">
        <v>3</v>
      </c>
      <c r="B977" s="494"/>
      <c r="C977" s="495"/>
      <c r="D977" s="502"/>
      <c r="E977" s="502">
        <f>E975/E972</f>
        <v>1.7258451891377993</v>
      </c>
      <c r="H977" s="494" t="s">
        <v>3</v>
      </c>
      <c r="I977" s="494"/>
      <c r="J977" s="495"/>
      <c r="K977" s="502"/>
      <c r="L977" s="494"/>
      <c r="M977" s="502">
        <f>M975/M972</f>
        <v>1.6342204846048494</v>
      </c>
    </row>
    <row r="978" spans="1:14" ht="24.95" customHeight="1" x14ac:dyDescent="0.2">
      <c r="A978" s="487" t="s">
        <v>58</v>
      </c>
      <c r="B978" s="487"/>
      <c r="C978" s="488"/>
      <c r="D978" s="503"/>
      <c r="E978" s="503">
        <f>E973/E970</f>
        <v>1.752798883438671</v>
      </c>
      <c r="H978" s="487" t="s">
        <v>58</v>
      </c>
      <c r="I978" s="487"/>
      <c r="J978" s="488"/>
      <c r="K978" s="503"/>
      <c r="L978" s="487"/>
      <c r="M978" s="503">
        <f>M973/M970</f>
        <v>1.6969061469434104</v>
      </c>
    </row>
    <row r="979" spans="1:14" ht="24.95" customHeight="1" x14ac:dyDescent="0.2">
      <c r="A979" s="497" t="s">
        <v>59</v>
      </c>
      <c r="B979" s="497"/>
      <c r="C979" s="498"/>
      <c r="D979" s="504"/>
      <c r="E979" s="504">
        <f>E974/E971</f>
        <v>1.590821724563569</v>
      </c>
      <c r="H979" s="497" t="s">
        <v>59</v>
      </c>
      <c r="I979" s="497"/>
      <c r="J979" s="498"/>
      <c r="K979" s="504"/>
      <c r="L979" s="497"/>
      <c r="M979" s="504">
        <f>M974/M971</f>
        <v>1.4464355414929553</v>
      </c>
    </row>
    <row r="980" spans="1:14" ht="24.95" customHeight="1" x14ac:dyDescent="0.2">
      <c r="D980" s="374"/>
      <c r="E980" s="374"/>
      <c r="F980" s="374"/>
      <c r="G980" s="5"/>
      <c r="H980" s="5"/>
    </row>
    <row r="981" spans="1:14" s="517" customFormat="1" ht="24.95" customHeight="1" x14ac:dyDescent="0.5">
      <c r="A981" s="732" t="s">
        <v>544</v>
      </c>
      <c r="B981" s="732"/>
      <c r="D981" s="518"/>
      <c r="E981" s="518"/>
      <c r="F981" s="374"/>
      <c r="G981" s="374"/>
      <c r="H981" s="732" t="s">
        <v>544</v>
      </c>
      <c r="I981" s="732"/>
    </row>
    <row r="982" spans="1:14" s="514" customFormat="1" ht="24.95" customHeight="1" x14ac:dyDescent="0.5">
      <c r="A982" s="733" t="s">
        <v>533</v>
      </c>
      <c r="B982" s="733"/>
      <c r="F982" s="374"/>
      <c r="G982" s="374"/>
      <c r="H982" s="733" t="s">
        <v>533</v>
      </c>
      <c r="I982" s="733"/>
      <c r="K982" s="516"/>
      <c r="N982" s="517"/>
    </row>
    <row r="983" spans="1:14" s="354" customFormat="1" ht="24.95" customHeight="1" x14ac:dyDescent="0.25">
      <c r="A983" s="734"/>
      <c r="B983" s="734"/>
      <c r="C983" s="734"/>
      <c r="D983" s="734"/>
      <c r="E983" s="734"/>
      <c r="F983" s="374"/>
      <c r="G983" s="374"/>
      <c r="H983" s="734"/>
      <c r="I983" s="734"/>
      <c r="J983" s="734"/>
      <c r="K983" s="734"/>
      <c r="L983" s="734"/>
      <c r="M983" s="734"/>
      <c r="N983" s="517"/>
    </row>
    <row r="984" spans="1:14" ht="24.95" customHeight="1" x14ac:dyDescent="0.5">
      <c r="D984" s="739"/>
      <c r="E984" s="739"/>
      <c r="F984" s="383"/>
      <c r="G984" s="382"/>
      <c r="H984" s="382"/>
      <c r="N984" s="517"/>
    </row>
    <row r="985" spans="1:14" ht="24.95" customHeight="1" x14ac:dyDescent="0.25">
      <c r="A985" s="729"/>
      <c r="B985" s="729"/>
      <c r="C985" s="729"/>
      <c r="D985" s="729"/>
      <c r="E985" s="729"/>
      <c r="G985" s="385"/>
      <c r="H985" s="385"/>
      <c r="I985" s="385"/>
      <c r="J985" s="385"/>
      <c r="K985" s="385"/>
      <c r="L985" s="385"/>
      <c r="M985" s="385"/>
    </row>
    <row r="986" spans="1:14" ht="24.95" customHeight="1" x14ac:dyDescent="0.2">
      <c r="A986" s="354"/>
      <c r="B986" s="13"/>
      <c r="C986" s="13"/>
      <c r="D986" s="13"/>
      <c r="E986" s="13"/>
      <c r="H986" s="13"/>
      <c r="I986" s="13"/>
      <c r="J986" s="13"/>
      <c r="K986" s="13"/>
      <c r="L986" s="13"/>
      <c r="M986" s="13"/>
    </row>
    <row r="987" spans="1:14" ht="24.95" customHeight="1" x14ac:dyDescent="0.2"/>
    <row r="988" spans="1:14" ht="24.95" customHeight="1" x14ac:dyDescent="0.2"/>
    <row r="989" spans="1:14" ht="24.95" customHeight="1" x14ac:dyDescent="0.2"/>
    <row r="990" spans="1:14" ht="24.95" customHeight="1" x14ac:dyDescent="0.2"/>
    <row r="991" spans="1:14" ht="24.95" customHeight="1" x14ac:dyDescent="0.2"/>
    <row r="992" spans="1:14" ht="24.95" customHeight="1" x14ac:dyDescent="0.2"/>
    <row r="993" spans="1:14" ht="24.95" customHeight="1" x14ac:dyDescent="0.2"/>
    <row r="994" spans="1:14" ht="24.95" customHeight="1" x14ac:dyDescent="0.2"/>
    <row r="995" spans="1:14" ht="24.95" customHeight="1" x14ac:dyDescent="0.2"/>
    <row r="996" spans="1:14" ht="24.95" customHeight="1" x14ac:dyDescent="0.2">
      <c r="N996" s="4"/>
    </row>
    <row r="997" spans="1:14" ht="30" customHeight="1" x14ac:dyDescent="0.4">
      <c r="A997" s="721" t="s">
        <v>47</v>
      </c>
      <c r="B997" s="721"/>
      <c r="C997" s="721"/>
      <c r="D997" s="721"/>
      <c r="E997" s="721"/>
      <c r="F997" s="721"/>
      <c r="G997" s="721"/>
      <c r="H997" s="721"/>
      <c r="I997" s="721"/>
      <c r="J997" s="721"/>
      <c r="K997" s="721"/>
      <c r="L997" s="721"/>
      <c r="M997" s="721"/>
      <c r="N997" s="721"/>
    </row>
    <row r="998" spans="1:14" ht="24.95" customHeight="1" x14ac:dyDescent="0.4">
      <c r="F998" s="380"/>
      <c r="G998" s="380"/>
      <c r="H998" s="380"/>
      <c r="I998" s="380"/>
      <c r="J998" s="380"/>
      <c r="K998" s="380"/>
      <c r="L998" s="380"/>
      <c r="M998" s="380"/>
      <c r="N998" s="380"/>
    </row>
    <row r="999" spans="1:14" ht="24.95" customHeight="1" x14ac:dyDescent="0.3">
      <c r="A999" s="730" t="s">
        <v>47</v>
      </c>
      <c r="B999" s="730"/>
      <c r="C999" s="730"/>
      <c r="D999" s="730"/>
      <c r="E999" s="730"/>
      <c r="F999" s="381"/>
      <c r="G999" s="381"/>
      <c r="H999" s="731" t="s">
        <v>64</v>
      </c>
      <c r="I999" s="731"/>
      <c r="J999" s="731"/>
      <c r="K999" s="731"/>
      <c r="L999" s="731"/>
      <c r="M999" s="731"/>
      <c r="N999" s="381"/>
    </row>
    <row r="1000" spans="1:14" ht="24.95" customHeight="1" x14ac:dyDescent="0.2">
      <c r="A1000" s="487" t="s">
        <v>29</v>
      </c>
      <c r="B1000" s="487"/>
      <c r="C1000" s="488"/>
      <c r="D1000" s="499"/>
      <c r="E1000" s="499">
        <f>'M.V. CyL'!F56</f>
        <v>514637</v>
      </c>
      <c r="H1000" s="487" t="s">
        <v>29</v>
      </c>
      <c r="I1000" s="487"/>
      <c r="J1000" s="488"/>
      <c r="K1000" s="499"/>
      <c r="L1000" s="487"/>
      <c r="M1000" s="499">
        <f>$M$896</f>
        <v>577529.58333333337</v>
      </c>
    </row>
    <row r="1001" spans="1:14" ht="24.95" customHeight="1" x14ac:dyDescent="0.2">
      <c r="A1001" s="489" t="s">
        <v>30</v>
      </c>
      <c r="B1001" s="489"/>
      <c r="C1001" s="490"/>
      <c r="D1001" s="501"/>
      <c r="E1001" s="501">
        <f>'M.V. CyL'!F57</f>
        <v>208238</v>
      </c>
      <c r="H1001" s="489" t="s">
        <v>30</v>
      </c>
      <c r="I1001" s="489"/>
      <c r="J1001" s="490"/>
      <c r="K1001" s="501"/>
      <c r="L1001" s="489"/>
      <c r="M1001" s="501">
        <f>$M$897</f>
        <v>192788.75</v>
      </c>
    </row>
    <row r="1002" spans="1:14" ht="24.95" customHeight="1" x14ac:dyDescent="0.2">
      <c r="A1002" s="491" t="s">
        <v>0</v>
      </c>
      <c r="B1002" s="491"/>
      <c r="C1002" s="492"/>
      <c r="D1002" s="500"/>
      <c r="E1002" s="500">
        <f>SUM(E1000:E1001)</f>
        <v>722875</v>
      </c>
      <c r="H1002" s="491" t="s">
        <v>0</v>
      </c>
      <c r="I1002" s="491"/>
      <c r="J1002" s="492"/>
      <c r="K1002" s="500"/>
      <c r="L1002" s="491"/>
      <c r="M1002" s="500">
        <f>SUM(M1000:M1001)</f>
        <v>770318.33333333337</v>
      </c>
    </row>
    <row r="1003" spans="1:14" ht="24.95" customHeight="1" x14ac:dyDescent="0.2">
      <c r="A1003" s="489" t="s">
        <v>33</v>
      </c>
      <c r="B1003" s="489"/>
      <c r="C1003" s="490"/>
      <c r="D1003" s="499"/>
      <c r="E1003" s="499">
        <f>'M.V. CyL'!F59</f>
        <v>831621</v>
      </c>
      <c r="H1003" s="489" t="s">
        <v>33</v>
      </c>
      <c r="I1003" s="489"/>
      <c r="J1003" s="490"/>
      <c r="K1003" s="499"/>
      <c r="L1003" s="489"/>
      <c r="M1003" s="499">
        <f>$M$899</f>
        <v>980013.5</v>
      </c>
    </row>
    <row r="1004" spans="1:14" ht="24.95" customHeight="1" x14ac:dyDescent="0.2">
      <c r="A1004" s="489" t="s">
        <v>34</v>
      </c>
      <c r="B1004" s="489"/>
      <c r="C1004" s="490"/>
      <c r="D1004" s="501"/>
      <c r="E1004" s="501">
        <f>'M.V. CyL'!F60</f>
        <v>285698</v>
      </c>
      <c r="H1004" s="489" t="s">
        <v>34</v>
      </c>
      <c r="I1004" s="489"/>
      <c r="J1004" s="490"/>
      <c r="K1004" s="501"/>
      <c r="L1004" s="489"/>
      <c r="M1004" s="501">
        <f>$M$900</f>
        <v>278856.5</v>
      </c>
    </row>
    <row r="1005" spans="1:14" ht="24.95" customHeight="1" x14ac:dyDescent="0.2">
      <c r="A1005" s="491" t="s">
        <v>1</v>
      </c>
      <c r="B1005" s="491"/>
      <c r="C1005" s="492"/>
      <c r="D1005" s="513"/>
      <c r="E1005" s="513">
        <f>SUM(E1003:E1004)</f>
        <v>1117319</v>
      </c>
      <c r="H1005" s="491" t="s">
        <v>1</v>
      </c>
      <c r="I1005" s="491"/>
      <c r="J1005" s="492"/>
      <c r="K1005" s="513"/>
      <c r="L1005" s="491"/>
      <c r="M1005" s="513">
        <f>SUM(M1003:M1004)</f>
        <v>1258870</v>
      </c>
    </row>
    <row r="1006" spans="1:14" ht="24.95" customHeight="1" x14ac:dyDescent="0.2">
      <c r="A1006" s="491" t="s">
        <v>65</v>
      </c>
      <c r="B1006" s="491"/>
      <c r="C1006" s="492"/>
      <c r="D1006" s="507"/>
      <c r="E1006" s="507">
        <f>'M.V. CyL'!F61</f>
        <v>0.22758474889999999</v>
      </c>
      <c r="H1006" s="491" t="s">
        <v>65</v>
      </c>
      <c r="I1006" s="491"/>
      <c r="J1006" s="492"/>
      <c r="K1006" s="507"/>
      <c r="L1006" s="491"/>
      <c r="M1006" s="507">
        <f>$M$902</f>
        <v>0.25205736182499999</v>
      </c>
    </row>
    <row r="1007" spans="1:14" ht="24.95" customHeight="1" x14ac:dyDescent="0.2">
      <c r="A1007" s="494" t="s">
        <v>3</v>
      </c>
      <c r="B1007" s="494"/>
      <c r="C1007" s="495"/>
      <c r="D1007" s="502"/>
      <c r="E1007" s="502">
        <f>E1005/E1002</f>
        <v>1.5456600380425385</v>
      </c>
      <c r="H1007" s="494" t="s">
        <v>3</v>
      </c>
      <c r="I1007" s="494"/>
      <c r="J1007" s="495"/>
      <c r="K1007" s="502"/>
      <c r="L1007" s="494"/>
      <c r="M1007" s="502">
        <f>M1005/M1002</f>
        <v>1.6342204846048494</v>
      </c>
    </row>
    <row r="1008" spans="1:14" ht="24.95" customHeight="1" x14ac:dyDescent="0.2">
      <c r="A1008" s="487" t="s">
        <v>58</v>
      </c>
      <c r="B1008" s="487"/>
      <c r="C1008" s="488"/>
      <c r="D1008" s="503"/>
      <c r="E1008" s="503">
        <f>E1003/E1000</f>
        <v>1.6159370585480639</v>
      </c>
      <c r="H1008" s="487" t="s">
        <v>58</v>
      </c>
      <c r="I1008" s="487"/>
      <c r="J1008" s="488"/>
      <c r="K1008" s="503"/>
      <c r="L1008" s="487"/>
      <c r="M1008" s="503">
        <f>M1003/M1000</f>
        <v>1.6969061469434104</v>
      </c>
    </row>
    <row r="1009" spans="1:14" ht="24.95" customHeight="1" x14ac:dyDescent="0.2">
      <c r="A1009" s="497" t="s">
        <v>59</v>
      </c>
      <c r="B1009" s="497"/>
      <c r="C1009" s="498"/>
      <c r="D1009" s="504"/>
      <c r="E1009" s="504">
        <f>E1004/E1001</f>
        <v>1.3719782172322055</v>
      </c>
      <c r="H1009" s="497" t="s">
        <v>59</v>
      </c>
      <c r="I1009" s="497"/>
      <c r="J1009" s="498"/>
      <c r="K1009" s="504"/>
      <c r="L1009" s="497"/>
      <c r="M1009" s="504">
        <f>M1004/M1001</f>
        <v>1.4464355414929553</v>
      </c>
    </row>
    <row r="1010" spans="1:14" ht="24.95" customHeight="1" x14ac:dyDescent="0.2">
      <c r="D1010" s="374"/>
      <c r="E1010" s="374"/>
      <c r="F1010" s="374"/>
      <c r="G1010" s="5"/>
      <c r="K1010" s="741"/>
      <c r="L1010" s="741"/>
      <c r="M1010" s="741"/>
    </row>
    <row r="1011" spans="1:14" s="517" customFormat="1" ht="24.95" customHeight="1" x14ac:dyDescent="0.5">
      <c r="A1011" s="732" t="s">
        <v>543</v>
      </c>
      <c r="B1011" s="732"/>
      <c r="D1011" s="518"/>
      <c r="E1011" s="518"/>
      <c r="F1011" s="374"/>
      <c r="G1011" s="374"/>
      <c r="H1011" s="732" t="s">
        <v>543</v>
      </c>
      <c r="I1011" s="732"/>
      <c r="K1011" s="742"/>
      <c r="L1011" s="742"/>
      <c r="M1011" s="742"/>
    </row>
    <row r="1012" spans="1:14" s="514" customFormat="1" ht="24.95" customHeight="1" x14ac:dyDescent="0.5">
      <c r="A1012" s="733" t="s">
        <v>533</v>
      </c>
      <c r="B1012" s="733"/>
      <c r="F1012" s="374"/>
      <c r="G1012" s="374"/>
      <c r="H1012" s="733" t="s">
        <v>533</v>
      </c>
      <c r="I1012" s="733"/>
      <c r="K1012" s="516"/>
    </row>
    <row r="1013" spans="1:14" s="354" customFormat="1" ht="24.95" customHeight="1" x14ac:dyDescent="0.25">
      <c r="A1013" s="734"/>
      <c r="B1013" s="734"/>
      <c r="C1013" s="734"/>
      <c r="D1013" s="734"/>
      <c r="E1013" s="734"/>
      <c r="F1013" s="374"/>
      <c r="G1013" s="374"/>
      <c r="H1013" s="734"/>
      <c r="I1013" s="734"/>
      <c r="J1013" s="734"/>
      <c r="K1013" s="734"/>
      <c r="L1013" s="734"/>
      <c r="M1013" s="734"/>
      <c r="N1013" s="517"/>
    </row>
    <row r="1014" spans="1:14" ht="24.95" customHeight="1" x14ac:dyDescent="0.25">
      <c r="A1014" s="740"/>
      <c r="B1014" s="740"/>
      <c r="C1014" s="740"/>
      <c r="D1014" s="740"/>
      <c r="E1014" s="740"/>
      <c r="F1014" s="374"/>
      <c r="G1014" s="374"/>
      <c r="H1014" s="729"/>
      <c r="I1014" s="729"/>
      <c r="J1014" s="729"/>
      <c r="K1014" s="729"/>
      <c r="L1014" s="729"/>
      <c r="M1014" s="729"/>
      <c r="N1014" s="517"/>
    </row>
    <row r="1015" spans="1:14" ht="24.95" customHeight="1" x14ac:dyDescent="0.2">
      <c r="A1015" s="13"/>
      <c r="B1015" s="13"/>
      <c r="C1015" s="13"/>
      <c r="D1015" s="13"/>
      <c r="E1015" s="13"/>
      <c r="F1015" s="374"/>
      <c r="G1015" s="374"/>
      <c r="H1015" s="9"/>
      <c r="I1015" s="9"/>
      <c r="J1015" s="9"/>
      <c r="K1015" s="9"/>
      <c r="L1015" s="9"/>
      <c r="M1015" s="9"/>
      <c r="N1015" s="517"/>
    </row>
    <row r="1016" spans="1:14" ht="24.95" customHeight="1" x14ac:dyDescent="0.2">
      <c r="A1016" s="354"/>
      <c r="B1016" s="354"/>
      <c r="C1016" s="354"/>
      <c r="D1016" s="354"/>
      <c r="E1016" s="354"/>
      <c r="F1016" s="374"/>
      <c r="G1016" s="374"/>
    </row>
    <row r="1017" spans="1:14" ht="24.95" customHeight="1" x14ac:dyDescent="0.2">
      <c r="A1017" s="354"/>
      <c r="B1017" s="354"/>
      <c r="C1017" s="354"/>
      <c r="D1017" s="354"/>
      <c r="E1017" s="354"/>
    </row>
    <row r="1018" spans="1:14" ht="24.95" customHeight="1" x14ac:dyDescent="0.2"/>
    <row r="1019" spans="1:14" ht="24.95" customHeight="1" x14ac:dyDescent="0.2"/>
    <row r="1020" spans="1:14" ht="24.95" customHeight="1" x14ac:dyDescent="0.2"/>
    <row r="1021" spans="1:14" ht="24.95" customHeight="1" x14ac:dyDescent="0.2"/>
    <row r="1022" spans="1:14" ht="24.95" customHeight="1" x14ac:dyDescent="0.2"/>
    <row r="1023" spans="1:14" ht="24.95" customHeight="1" x14ac:dyDescent="0.2"/>
    <row r="1024" spans="1:1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spans="1:14" ht="24.95" customHeight="1" x14ac:dyDescent="0.2"/>
    <row r="1042" spans="1:14" ht="24.95" customHeight="1" x14ac:dyDescent="0.2">
      <c r="N1042" s="4">
        <v>8</v>
      </c>
    </row>
    <row r="1043" spans="1:14" ht="30" customHeight="1" x14ac:dyDescent="0.4">
      <c r="A1043" s="721" t="s">
        <v>48</v>
      </c>
      <c r="B1043" s="721"/>
      <c r="C1043" s="721"/>
      <c r="D1043" s="721"/>
      <c r="E1043" s="721"/>
      <c r="F1043" s="721"/>
      <c r="G1043" s="721"/>
      <c r="H1043" s="721"/>
      <c r="I1043" s="721"/>
      <c r="J1043" s="721"/>
      <c r="K1043" s="721"/>
      <c r="L1043" s="721"/>
      <c r="M1043" s="721"/>
      <c r="N1043" s="721"/>
    </row>
    <row r="1044" spans="1:14" ht="24.95" customHeight="1" x14ac:dyDescent="0.4">
      <c r="A1044" s="380"/>
      <c r="B1044" s="380"/>
      <c r="C1044" s="380"/>
      <c r="D1044" s="380"/>
      <c r="E1044" s="380"/>
      <c r="F1044" s="380"/>
      <c r="G1044" s="380"/>
      <c r="H1044" s="380"/>
      <c r="I1044" s="380"/>
      <c r="J1044" s="380"/>
      <c r="K1044" s="380"/>
      <c r="L1044" s="380"/>
      <c r="M1044" s="380"/>
      <c r="N1044" s="380"/>
    </row>
    <row r="1045" spans="1:14" ht="24.95" customHeight="1" x14ac:dyDescent="0.3">
      <c r="A1045" s="730" t="s">
        <v>48</v>
      </c>
      <c r="B1045" s="730"/>
      <c r="C1045" s="730"/>
      <c r="D1045" s="730"/>
      <c r="E1045" s="730"/>
      <c r="F1045" s="381"/>
      <c r="G1045" s="381"/>
      <c r="H1045" s="731" t="s">
        <v>64</v>
      </c>
      <c r="I1045" s="731"/>
      <c r="J1045" s="731"/>
      <c r="K1045" s="731"/>
      <c r="L1045" s="731"/>
      <c r="M1045" s="731"/>
      <c r="N1045" s="381"/>
    </row>
    <row r="1046" spans="1:14" ht="24.95" customHeight="1" x14ac:dyDescent="0.2">
      <c r="A1046" s="487" t="s">
        <v>29</v>
      </c>
      <c r="B1046" s="487"/>
      <c r="C1046" s="488"/>
      <c r="D1046" s="499"/>
      <c r="E1046" s="499">
        <f>'M.V. CyL'!G56</f>
        <v>611025</v>
      </c>
      <c r="H1046" s="487" t="s">
        <v>29</v>
      </c>
      <c r="I1046" s="487"/>
      <c r="J1046" s="488"/>
      <c r="K1046" s="499"/>
      <c r="L1046" s="487"/>
      <c r="M1046" s="499">
        <f>$M$896</f>
        <v>577529.58333333337</v>
      </c>
    </row>
    <row r="1047" spans="1:14" ht="24.95" customHeight="1" x14ac:dyDescent="0.2">
      <c r="A1047" s="489" t="s">
        <v>30</v>
      </c>
      <c r="B1047" s="489"/>
      <c r="C1047" s="490"/>
      <c r="D1047" s="501"/>
      <c r="E1047" s="501">
        <f>'M.V. CyL'!G57</f>
        <v>304296</v>
      </c>
      <c r="H1047" s="489" t="s">
        <v>30</v>
      </c>
      <c r="I1047" s="489"/>
      <c r="J1047" s="490"/>
      <c r="K1047" s="501"/>
      <c r="L1047" s="489"/>
      <c r="M1047" s="501">
        <f>$M$897</f>
        <v>192788.75</v>
      </c>
    </row>
    <row r="1048" spans="1:14" ht="24.95" customHeight="1" x14ac:dyDescent="0.2">
      <c r="A1048" s="491" t="s">
        <v>0</v>
      </c>
      <c r="B1048" s="491"/>
      <c r="C1048" s="492"/>
      <c r="D1048" s="500"/>
      <c r="E1048" s="500">
        <f>SUM(E1046:E1047)</f>
        <v>915321</v>
      </c>
      <c r="H1048" s="491" t="s">
        <v>0</v>
      </c>
      <c r="I1048" s="491"/>
      <c r="J1048" s="492"/>
      <c r="K1048" s="500"/>
      <c r="L1048" s="491"/>
      <c r="M1048" s="500">
        <f>SUM(M1046:M1047)</f>
        <v>770318.33333333337</v>
      </c>
    </row>
    <row r="1049" spans="1:14" ht="24.95" customHeight="1" x14ac:dyDescent="0.2">
      <c r="A1049" s="489" t="s">
        <v>33</v>
      </c>
      <c r="B1049" s="489"/>
      <c r="C1049" s="490"/>
      <c r="D1049" s="499"/>
      <c r="E1049" s="499">
        <f>'M.V. CyL'!G59</f>
        <v>968936</v>
      </c>
      <c r="H1049" s="489" t="s">
        <v>33</v>
      </c>
      <c r="I1049" s="489"/>
      <c r="J1049" s="490"/>
      <c r="K1049" s="499"/>
      <c r="L1049" s="489"/>
      <c r="M1049" s="499">
        <f>$M$899</f>
        <v>980013.5</v>
      </c>
    </row>
    <row r="1050" spans="1:14" ht="24.95" customHeight="1" x14ac:dyDescent="0.2">
      <c r="A1050" s="489" t="s">
        <v>34</v>
      </c>
      <c r="B1050" s="489"/>
      <c r="C1050" s="490"/>
      <c r="D1050" s="501"/>
      <c r="E1050" s="501">
        <f>'M.V. CyL'!G60</f>
        <v>419571</v>
      </c>
      <c r="H1050" s="489" t="s">
        <v>34</v>
      </c>
      <c r="I1050" s="489"/>
      <c r="J1050" s="490"/>
      <c r="K1050" s="501"/>
      <c r="L1050" s="489"/>
      <c r="M1050" s="501">
        <f>$M$900</f>
        <v>278856.5</v>
      </c>
    </row>
    <row r="1051" spans="1:14" ht="24.95" customHeight="1" x14ac:dyDescent="0.2">
      <c r="A1051" s="491" t="s">
        <v>1</v>
      </c>
      <c r="B1051" s="491"/>
      <c r="C1051" s="492"/>
      <c r="D1051" s="513"/>
      <c r="E1051" s="513">
        <f>SUM(E1049:E1050)</f>
        <v>1388507</v>
      </c>
      <c r="H1051" s="491" t="s">
        <v>1</v>
      </c>
      <c r="I1051" s="491"/>
      <c r="J1051" s="492"/>
      <c r="K1051" s="513"/>
      <c r="L1051" s="491"/>
      <c r="M1051" s="513">
        <f>SUM(M1049:M1050)</f>
        <v>1258870</v>
      </c>
    </row>
    <row r="1052" spans="1:14" ht="24.95" customHeight="1" x14ac:dyDescent="0.2">
      <c r="A1052" s="491" t="s">
        <v>65</v>
      </c>
      <c r="B1052" s="491"/>
      <c r="C1052" s="492"/>
      <c r="D1052" s="507"/>
      <c r="E1052" s="507">
        <f>'M.V. CyL'!G61</f>
        <v>0.26522578349999998</v>
      </c>
      <c r="H1052" s="491" t="s">
        <v>65</v>
      </c>
      <c r="I1052" s="491"/>
      <c r="J1052" s="492"/>
      <c r="K1052" s="507"/>
      <c r="L1052" s="491"/>
      <c r="M1052" s="507">
        <f>$M$902</f>
        <v>0.25205736182499999</v>
      </c>
    </row>
    <row r="1053" spans="1:14" ht="24.95" customHeight="1" x14ac:dyDescent="0.2">
      <c r="A1053" s="494" t="s">
        <v>3</v>
      </c>
      <c r="B1053" s="494"/>
      <c r="C1053" s="495"/>
      <c r="D1053" s="502"/>
      <c r="E1053" s="502">
        <f>E1051/E1048</f>
        <v>1.51696180902656</v>
      </c>
      <c r="H1053" s="494" t="s">
        <v>3</v>
      </c>
      <c r="I1053" s="494"/>
      <c r="J1053" s="495"/>
      <c r="K1053" s="502"/>
      <c r="L1053" s="494"/>
      <c r="M1053" s="502">
        <f>M1051/M1048</f>
        <v>1.6342204846048494</v>
      </c>
    </row>
    <row r="1054" spans="1:14" ht="24.95" customHeight="1" x14ac:dyDescent="0.2">
      <c r="A1054" s="487" t="s">
        <v>58</v>
      </c>
      <c r="B1054" s="487"/>
      <c r="C1054" s="488"/>
      <c r="D1054" s="503"/>
      <c r="E1054" s="503">
        <f>E1049/E1046</f>
        <v>1.5857550836708809</v>
      </c>
      <c r="H1054" s="487" t="s">
        <v>58</v>
      </c>
      <c r="I1054" s="487"/>
      <c r="J1054" s="488"/>
      <c r="K1054" s="503"/>
      <c r="L1054" s="487"/>
      <c r="M1054" s="503">
        <f>M1049/M1046</f>
        <v>1.6969061469434104</v>
      </c>
    </row>
    <row r="1055" spans="1:14" ht="24.95" customHeight="1" x14ac:dyDescent="0.2">
      <c r="A1055" s="497" t="s">
        <v>59</v>
      </c>
      <c r="B1055" s="497"/>
      <c r="C1055" s="498"/>
      <c r="D1055" s="504"/>
      <c r="E1055" s="504">
        <f>E1050/E1047</f>
        <v>1.3788252228093698</v>
      </c>
      <c r="F1055" s="374"/>
      <c r="G1055" s="374"/>
      <c r="H1055" s="497" t="s">
        <v>59</v>
      </c>
      <c r="I1055" s="497"/>
      <c r="J1055" s="498"/>
      <c r="K1055" s="504"/>
      <c r="L1055" s="497"/>
      <c r="M1055" s="504">
        <f>M1050/M1047</f>
        <v>1.4464355414929553</v>
      </c>
    </row>
    <row r="1056" spans="1:14" ht="24.95" customHeight="1" x14ac:dyDescent="0.2">
      <c r="D1056" s="374"/>
      <c r="E1056" s="374"/>
      <c r="F1056" s="374"/>
      <c r="G1056" s="374"/>
      <c r="H1056" s="5"/>
    </row>
    <row r="1057" spans="1:14" s="517" customFormat="1" ht="24.95" customHeight="1" x14ac:dyDescent="0.5">
      <c r="A1057" s="732" t="s">
        <v>542</v>
      </c>
      <c r="B1057" s="732"/>
      <c r="D1057" s="518"/>
      <c r="E1057" s="518"/>
      <c r="F1057" s="374"/>
      <c r="G1057" s="374"/>
      <c r="H1057" s="732" t="s">
        <v>542</v>
      </c>
      <c r="I1057" s="732"/>
    </row>
    <row r="1058" spans="1:14" s="514" customFormat="1" ht="24.95" customHeight="1" x14ac:dyDescent="0.5">
      <c r="A1058" s="733" t="s">
        <v>533</v>
      </c>
      <c r="B1058" s="733"/>
      <c r="F1058" s="374"/>
      <c r="G1058" s="374"/>
      <c r="H1058" s="733" t="s">
        <v>533</v>
      </c>
      <c r="I1058" s="733"/>
      <c r="K1058" s="516"/>
      <c r="N1058" s="517"/>
    </row>
    <row r="1059" spans="1:14" s="354" customFormat="1" ht="24.95" customHeight="1" x14ac:dyDescent="0.25">
      <c r="A1059" s="734"/>
      <c r="B1059" s="734"/>
      <c r="C1059" s="734"/>
      <c r="D1059" s="734"/>
      <c r="E1059" s="734"/>
      <c r="F1059" s="374"/>
      <c r="G1059" s="374"/>
      <c r="H1059" s="734"/>
      <c r="I1059" s="734"/>
      <c r="J1059" s="734"/>
      <c r="K1059" s="734"/>
      <c r="L1059" s="734"/>
      <c r="M1059" s="734"/>
      <c r="N1059" s="517"/>
    </row>
    <row r="1060" spans="1:14" ht="24.95" customHeight="1" x14ac:dyDescent="0.2">
      <c r="A1060" s="13"/>
      <c r="B1060" s="13"/>
      <c r="C1060" s="13"/>
      <c r="D1060" s="13"/>
      <c r="E1060" s="13"/>
      <c r="F1060" s="374"/>
      <c r="G1060" s="374"/>
      <c r="H1060" s="9"/>
      <c r="I1060" s="9"/>
      <c r="J1060" s="9"/>
      <c r="K1060" s="9"/>
      <c r="L1060" s="9"/>
      <c r="M1060" s="9"/>
      <c r="N1060" s="517"/>
    </row>
    <row r="1061" spans="1:14" ht="24.95" customHeight="1" x14ac:dyDescent="0.2">
      <c r="A1061" s="354"/>
      <c r="B1061" s="354"/>
      <c r="C1061" s="354"/>
      <c r="D1061" s="354"/>
      <c r="E1061" s="354"/>
      <c r="F1061" s="374"/>
      <c r="G1061" s="374"/>
      <c r="N1061" s="517"/>
    </row>
    <row r="1062" spans="1:14" ht="24.95" customHeight="1" x14ac:dyDescent="0.2">
      <c r="A1062" s="354"/>
      <c r="B1062" s="354"/>
      <c r="C1062" s="354"/>
      <c r="D1062" s="354"/>
      <c r="E1062" s="354"/>
      <c r="F1062" s="374"/>
      <c r="G1062" s="374"/>
    </row>
    <row r="1063" spans="1:14" ht="24.95" customHeight="1" x14ac:dyDescent="0.2"/>
    <row r="1064" spans="1:14" ht="24.95" customHeight="1" x14ac:dyDescent="0.2"/>
    <row r="1065" spans="1:14" ht="24.95" customHeight="1" x14ac:dyDescent="0.2"/>
    <row r="1066" spans="1:14" ht="24.95" customHeight="1" x14ac:dyDescent="0.2"/>
    <row r="1067" spans="1:14" ht="24.95" customHeight="1" x14ac:dyDescent="0.2"/>
    <row r="1068" spans="1:14" ht="24.95" customHeight="1" x14ac:dyDescent="0.2"/>
    <row r="1069" spans="1:14" ht="24.95" customHeight="1" x14ac:dyDescent="0.2"/>
    <row r="1070" spans="1:14" ht="24.95" customHeight="1" x14ac:dyDescent="0.2"/>
    <row r="1071" spans="1:14" ht="24.95" customHeight="1" x14ac:dyDescent="0.2"/>
    <row r="1072" spans="1:14" ht="24.95" customHeight="1" x14ac:dyDescent="0.2"/>
    <row r="1073" spans="1:14" ht="30" customHeight="1" x14ac:dyDescent="0.4">
      <c r="A1073" s="721" t="s">
        <v>49</v>
      </c>
      <c r="B1073" s="721"/>
      <c r="C1073" s="721"/>
      <c r="D1073" s="721"/>
      <c r="E1073" s="721"/>
      <c r="F1073" s="721"/>
      <c r="G1073" s="721"/>
      <c r="H1073" s="721"/>
      <c r="I1073" s="721"/>
      <c r="J1073" s="721"/>
      <c r="K1073" s="721"/>
      <c r="L1073" s="721"/>
      <c r="M1073" s="721"/>
      <c r="N1073" s="721"/>
    </row>
    <row r="1074" spans="1:14" ht="24.95" customHeight="1" x14ac:dyDescent="0.4">
      <c r="A1074" s="380"/>
      <c r="B1074" s="380"/>
      <c r="C1074" s="380"/>
      <c r="D1074" s="380"/>
      <c r="E1074" s="380"/>
      <c r="F1074" s="380"/>
      <c r="G1074" s="380"/>
      <c r="H1074" s="380"/>
      <c r="I1074" s="380"/>
      <c r="J1074" s="380"/>
      <c r="K1074" s="380"/>
      <c r="L1074" s="380"/>
      <c r="M1074" s="380"/>
      <c r="N1074" s="380"/>
    </row>
    <row r="1075" spans="1:14" ht="24.95" customHeight="1" x14ac:dyDescent="0.3">
      <c r="A1075" s="730" t="s">
        <v>49</v>
      </c>
      <c r="B1075" s="730"/>
      <c r="C1075" s="730"/>
      <c r="D1075" s="730"/>
      <c r="E1075" s="730"/>
      <c r="F1075" s="381"/>
      <c r="G1075" s="381"/>
      <c r="H1075" s="731" t="s">
        <v>64</v>
      </c>
      <c r="I1075" s="731"/>
      <c r="J1075" s="731"/>
      <c r="K1075" s="731"/>
      <c r="L1075" s="731"/>
      <c r="M1075" s="731"/>
      <c r="N1075" s="381"/>
    </row>
    <row r="1076" spans="1:14" ht="24.95" customHeight="1" x14ac:dyDescent="0.2">
      <c r="A1076" s="487" t="s">
        <v>29</v>
      </c>
      <c r="B1076" s="487"/>
      <c r="C1076" s="488"/>
      <c r="D1076" s="499"/>
      <c r="E1076" s="499">
        <f>'M.V. CyL'!H56</f>
        <v>620327</v>
      </c>
      <c r="H1076" s="487" t="s">
        <v>29</v>
      </c>
      <c r="I1076" s="487"/>
      <c r="J1076" s="488"/>
      <c r="K1076" s="499"/>
      <c r="L1076" s="487"/>
      <c r="M1076" s="499">
        <f>$M$896</f>
        <v>577529.58333333337</v>
      </c>
    </row>
    <row r="1077" spans="1:14" ht="24.95" customHeight="1" x14ac:dyDescent="0.2">
      <c r="A1077" s="489" t="s">
        <v>30</v>
      </c>
      <c r="B1077" s="489"/>
      <c r="C1077" s="490"/>
      <c r="D1077" s="501"/>
      <c r="E1077" s="501">
        <f>'M.V. CyL'!H57</f>
        <v>227699</v>
      </c>
      <c r="H1077" s="489" t="s">
        <v>30</v>
      </c>
      <c r="I1077" s="489"/>
      <c r="J1077" s="490"/>
      <c r="K1077" s="501"/>
      <c r="L1077" s="489"/>
      <c r="M1077" s="501">
        <f>$M$897</f>
        <v>192788.75</v>
      </c>
    </row>
    <row r="1078" spans="1:14" ht="24.95" customHeight="1" x14ac:dyDescent="0.2">
      <c r="A1078" s="491" t="s">
        <v>0</v>
      </c>
      <c r="B1078" s="491"/>
      <c r="C1078" s="492"/>
      <c r="D1078" s="500"/>
      <c r="E1078" s="500">
        <f>SUM(E1076:E1077)</f>
        <v>848026</v>
      </c>
      <c r="H1078" s="491" t="s">
        <v>0</v>
      </c>
      <c r="I1078" s="491"/>
      <c r="J1078" s="492"/>
      <c r="K1078" s="500"/>
      <c r="L1078" s="491"/>
      <c r="M1078" s="500">
        <f>SUM(M1076:M1077)</f>
        <v>770318.33333333337</v>
      </c>
    </row>
    <row r="1079" spans="1:14" ht="24.95" customHeight="1" x14ac:dyDescent="0.2">
      <c r="A1079" s="489" t="s">
        <v>33</v>
      </c>
      <c r="B1079" s="489"/>
      <c r="C1079" s="490"/>
      <c r="D1079" s="499"/>
      <c r="E1079" s="499">
        <f>'M.V. CyL'!H59</f>
        <v>1031120</v>
      </c>
      <c r="H1079" s="489" t="s">
        <v>33</v>
      </c>
      <c r="I1079" s="489"/>
      <c r="J1079" s="490"/>
      <c r="K1079" s="499"/>
      <c r="L1079" s="489"/>
      <c r="M1079" s="499">
        <f>$M$899</f>
        <v>980013.5</v>
      </c>
    </row>
    <row r="1080" spans="1:14" ht="24.95" customHeight="1" x14ac:dyDescent="0.2">
      <c r="A1080" s="489" t="s">
        <v>34</v>
      </c>
      <c r="B1080" s="489"/>
      <c r="C1080" s="490"/>
      <c r="D1080" s="501"/>
      <c r="E1080" s="501">
        <f>'M.V. CyL'!H60</f>
        <v>331467</v>
      </c>
      <c r="H1080" s="489" t="s">
        <v>34</v>
      </c>
      <c r="I1080" s="489"/>
      <c r="J1080" s="490"/>
      <c r="K1080" s="501"/>
      <c r="L1080" s="489"/>
      <c r="M1080" s="501">
        <f>$M$900</f>
        <v>278856.5</v>
      </c>
    </row>
    <row r="1081" spans="1:14" ht="24.95" customHeight="1" x14ac:dyDescent="0.2">
      <c r="A1081" s="491" t="s">
        <v>1</v>
      </c>
      <c r="B1081" s="491"/>
      <c r="C1081" s="492"/>
      <c r="D1081" s="513"/>
      <c r="E1081" s="513">
        <f>SUM(E1079:E1080)</f>
        <v>1362587</v>
      </c>
      <c r="H1081" s="491" t="s">
        <v>1</v>
      </c>
      <c r="I1081" s="491"/>
      <c r="J1081" s="492"/>
      <c r="K1081" s="513"/>
      <c r="L1081" s="491"/>
      <c r="M1081" s="513">
        <f>SUM(M1079:M1080)</f>
        <v>1258870</v>
      </c>
    </row>
    <row r="1082" spans="1:14" ht="24.95" customHeight="1" x14ac:dyDescent="0.2">
      <c r="A1082" s="491" t="s">
        <v>65</v>
      </c>
      <c r="B1082" s="491"/>
      <c r="C1082" s="492"/>
      <c r="D1082" s="507"/>
      <c r="E1082" s="507">
        <f>'M.V. CyL'!H61</f>
        <v>0.26297931790000001</v>
      </c>
      <c r="H1082" s="491" t="s">
        <v>65</v>
      </c>
      <c r="I1082" s="491"/>
      <c r="J1082" s="492"/>
      <c r="K1082" s="507"/>
      <c r="L1082" s="491"/>
      <c r="M1082" s="507">
        <f>$M$902</f>
        <v>0.25205736182499999</v>
      </c>
    </row>
    <row r="1083" spans="1:14" ht="24.95" customHeight="1" x14ac:dyDescent="0.2">
      <c r="A1083" s="494" t="s">
        <v>3</v>
      </c>
      <c r="B1083" s="494"/>
      <c r="C1083" s="495"/>
      <c r="D1083" s="502"/>
      <c r="E1083" s="502">
        <f>E1081/E1078</f>
        <v>1.6067750281241377</v>
      </c>
      <c r="H1083" s="494" t="s">
        <v>3</v>
      </c>
      <c r="I1083" s="494"/>
      <c r="J1083" s="495"/>
      <c r="K1083" s="502"/>
      <c r="L1083" s="494"/>
      <c r="M1083" s="502">
        <f>M1081/M1078</f>
        <v>1.6342204846048494</v>
      </c>
    </row>
    <row r="1084" spans="1:14" ht="24.95" customHeight="1" x14ac:dyDescent="0.2">
      <c r="A1084" s="487" t="s">
        <v>58</v>
      </c>
      <c r="B1084" s="487"/>
      <c r="C1084" s="488"/>
      <c r="D1084" s="503"/>
      <c r="E1084" s="503">
        <f>E1079/E1076</f>
        <v>1.662220087147585</v>
      </c>
      <c r="F1084" s="374"/>
      <c r="G1084" s="374"/>
      <c r="H1084" s="487" t="s">
        <v>58</v>
      </c>
      <c r="I1084" s="487"/>
      <c r="J1084" s="488"/>
      <c r="K1084" s="503"/>
      <c r="L1084" s="487"/>
      <c r="M1084" s="503">
        <f>M1079/M1076</f>
        <v>1.6969061469434104</v>
      </c>
    </row>
    <row r="1085" spans="1:14" ht="24.95" customHeight="1" x14ac:dyDescent="0.2">
      <c r="A1085" s="497" t="s">
        <v>59</v>
      </c>
      <c r="B1085" s="497"/>
      <c r="C1085" s="498"/>
      <c r="D1085" s="504"/>
      <c r="E1085" s="504">
        <f>E1080/E1077</f>
        <v>1.4557244432342697</v>
      </c>
      <c r="F1085" s="374"/>
      <c r="G1085" s="374"/>
      <c r="H1085" s="497" t="s">
        <v>59</v>
      </c>
      <c r="I1085" s="497"/>
      <c r="J1085" s="498"/>
      <c r="K1085" s="504"/>
      <c r="L1085" s="497"/>
      <c r="M1085" s="504">
        <f>M1080/M1077</f>
        <v>1.4464355414929553</v>
      </c>
    </row>
    <row r="1086" spans="1:14" ht="24.95" customHeight="1" x14ac:dyDescent="0.2">
      <c r="D1086" s="374"/>
      <c r="E1086" s="374"/>
      <c r="F1086" s="374"/>
      <c r="G1086" s="374"/>
      <c r="H1086" s="5"/>
      <c r="N1086" s="517"/>
    </row>
    <row r="1087" spans="1:14" s="517" customFormat="1" ht="24.95" customHeight="1" x14ac:dyDescent="0.5">
      <c r="A1087" s="732" t="s">
        <v>541</v>
      </c>
      <c r="B1087" s="732"/>
      <c r="D1087" s="518"/>
      <c r="E1087" s="518"/>
      <c r="F1087" s="374"/>
      <c r="G1087" s="374"/>
      <c r="H1087" s="732" t="s">
        <v>541</v>
      </c>
      <c r="I1087" s="732"/>
    </row>
    <row r="1088" spans="1:14" s="514" customFormat="1" ht="24.95" customHeight="1" x14ac:dyDescent="0.5">
      <c r="A1088" s="733" t="s">
        <v>533</v>
      </c>
      <c r="B1088" s="733"/>
      <c r="F1088" s="374"/>
      <c r="G1088" s="374"/>
      <c r="H1088" s="733" t="s">
        <v>533</v>
      </c>
      <c r="I1088" s="733"/>
      <c r="K1088" s="516"/>
      <c r="N1088" s="517"/>
    </row>
    <row r="1089" spans="1:14" s="354" customFormat="1" ht="24.95" customHeight="1" x14ac:dyDescent="0.25">
      <c r="A1089" s="734"/>
      <c r="B1089" s="734"/>
      <c r="C1089" s="734"/>
      <c r="D1089" s="734"/>
      <c r="E1089" s="734"/>
      <c r="F1089" s="374"/>
      <c r="G1089" s="374"/>
      <c r="H1089" s="734"/>
      <c r="I1089" s="734"/>
      <c r="J1089" s="734"/>
      <c r="K1089" s="734"/>
      <c r="L1089" s="734"/>
      <c r="M1089" s="734"/>
      <c r="N1089" s="517"/>
    </row>
    <row r="1090" spans="1:14" ht="24.95" customHeight="1" x14ac:dyDescent="0.2">
      <c r="A1090" s="13"/>
      <c r="B1090" s="13"/>
      <c r="C1090" s="13"/>
      <c r="D1090" s="13"/>
      <c r="E1090" s="13"/>
      <c r="F1090" s="374"/>
      <c r="G1090" s="374"/>
      <c r="H1090" s="13"/>
      <c r="I1090" s="13"/>
      <c r="J1090" s="13"/>
      <c r="K1090" s="13"/>
      <c r="L1090" s="13"/>
      <c r="M1090" s="13"/>
      <c r="N1090" s="517"/>
    </row>
    <row r="1091" spans="1:14" ht="24.95" customHeight="1" x14ac:dyDescent="0.2">
      <c r="A1091" s="354"/>
      <c r="B1091" s="354"/>
      <c r="C1091" s="354"/>
      <c r="D1091" s="354"/>
      <c r="E1091" s="354"/>
      <c r="F1091" s="374"/>
      <c r="G1091" s="374"/>
      <c r="H1091" s="354"/>
      <c r="I1091" s="354"/>
      <c r="J1091" s="354"/>
      <c r="K1091" s="354"/>
      <c r="L1091" s="354"/>
      <c r="M1091" s="354"/>
    </row>
    <row r="1092" spans="1:14" ht="24.95" customHeight="1" x14ac:dyDescent="0.2">
      <c r="A1092" s="354"/>
      <c r="B1092" s="354"/>
      <c r="C1092" s="354"/>
      <c r="D1092" s="354"/>
      <c r="E1092" s="354"/>
      <c r="F1092" s="374"/>
      <c r="G1092" s="374"/>
      <c r="H1092" s="354"/>
      <c r="I1092" s="354"/>
      <c r="J1092" s="354"/>
      <c r="K1092" s="354"/>
      <c r="L1092" s="354"/>
      <c r="M1092" s="354"/>
    </row>
    <row r="1093" spans="1:14" ht="24.95" customHeight="1" x14ac:dyDescent="0.2">
      <c r="A1093" s="354"/>
      <c r="B1093" s="354"/>
      <c r="C1093" s="354"/>
      <c r="D1093" s="354"/>
      <c r="E1093" s="354"/>
      <c r="F1093" s="374"/>
      <c r="G1093" s="374"/>
      <c r="H1093" s="354"/>
      <c r="I1093" s="354"/>
      <c r="J1093" s="354"/>
      <c r="K1093" s="354"/>
      <c r="L1093" s="354"/>
      <c r="M1093" s="354"/>
    </row>
    <row r="1094" spans="1:14" ht="24.95" customHeight="1" x14ac:dyDescent="0.2">
      <c r="A1094" s="354"/>
      <c r="B1094" s="354"/>
      <c r="C1094" s="354"/>
      <c r="D1094" s="354"/>
      <c r="E1094" s="354"/>
      <c r="F1094" s="374"/>
      <c r="G1094" s="374"/>
      <c r="H1094" s="354"/>
      <c r="I1094" s="354"/>
      <c r="J1094" s="354"/>
      <c r="K1094" s="354"/>
      <c r="L1094" s="354"/>
      <c r="M1094" s="354"/>
    </row>
    <row r="1095" spans="1:14" ht="24.95" customHeight="1" x14ac:dyDescent="0.2">
      <c r="F1095" s="374"/>
      <c r="G1095" s="374"/>
    </row>
    <row r="1096" spans="1:14" ht="24.95" customHeight="1" x14ac:dyDescent="0.2">
      <c r="F1096" s="374"/>
      <c r="G1096" s="374"/>
    </row>
    <row r="1097" spans="1:14" ht="24.95" customHeight="1" x14ac:dyDescent="0.2"/>
    <row r="1098" spans="1:14" ht="24.95" customHeight="1" x14ac:dyDescent="0.2"/>
    <row r="1099" spans="1:14" ht="24.95" customHeight="1" x14ac:dyDescent="0.2"/>
    <row r="1100" spans="1:14" ht="24.95" customHeight="1" x14ac:dyDescent="0.2"/>
    <row r="1101" spans="1:14" ht="24.95" customHeight="1" x14ac:dyDescent="0.2"/>
    <row r="1102" spans="1:14" ht="24.95" customHeight="1" x14ac:dyDescent="0.2"/>
    <row r="1103" spans="1:14" ht="24.95" customHeight="1" x14ac:dyDescent="0.2"/>
    <row r="1104" spans="1:14" ht="24.95" customHeight="1" x14ac:dyDescent="0.2"/>
    <row r="1105" spans="1:14" ht="24.95" customHeight="1" x14ac:dyDescent="0.2"/>
    <row r="1106" spans="1:14" ht="24.95" customHeight="1" x14ac:dyDescent="0.2"/>
    <row r="1107" spans="1:14" ht="24.95" customHeight="1" x14ac:dyDescent="0.2"/>
    <row r="1108" spans="1:14" ht="24.95" customHeight="1" x14ac:dyDescent="0.2"/>
    <row r="1109" spans="1:14" ht="24.95" customHeight="1" x14ac:dyDescent="0.2"/>
    <row r="1110" spans="1:14" ht="24.95" customHeight="1" x14ac:dyDescent="0.2"/>
    <row r="1111" spans="1:14" ht="24.95" customHeight="1" x14ac:dyDescent="0.2"/>
    <row r="1112" spans="1:14" ht="24.95" customHeight="1" x14ac:dyDescent="0.2"/>
    <row r="1113" spans="1:14" ht="24.95" customHeight="1" x14ac:dyDescent="0.2"/>
    <row r="1114" spans="1:14" ht="24.95" customHeight="1" x14ac:dyDescent="0.2"/>
    <row r="1115" spans="1:14" ht="24.95" customHeight="1" x14ac:dyDescent="0.2"/>
    <row r="1116" spans="1:14" ht="24.95" customHeight="1" x14ac:dyDescent="0.2"/>
    <row r="1117" spans="1:14" ht="24.95" customHeight="1" x14ac:dyDescent="0.2"/>
    <row r="1118" spans="1:14" ht="24.95" customHeight="1" x14ac:dyDescent="0.2">
      <c r="N1118" s="4">
        <v>9</v>
      </c>
    </row>
    <row r="1119" spans="1:14" ht="30" customHeight="1" x14ac:dyDescent="0.4">
      <c r="A1119" s="721" t="s">
        <v>50</v>
      </c>
      <c r="B1119" s="721"/>
      <c r="C1119" s="721"/>
      <c r="D1119" s="721"/>
      <c r="E1119" s="721"/>
      <c r="F1119" s="721"/>
      <c r="G1119" s="721"/>
      <c r="H1119" s="721"/>
      <c r="I1119" s="721"/>
      <c r="J1119" s="721"/>
      <c r="K1119" s="721"/>
      <c r="L1119" s="721"/>
      <c r="M1119" s="721"/>
      <c r="N1119" s="721"/>
    </row>
    <row r="1120" spans="1:14" ht="24.95" customHeight="1" x14ac:dyDescent="0.4">
      <c r="A1120" s="380"/>
      <c r="B1120" s="380"/>
      <c r="C1120" s="380"/>
      <c r="D1120" s="380"/>
      <c r="E1120" s="380"/>
      <c r="F1120" s="380"/>
      <c r="G1120" s="380"/>
      <c r="H1120" s="380"/>
      <c r="I1120" s="380"/>
      <c r="J1120" s="380"/>
      <c r="K1120" s="380"/>
      <c r="L1120" s="380"/>
      <c r="M1120" s="380"/>
      <c r="N1120" s="380"/>
    </row>
    <row r="1121" spans="1:14" ht="24.95" customHeight="1" x14ac:dyDescent="0.3">
      <c r="A1121" s="730" t="s">
        <v>50</v>
      </c>
      <c r="B1121" s="730"/>
      <c r="C1121" s="730"/>
      <c r="D1121" s="730"/>
      <c r="E1121" s="730"/>
      <c r="F1121" s="381"/>
      <c r="G1121" s="381"/>
      <c r="H1121" s="731" t="s">
        <v>64</v>
      </c>
      <c r="I1121" s="731"/>
      <c r="J1121" s="731"/>
      <c r="K1121" s="731"/>
      <c r="L1121" s="731"/>
      <c r="M1121" s="731"/>
      <c r="N1121" s="381"/>
    </row>
    <row r="1122" spans="1:14" ht="24.95" customHeight="1" x14ac:dyDescent="0.2">
      <c r="A1122" s="487" t="s">
        <v>29</v>
      </c>
      <c r="B1122" s="487"/>
      <c r="C1122" s="488"/>
      <c r="D1122" s="499"/>
      <c r="E1122" s="499">
        <f>'M.V. CyL'!I56</f>
        <v>692086</v>
      </c>
      <c r="H1122" s="487" t="s">
        <v>29</v>
      </c>
      <c r="I1122" s="487"/>
      <c r="J1122" s="488"/>
      <c r="K1122" s="499"/>
      <c r="L1122" s="487"/>
      <c r="M1122" s="499">
        <f>$M$896</f>
        <v>577529.58333333337</v>
      </c>
    </row>
    <row r="1123" spans="1:14" ht="24.95" customHeight="1" x14ac:dyDescent="0.2">
      <c r="A1123" s="489" t="s">
        <v>30</v>
      </c>
      <c r="B1123" s="489"/>
      <c r="C1123" s="490"/>
      <c r="D1123" s="501"/>
      <c r="E1123" s="501">
        <f>'M.V. CyL'!I57</f>
        <v>255770</v>
      </c>
      <c r="H1123" s="489" t="s">
        <v>30</v>
      </c>
      <c r="I1123" s="489"/>
      <c r="J1123" s="490"/>
      <c r="K1123" s="501"/>
      <c r="L1123" s="489"/>
      <c r="M1123" s="501">
        <f>$M$897</f>
        <v>192788.75</v>
      </c>
    </row>
    <row r="1124" spans="1:14" ht="24.95" customHeight="1" x14ac:dyDescent="0.2">
      <c r="A1124" s="491" t="s">
        <v>0</v>
      </c>
      <c r="B1124" s="491"/>
      <c r="C1124" s="492"/>
      <c r="D1124" s="500"/>
      <c r="E1124" s="500">
        <f>SUM(E1122:E1123)</f>
        <v>947856</v>
      </c>
      <c r="H1124" s="491" t="s">
        <v>0</v>
      </c>
      <c r="I1124" s="491"/>
      <c r="J1124" s="492"/>
      <c r="K1124" s="500"/>
      <c r="L1124" s="491"/>
      <c r="M1124" s="500">
        <f>SUM(M1122:M1123)</f>
        <v>770318.33333333337</v>
      </c>
    </row>
    <row r="1125" spans="1:14" ht="24.95" customHeight="1" x14ac:dyDescent="0.2">
      <c r="A1125" s="489" t="s">
        <v>33</v>
      </c>
      <c r="B1125" s="489"/>
      <c r="C1125" s="490"/>
      <c r="D1125" s="499"/>
      <c r="E1125" s="499">
        <f>'M.V. CyL'!I59</f>
        <v>1253357</v>
      </c>
      <c r="H1125" s="489" t="s">
        <v>33</v>
      </c>
      <c r="I1125" s="489"/>
      <c r="J1125" s="490"/>
      <c r="K1125" s="499"/>
      <c r="L1125" s="489"/>
      <c r="M1125" s="499">
        <f>$M$899</f>
        <v>980013.5</v>
      </c>
    </row>
    <row r="1126" spans="1:14" ht="24.95" customHeight="1" x14ac:dyDescent="0.2">
      <c r="A1126" s="489" t="s">
        <v>34</v>
      </c>
      <c r="B1126" s="489"/>
      <c r="C1126" s="490"/>
      <c r="D1126" s="501"/>
      <c r="E1126" s="501">
        <f>'M.V. CyL'!I60</f>
        <v>371097</v>
      </c>
      <c r="H1126" s="489" t="s">
        <v>34</v>
      </c>
      <c r="I1126" s="489"/>
      <c r="J1126" s="490"/>
      <c r="K1126" s="501"/>
      <c r="L1126" s="489"/>
      <c r="M1126" s="501">
        <f>$M$900</f>
        <v>278856.5</v>
      </c>
    </row>
    <row r="1127" spans="1:14" ht="24.95" customHeight="1" x14ac:dyDescent="0.2">
      <c r="A1127" s="491" t="s">
        <v>1</v>
      </c>
      <c r="B1127" s="491"/>
      <c r="C1127" s="492"/>
      <c r="D1127" s="513"/>
      <c r="E1127" s="513">
        <f>SUM(E1125:E1126)</f>
        <v>1624454</v>
      </c>
      <c r="H1127" s="491" t="s">
        <v>1</v>
      </c>
      <c r="I1127" s="491"/>
      <c r="J1127" s="492"/>
      <c r="K1127" s="513"/>
      <c r="L1127" s="491"/>
      <c r="M1127" s="513">
        <f>SUM(M1125:M1126)</f>
        <v>1258870</v>
      </c>
    </row>
    <row r="1128" spans="1:14" ht="24.95" customHeight="1" x14ac:dyDescent="0.2">
      <c r="A1128" s="491" t="s">
        <v>65</v>
      </c>
      <c r="B1128" s="491"/>
      <c r="C1128" s="492"/>
      <c r="D1128" s="507"/>
      <c r="E1128" s="507">
        <f>'M.V. CyL'!I61</f>
        <v>0.29814753160000002</v>
      </c>
      <c r="H1128" s="491" t="s">
        <v>65</v>
      </c>
      <c r="I1128" s="491"/>
      <c r="J1128" s="492"/>
      <c r="K1128" s="507"/>
      <c r="L1128" s="491"/>
      <c r="M1128" s="507">
        <f>$M$902</f>
        <v>0.25205736182499999</v>
      </c>
    </row>
    <row r="1129" spans="1:14" ht="24.95" customHeight="1" x14ac:dyDescent="0.2">
      <c r="A1129" s="494" t="s">
        <v>3</v>
      </c>
      <c r="B1129" s="494"/>
      <c r="C1129" s="495"/>
      <c r="D1129" s="502"/>
      <c r="E1129" s="502">
        <f>E1127/E1124</f>
        <v>1.7138193987272328</v>
      </c>
      <c r="H1129" s="494" t="s">
        <v>3</v>
      </c>
      <c r="I1129" s="494"/>
      <c r="J1129" s="495"/>
      <c r="K1129" s="502"/>
      <c r="L1129" s="494"/>
      <c r="M1129" s="502">
        <f>M1127/M1124</f>
        <v>1.6342204846048494</v>
      </c>
    </row>
    <row r="1130" spans="1:14" ht="24.95" customHeight="1" x14ac:dyDescent="0.2">
      <c r="A1130" s="487" t="s">
        <v>58</v>
      </c>
      <c r="B1130" s="487"/>
      <c r="C1130" s="488"/>
      <c r="D1130" s="503"/>
      <c r="E1130" s="503">
        <f>E1125/E1122</f>
        <v>1.8109844730279185</v>
      </c>
      <c r="H1130" s="487" t="s">
        <v>58</v>
      </c>
      <c r="I1130" s="487"/>
      <c r="J1130" s="488"/>
      <c r="K1130" s="503"/>
      <c r="L1130" s="487"/>
      <c r="M1130" s="503">
        <f>M1125/M1122</f>
        <v>1.6969061469434104</v>
      </c>
    </row>
    <row r="1131" spans="1:14" ht="24.95" customHeight="1" x14ac:dyDescent="0.2">
      <c r="A1131" s="497" t="s">
        <v>59</v>
      </c>
      <c r="B1131" s="497"/>
      <c r="C1131" s="498"/>
      <c r="D1131" s="504"/>
      <c r="E1131" s="504">
        <f>E1126/E1123</f>
        <v>1.450901200297142</v>
      </c>
      <c r="H1131" s="497" t="s">
        <v>59</v>
      </c>
      <c r="I1131" s="497"/>
      <c r="J1131" s="498"/>
      <c r="K1131" s="504"/>
      <c r="L1131" s="497"/>
      <c r="M1131" s="504">
        <f>M1126/M1123</f>
        <v>1.4464355414929553</v>
      </c>
    </row>
    <row r="1132" spans="1:14" ht="24.95" customHeight="1" x14ac:dyDescent="0.2">
      <c r="D1132" s="374"/>
      <c r="E1132" s="374"/>
      <c r="F1132" s="374"/>
      <c r="G1132" s="5"/>
      <c r="H1132" s="5"/>
    </row>
    <row r="1133" spans="1:14" s="517" customFormat="1" ht="24.95" customHeight="1" x14ac:dyDescent="0.5">
      <c r="A1133" s="732" t="s">
        <v>540</v>
      </c>
      <c r="B1133" s="732"/>
      <c r="D1133" s="518"/>
      <c r="E1133" s="518"/>
      <c r="F1133" s="374"/>
      <c r="G1133" s="374"/>
      <c r="H1133" s="732" t="s">
        <v>540</v>
      </c>
      <c r="I1133" s="732"/>
    </row>
    <row r="1134" spans="1:14" s="514" customFormat="1" ht="24.95" customHeight="1" x14ac:dyDescent="0.5">
      <c r="A1134" s="733" t="s">
        <v>533</v>
      </c>
      <c r="B1134" s="733"/>
      <c r="F1134" s="374"/>
      <c r="G1134" s="374"/>
      <c r="H1134" s="733" t="s">
        <v>533</v>
      </c>
      <c r="I1134" s="733"/>
      <c r="K1134" s="516"/>
    </row>
    <row r="1135" spans="1:14" ht="24.95" customHeight="1" x14ac:dyDescent="0.25">
      <c r="A1135" s="792"/>
      <c r="B1135" s="792"/>
      <c r="C1135" s="792"/>
      <c r="D1135" s="792"/>
      <c r="E1135" s="792"/>
      <c r="F1135" s="374"/>
      <c r="G1135" s="374"/>
      <c r="H1135" s="792"/>
      <c r="I1135" s="792"/>
      <c r="J1135" s="792"/>
      <c r="K1135" s="792"/>
      <c r="L1135" s="792"/>
      <c r="M1135" s="792"/>
    </row>
    <row r="1136" spans="1:14" ht="24.95" customHeight="1" x14ac:dyDescent="0.2">
      <c r="A1136" s="13"/>
      <c r="B1136" s="13"/>
      <c r="C1136" s="13"/>
      <c r="D1136" s="13"/>
      <c r="E1136" s="13"/>
      <c r="F1136" s="374"/>
      <c r="G1136" s="374"/>
      <c r="H1136" s="13"/>
      <c r="I1136" s="13"/>
      <c r="J1136" s="13"/>
      <c r="K1136" s="13"/>
      <c r="L1136" s="13"/>
      <c r="M1136" s="13"/>
    </row>
    <row r="1137" spans="1:14" ht="24.95" customHeight="1" x14ac:dyDescent="0.2">
      <c r="A1137" s="354"/>
      <c r="B1137" s="354"/>
      <c r="C1137" s="354"/>
      <c r="D1137" s="354"/>
      <c r="E1137" s="354"/>
      <c r="F1137" s="374"/>
      <c r="G1137" s="374"/>
      <c r="H1137" s="354"/>
      <c r="I1137" s="354"/>
      <c r="J1137" s="354"/>
      <c r="K1137" s="354"/>
      <c r="L1137" s="354"/>
      <c r="M1137" s="354"/>
    </row>
    <row r="1138" spans="1:14" ht="24.95" customHeight="1" x14ac:dyDescent="0.2">
      <c r="A1138" s="354"/>
      <c r="B1138" s="354"/>
      <c r="C1138" s="354"/>
      <c r="D1138" s="354"/>
      <c r="E1138" s="354"/>
      <c r="F1138" s="374"/>
      <c r="G1138" s="374"/>
      <c r="H1138" s="354"/>
      <c r="I1138" s="354"/>
      <c r="J1138" s="354"/>
      <c r="K1138" s="354"/>
      <c r="L1138" s="354"/>
      <c r="M1138" s="354"/>
    </row>
    <row r="1139" spans="1:14" ht="24.95" customHeight="1" x14ac:dyDescent="0.2">
      <c r="A1139" s="354"/>
      <c r="B1139" s="354"/>
      <c r="C1139" s="354"/>
      <c r="D1139" s="354"/>
      <c r="E1139" s="354"/>
      <c r="F1139" s="374"/>
      <c r="G1139" s="374"/>
      <c r="H1139" s="354"/>
      <c r="I1139" s="354"/>
      <c r="J1139" s="354"/>
      <c r="K1139" s="354"/>
      <c r="L1139" s="354"/>
      <c r="M1139" s="354"/>
    </row>
    <row r="1140" spans="1:14" ht="24.95" customHeight="1" x14ac:dyDescent="0.2">
      <c r="F1140" s="374"/>
      <c r="G1140" s="374"/>
    </row>
    <row r="1141" spans="1:14" ht="24.95" customHeight="1" x14ac:dyDescent="0.2">
      <c r="F1141" s="374"/>
      <c r="G1141" s="374"/>
    </row>
    <row r="1142" spans="1:14" ht="24.95" customHeight="1" x14ac:dyDescent="0.2">
      <c r="F1142" s="374"/>
      <c r="G1142" s="374"/>
    </row>
    <row r="1143" spans="1:14" ht="24.95" customHeight="1" x14ac:dyDescent="0.2"/>
    <row r="1144" spans="1:14" ht="24.95" customHeight="1" x14ac:dyDescent="0.2"/>
    <row r="1145" spans="1:14" ht="24.95" customHeight="1" x14ac:dyDescent="0.2"/>
    <row r="1146" spans="1:14" ht="24.95" customHeight="1" x14ac:dyDescent="0.2"/>
    <row r="1147" spans="1:14" ht="24.95" customHeight="1" x14ac:dyDescent="0.2"/>
    <row r="1148" spans="1:14" ht="24.95" customHeight="1" x14ac:dyDescent="0.2"/>
    <row r="1149" spans="1:14" ht="30" customHeight="1" x14ac:dyDescent="0.4">
      <c r="A1149" s="721" t="s">
        <v>51</v>
      </c>
      <c r="B1149" s="721"/>
      <c r="C1149" s="721"/>
      <c r="D1149" s="721"/>
      <c r="E1149" s="721"/>
      <c r="F1149" s="721"/>
      <c r="G1149" s="721"/>
      <c r="H1149" s="721"/>
      <c r="I1149" s="721"/>
      <c r="J1149" s="721"/>
      <c r="K1149" s="721"/>
      <c r="L1149" s="721"/>
      <c r="M1149" s="721"/>
      <c r="N1149" s="721"/>
    </row>
    <row r="1150" spans="1:14" ht="24.95" customHeight="1" x14ac:dyDescent="0.4">
      <c r="A1150" s="380"/>
      <c r="B1150" s="380"/>
      <c r="C1150" s="380"/>
      <c r="D1150" s="380"/>
      <c r="E1150" s="380"/>
      <c r="F1150" s="380"/>
      <c r="G1150" s="380"/>
      <c r="H1150" s="380"/>
      <c r="I1150" s="380"/>
      <c r="J1150" s="380"/>
      <c r="K1150" s="380"/>
      <c r="L1150" s="380"/>
      <c r="M1150" s="380"/>
      <c r="N1150" s="380"/>
    </row>
    <row r="1151" spans="1:14" ht="24.95" customHeight="1" x14ac:dyDescent="0.3">
      <c r="A1151" s="730" t="s">
        <v>51</v>
      </c>
      <c r="B1151" s="730"/>
      <c r="C1151" s="730"/>
      <c r="D1151" s="730"/>
      <c r="E1151" s="730"/>
      <c r="F1151" s="381"/>
      <c r="G1151" s="381"/>
      <c r="H1151" s="731" t="s">
        <v>64</v>
      </c>
      <c r="I1151" s="731"/>
      <c r="J1151" s="731"/>
      <c r="K1151" s="731"/>
      <c r="L1151" s="731"/>
      <c r="M1151" s="731"/>
      <c r="N1151" s="381"/>
    </row>
    <row r="1152" spans="1:14" ht="24.95" customHeight="1" x14ac:dyDescent="0.2">
      <c r="A1152" s="487" t="s">
        <v>29</v>
      </c>
      <c r="B1152" s="487"/>
      <c r="C1152" s="488"/>
      <c r="D1152" s="499"/>
      <c r="E1152" s="499">
        <f>'M.V. CyL'!J56</f>
        <v>968094</v>
      </c>
      <c r="H1152" s="487" t="s">
        <v>29</v>
      </c>
      <c r="I1152" s="487"/>
      <c r="J1152" s="488"/>
      <c r="K1152" s="499"/>
      <c r="L1152" s="487"/>
      <c r="M1152" s="499">
        <f>$M$896</f>
        <v>577529.58333333337</v>
      </c>
    </row>
    <row r="1153" spans="1:14" ht="24.95" customHeight="1" x14ac:dyDescent="0.2">
      <c r="A1153" s="489" t="s">
        <v>30</v>
      </c>
      <c r="B1153" s="489"/>
      <c r="C1153" s="490"/>
      <c r="D1153" s="501"/>
      <c r="E1153" s="501">
        <f>'M.V. CyL'!J57</f>
        <v>306004</v>
      </c>
      <c r="H1153" s="489" t="s">
        <v>30</v>
      </c>
      <c r="I1153" s="489"/>
      <c r="J1153" s="490"/>
      <c r="K1153" s="501"/>
      <c r="L1153" s="489"/>
      <c r="M1153" s="501">
        <f>$M$897</f>
        <v>192788.75</v>
      </c>
    </row>
    <row r="1154" spans="1:14" ht="24.95" customHeight="1" x14ac:dyDescent="0.2">
      <c r="A1154" s="491" t="s">
        <v>0</v>
      </c>
      <c r="B1154" s="491"/>
      <c r="C1154" s="492"/>
      <c r="D1154" s="500"/>
      <c r="E1154" s="500">
        <f>SUM(E1152:E1153)</f>
        <v>1274098</v>
      </c>
      <c r="H1154" s="491" t="s">
        <v>0</v>
      </c>
      <c r="I1154" s="491"/>
      <c r="J1154" s="492"/>
      <c r="K1154" s="500"/>
      <c r="L1154" s="491"/>
      <c r="M1154" s="500">
        <f>SUM(M1152:M1153)</f>
        <v>770318.33333333337</v>
      </c>
    </row>
    <row r="1155" spans="1:14" ht="24.95" customHeight="1" x14ac:dyDescent="0.2">
      <c r="A1155" s="489" t="s">
        <v>33</v>
      </c>
      <c r="B1155" s="489"/>
      <c r="C1155" s="490"/>
      <c r="D1155" s="499"/>
      <c r="E1155" s="499">
        <f>'M.V. CyL'!J59</f>
        <v>1788542</v>
      </c>
      <c r="H1155" s="489" t="s">
        <v>33</v>
      </c>
      <c r="I1155" s="489"/>
      <c r="J1155" s="490"/>
      <c r="K1155" s="499"/>
      <c r="L1155" s="489"/>
      <c r="M1155" s="499">
        <f>$M$899</f>
        <v>980013.5</v>
      </c>
    </row>
    <row r="1156" spans="1:14" ht="24.95" customHeight="1" x14ac:dyDescent="0.2">
      <c r="A1156" s="489" t="s">
        <v>34</v>
      </c>
      <c r="B1156" s="489"/>
      <c r="C1156" s="490"/>
      <c r="D1156" s="501"/>
      <c r="E1156" s="501">
        <f>'M.V. CyL'!J60</f>
        <v>443286</v>
      </c>
      <c r="H1156" s="489" t="s">
        <v>34</v>
      </c>
      <c r="I1156" s="489"/>
      <c r="J1156" s="490"/>
      <c r="K1156" s="501"/>
      <c r="L1156" s="489"/>
      <c r="M1156" s="501">
        <f>$M$900</f>
        <v>278856.5</v>
      </c>
    </row>
    <row r="1157" spans="1:14" ht="24.95" customHeight="1" x14ac:dyDescent="0.2">
      <c r="A1157" s="491" t="s">
        <v>1</v>
      </c>
      <c r="B1157" s="491"/>
      <c r="C1157" s="492"/>
      <c r="D1157" s="513"/>
      <c r="E1157" s="513">
        <f>SUM(E1155:E1156)</f>
        <v>2231828</v>
      </c>
      <c r="H1157" s="491" t="s">
        <v>1</v>
      </c>
      <c r="I1157" s="491"/>
      <c r="J1157" s="492"/>
      <c r="K1157" s="513"/>
      <c r="L1157" s="491"/>
      <c r="M1157" s="513">
        <f>SUM(M1155:M1156)</f>
        <v>1258870</v>
      </c>
    </row>
    <row r="1158" spans="1:14" ht="24.95" customHeight="1" x14ac:dyDescent="0.2">
      <c r="A1158" s="491" t="s">
        <v>65</v>
      </c>
      <c r="B1158" s="491"/>
      <c r="C1158" s="492"/>
      <c r="D1158" s="507"/>
      <c r="E1158" s="507">
        <f>'M.V. CyL'!J61</f>
        <v>0.40143375129999997</v>
      </c>
      <c r="H1158" s="491" t="s">
        <v>65</v>
      </c>
      <c r="I1158" s="491"/>
      <c r="J1158" s="492"/>
      <c r="K1158" s="507"/>
      <c r="L1158" s="491"/>
      <c r="M1158" s="507">
        <f>$M$902</f>
        <v>0.25205736182499999</v>
      </c>
    </row>
    <row r="1159" spans="1:14" ht="24.95" customHeight="1" x14ac:dyDescent="0.2">
      <c r="A1159" s="494" t="s">
        <v>3</v>
      </c>
      <c r="B1159" s="494"/>
      <c r="C1159" s="495"/>
      <c r="D1159" s="502"/>
      <c r="E1159" s="502">
        <f>E1157/E1154</f>
        <v>1.7516925699592967</v>
      </c>
      <c r="H1159" s="494" t="s">
        <v>3</v>
      </c>
      <c r="I1159" s="494"/>
      <c r="J1159" s="495"/>
      <c r="K1159" s="502"/>
      <c r="L1159" s="494"/>
      <c r="M1159" s="502">
        <f>M1157/M1154</f>
        <v>1.6342204846048494</v>
      </c>
    </row>
    <row r="1160" spans="1:14" ht="24.95" customHeight="1" x14ac:dyDescent="0.2">
      <c r="A1160" s="487" t="s">
        <v>58</v>
      </c>
      <c r="B1160" s="487"/>
      <c r="C1160" s="488"/>
      <c r="D1160" s="503"/>
      <c r="E1160" s="503">
        <f>E1155/E1152</f>
        <v>1.8474879505502564</v>
      </c>
      <c r="H1160" s="487" t="s">
        <v>58</v>
      </c>
      <c r="I1160" s="487"/>
      <c r="J1160" s="488"/>
      <c r="K1160" s="503"/>
      <c r="L1160" s="487"/>
      <c r="M1160" s="503">
        <f>M1155/M1152</f>
        <v>1.6969061469434104</v>
      </c>
    </row>
    <row r="1161" spans="1:14" ht="24.95" customHeight="1" x14ac:dyDescent="0.2">
      <c r="A1161" s="497" t="s">
        <v>59</v>
      </c>
      <c r="B1161" s="497"/>
      <c r="C1161" s="498"/>
      <c r="D1161" s="504"/>
      <c r="E1161" s="504">
        <f>E1156/E1153</f>
        <v>1.4486281225082025</v>
      </c>
      <c r="H1161" s="497" t="s">
        <v>59</v>
      </c>
      <c r="I1161" s="497"/>
      <c r="J1161" s="498"/>
      <c r="K1161" s="504"/>
      <c r="L1161" s="497"/>
      <c r="M1161" s="504">
        <f>M1156/M1153</f>
        <v>1.4464355414929553</v>
      </c>
    </row>
    <row r="1162" spans="1:14" ht="24.95" customHeight="1" x14ac:dyDescent="0.2">
      <c r="D1162" s="374"/>
      <c r="E1162" s="374"/>
      <c r="F1162" s="374"/>
      <c r="G1162" s="5"/>
      <c r="H1162" s="5"/>
      <c r="N1162" s="517"/>
    </row>
    <row r="1163" spans="1:14" s="517" customFormat="1" ht="24.95" customHeight="1" x14ac:dyDescent="0.5">
      <c r="A1163" s="732" t="s">
        <v>539</v>
      </c>
      <c r="B1163" s="732"/>
      <c r="D1163" s="518"/>
      <c r="E1163" s="518"/>
      <c r="F1163" s="518"/>
      <c r="G1163" s="519"/>
      <c r="H1163" s="732" t="s">
        <v>539</v>
      </c>
      <c r="I1163" s="732"/>
    </row>
    <row r="1164" spans="1:14" s="514" customFormat="1" ht="24.95" customHeight="1" x14ac:dyDescent="0.5">
      <c r="A1164" s="733" t="s">
        <v>533</v>
      </c>
      <c r="B1164" s="733"/>
      <c r="F1164" s="374"/>
      <c r="G1164" s="374"/>
      <c r="H1164" s="733" t="s">
        <v>533</v>
      </c>
      <c r="I1164" s="733"/>
      <c r="K1164" s="516"/>
      <c r="N1164" s="517"/>
    </row>
    <row r="1165" spans="1:14" s="354" customFormat="1" ht="24.95" customHeight="1" x14ac:dyDescent="0.25">
      <c r="A1165" s="734"/>
      <c r="B1165" s="734"/>
      <c r="C1165" s="734"/>
      <c r="D1165" s="734"/>
      <c r="E1165" s="734"/>
      <c r="F1165" s="374"/>
      <c r="G1165" s="374"/>
      <c r="H1165" s="734"/>
      <c r="I1165" s="734"/>
      <c r="J1165" s="734"/>
      <c r="K1165" s="734"/>
      <c r="L1165" s="734"/>
      <c r="M1165" s="734"/>
      <c r="N1165" s="517"/>
    </row>
    <row r="1166" spans="1:14" ht="24.95" customHeight="1" x14ac:dyDescent="0.2">
      <c r="A1166" s="13"/>
      <c r="B1166" s="13"/>
      <c r="C1166" s="13"/>
      <c r="D1166" s="13"/>
      <c r="E1166" s="13"/>
      <c r="F1166" s="374"/>
      <c r="G1166" s="374"/>
      <c r="H1166" s="13"/>
      <c r="I1166" s="13"/>
      <c r="J1166" s="13"/>
      <c r="K1166" s="13"/>
      <c r="L1166" s="13"/>
      <c r="M1166" s="13"/>
      <c r="N1166" s="517"/>
    </row>
    <row r="1167" spans="1:14" ht="24.95" customHeight="1" x14ac:dyDescent="0.2">
      <c r="A1167" s="354"/>
      <c r="B1167" s="354"/>
      <c r="C1167" s="354"/>
      <c r="D1167" s="354"/>
      <c r="E1167" s="354"/>
      <c r="F1167" s="374"/>
      <c r="G1167" s="374"/>
      <c r="H1167" s="354"/>
      <c r="I1167" s="354"/>
      <c r="J1167" s="354"/>
      <c r="K1167" s="354"/>
      <c r="L1167" s="354"/>
      <c r="M1167" s="354"/>
      <c r="N1167" s="517"/>
    </row>
    <row r="1168" spans="1:14" ht="24.95" customHeight="1" x14ac:dyDescent="0.2">
      <c r="A1168" s="354"/>
      <c r="B1168" s="354"/>
      <c r="C1168" s="354"/>
      <c r="D1168" s="354"/>
      <c r="E1168" s="354"/>
      <c r="F1168" s="374"/>
      <c r="G1168" s="374"/>
      <c r="H1168" s="354"/>
      <c r="I1168" s="354"/>
      <c r="J1168" s="354"/>
      <c r="K1168" s="354"/>
      <c r="L1168" s="354"/>
      <c r="M1168" s="354"/>
    </row>
    <row r="1169" spans="6:7" ht="24.95" customHeight="1" x14ac:dyDescent="0.2">
      <c r="F1169" s="374"/>
      <c r="G1169" s="374"/>
    </row>
    <row r="1170" spans="6:7" ht="24.95" customHeight="1" x14ac:dyDescent="0.2">
      <c r="F1170" s="374"/>
      <c r="G1170" s="374"/>
    </row>
    <row r="1171" spans="6:7" ht="24.95" customHeight="1" x14ac:dyDescent="0.2"/>
    <row r="1172" spans="6:7" ht="24.95" customHeight="1" x14ac:dyDescent="0.2"/>
    <row r="1173" spans="6:7" ht="24.95" customHeight="1" x14ac:dyDescent="0.2"/>
    <row r="1174" spans="6:7" ht="24.95" customHeight="1" x14ac:dyDescent="0.2"/>
    <row r="1175" spans="6:7" ht="24.95" customHeight="1" x14ac:dyDescent="0.2"/>
    <row r="1176" spans="6:7" ht="24.95" customHeight="1" x14ac:dyDescent="0.2"/>
    <row r="1177" spans="6:7" ht="24.95" customHeight="1" x14ac:dyDescent="0.2"/>
    <row r="1178" spans="6:7" ht="24.95" customHeight="1" x14ac:dyDescent="0.2"/>
    <row r="1179" spans="6:7" ht="24.95" customHeight="1" x14ac:dyDescent="0.2"/>
    <row r="1180" spans="6:7" ht="24.95" customHeight="1" x14ac:dyDescent="0.2"/>
    <row r="1181" spans="6:7" ht="24.95" customHeight="1" x14ac:dyDescent="0.2"/>
    <row r="1182" spans="6:7" ht="24.95" customHeight="1" x14ac:dyDescent="0.2"/>
    <row r="1183" spans="6:7" ht="24.95" customHeight="1" x14ac:dyDescent="0.2"/>
    <row r="1184" spans="6:7" ht="24.95" customHeight="1" x14ac:dyDescent="0.2"/>
    <row r="1185" spans="1:14" ht="24.95" customHeight="1" x14ac:dyDescent="0.2"/>
    <row r="1186" spans="1:14" ht="24.95" customHeight="1" x14ac:dyDescent="0.2"/>
    <row r="1187" spans="1:14" ht="24.95" customHeight="1" x14ac:dyDescent="0.2"/>
    <row r="1188" spans="1:14" ht="24.95" customHeight="1" x14ac:dyDescent="0.2"/>
    <row r="1189" spans="1:14" ht="24.95" customHeight="1" x14ac:dyDescent="0.2"/>
    <row r="1190" spans="1:14" ht="24.95" customHeight="1" x14ac:dyDescent="0.2"/>
    <row r="1191" spans="1:14" ht="24.95" customHeight="1" x14ac:dyDescent="0.2"/>
    <row r="1192" spans="1:14" ht="24.95" customHeight="1" x14ac:dyDescent="0.2"/>
    <row r="1193" spans="1:14" ht="24.95" customHeight="1" x14ac:dyDescent="0.2"/>
    <row r="1194" spans="1:14" ht="24.95" customHeight="1" x14ac:dyDescent="0.2">
      <c r="N1194" s="4">
        <v>10</v>
      </c>
    </row>
    <row r="1195" spans="1:14" ht="30" customHeight="1" x14ac:dyDescent="0.4">
      <c r="A1195" s="721" t="s">
        <v>52</v>
      </c>
      <c r="B1195" s="721"/>
      <c r="C1195" s="721"/>
      <c r="D1195" s="721"/>
      <c r="E1195" s="721"/>
      <c r="F1195" s="721"/>
      <c r="G1195" s="721"/>
      <c r="H1195" s="721"/>
      <c r="I1195" s="721"/>
      <c r="J1195" s="721"/>
      <c r="K1195" s="721"/>
      <c r="L1195" s="721"/>
      <c r="M1195" s="721"/>
      <c r="N1195" s="721"/>
    </row>
    <row r="1196" spans="1:14" ht="24.95" customHeight="1" x14ac:dyDescent="0.4">
      <c r="A1196" s="380"/>
      <c r="B1196" s="380"/>
      <c r="C1196" s="380"/>
      <c r="D1196" s="380"/>
      <c r="E1196" s="380"/>
      <c r="F1196" s="380"/>
      <c r="G1196" s="380"/>
      <c r="H1196" s="380"/>
      <c r="I1196" s="380"/>
      <c r="J1196" s="380"/>
      <c r="K1196" s="380"/>
      <c r="L1196" s="380"/>
      <c r="M1196" s="380"/>
      <c r="N1196" s="380"/>
    </row>
    <row r="1197" spans="1:14" ht="24.95" customHeight="1" x14ac:dyDescent="0.3">
      <c r="A1197" s="730" t="s">
        <v>52</v>
      </c>
      <c r="B1197" s="730"/>
      <c r="C1197" s="730"/>
      <c r="D1197" s="730"/>
      <c r="E1197" s="730"/>
      <c r="F1197" s="381"/>
      <c r="G1197" s="381"/>
      <c r="H1197" s="731" t="s">
        <v>64</v>
      </c>
      <c r="I1197" s="731"/>
      <c r="J1197" s="731"/>
      <c r="K1197" s="731"/>
      <c r="L1197" s="731"/>
      <c r="M1197" s="731"/>
      <c r="N1197" s="381"/>
    </row>
    <row r="1198" spans="1:14" ht="24.95" customHeight="1" x14ac:dyDescent="0.2">
      <c r="A1198" s="487" t="s">
        <v>29</v>
      </c>
      <c r="B1198" s="487"/>
      <c r="C1198" s="488"/>
      <c r="D1198" s="499"/>
      <c r="E1198" s="499">
        <f>'M.V. CyL'!K56</f>
        <v>626627</v>
      </c>
      <c r="H1198" s="487" t="s">
        <v>29</v>
      </c>
      <c r="I1198" s="487"/>
      <c r="J1198" s="488"/>
      <c r="K1198" s="499"/>
      <c r="L1198" s="487"/>
      <c r="M1198" s="499">
        <f>$M$896</f>
        <v>577529.58333333337</v>
      </c>
    </row>
    <row r="1199" spans="1:14" ht="24.95" customHeight="1" x14ac:dyDescent="0.2">
      <c r="A1199" s="489" t="s">
        <v>30</v>
      </c>
      <c r="B1199" s="489"/>
      <c r="C1199" s="490"/>
      <c r="D1199" s="501"/>
      <c r="E1199" s="501">
        <f>'M.V. CyL'!K57</f>
        <v>304425</v>
      </c>
      <c r="H1199" s="489" t="s">
        <v>30</v>
      </c>
      <c r="I1199" s="489"/>
      <c r="J1199" s="490"/>
      <c r="K1199" s="501"/>
      <c r="L1199" s="489"/>
      <c r="M1199" s="501">
        <f>$M$897</f>
        <v>192788.75</v>
      </c>
    </row>
    <row r="1200" spans="1:14" ht="24.95" customHeight="1" x14ac:dyDescent="0.2">
      <c r="A1200" s="491" t="s">
        <v>0</v>
      </c>
      <c r="B1200" s="491"/>
      <c r="C1200" s="492"/>
      <c r="D1200" s="500"/>
      <c r="E1200" s="500">
        <f>SUM(E1198:E1199)</f>
        <v>931052</v>
      </c>
      <c r="H1200" s="491" t="s">
        <v>0</v>
      </c>
      <c r="I1200" s="491"/>
      <c r="J1200" s="492"/>
      <c r="K1200" s="500"/>
      <c r="L1200" s="491"/>
      <c r="M1200" s="500">
        <f>SUM(M1198:M1199)</f>
        <v>770318.33333333337</v>
      </c>
    </row>
    <row r="1201" spans="1:14" ht="24.95" customHeight="1" x14ac:dyDescent="0.2">
      <c r="A1201" s="489" t="s">
        <v>33</v>
      </c>
      <c r="B1201" s="489"/>
      <c r="C1201" s="490"/>
      <c r="D1201" s="499"/>
      <c r="E1201" s="499">
        <f>'M.V. CyL'!K59</f>
        <v>1024983</v>
      </c>
      <c r="H1201" s="489" t="s">
        <v>33</v>
      </c>
      <c r="I1201" s="489"/>
      <c r="J1201" s="490"/>
      <c r="K1201" s="499"/>
      <c r="L1201" s="489"/>
      <c r="M1201" s="499">
        <f>$M$899</f>
        <v>980013.5</v>
      </c>
    </row>
    <row r="1202" spans="1:14" ht="24.95" customHeight="1" x14ac:dyDescent="0.2">
      <c r="A1202" s="489" t="s">
        <v>34</v>
      </c>
      <c r="B1202" s="489"/>
      <c r="C1202" s="490"/>
      <c r="D1202" s="501"/>
      <c r="E1202" s="501">
        <f>'M.V. CyL'!K60</f>
        <v>431072</v>
      </c>
      <c r="H1202" s="489" t="s">
        <v>34</v>
      </c>
      <c r="I1202" s="489"/>
      <c r="J1202" s="490"/>
      <c r="K1202" s="501"/>
      <c r="L1202" s="489"/>
      <c r="M1202" s="501">
        <f>$M$900</f>
        <v>278856.5</v>
      </c>
    </row>
    <row r="1203" spans="1:14" ht="24.95" customHeight="1" x14ac:dyDescent="0.2">
      <c r="A1203" s="491" t="s">
        <v>1</v>
      </c>
      <c r="B1203" s="491"/>
      <c r="C1203" s="492"/>
      <c r="D1203" s="513"/>
      <c r="E1203" s="513">
        <f>SUM(E1201:E1202)</f>
        <v>1456055</v>
      </c>
      <c r="H1203" s="491" t="s">
        <v>1</v>
      </c>
      <c r="I1203" s="491"/>
      <c r="J1203" s="492"/>
      <c r="K1203" s="513"/>
      <c r="L1203" s="491"/>
      <c r="M1203" s="513">
        <f>SUM(M1201:M1202)</f>
        <v>1258870</v>
      </c>
    </row>
    <row r="1204" spans="1:14" ht="24.95" customHeight="1" x14ac:dyDescent="0.2">
      <c r="A1204" s="491" t="s">
        <v>65</v>
      </c>
      <c r="B1204" s="491"/>
      <c r="C1204" s="492"/>
      <c r="D1204" s="507"/>
      <c r="E1204" s="507">
        <f>'M.V. CyL'!K61</f>
        <v>0.28149158299999999</v>
      </c>
      <c r="H1204" s="491" t="s">
        <v>65</v>
      </c>
      <c r="I1204" s="491"/>
      <c r="J1204" s="492"/>
      <c r="K1204" s="507"/>
      <c r="L1204" s="491"/>
      <c r="M1204" s="507">
        <f>$M$902</f>
        <v>0.25205736182499999</v>
      </c>
    </row>
    <row r="1205" spans="1:14" ht="24.95" customHeight="1" x14ac:dyDescent="0.2">
      <c r="A1205" s="494" t="s">
        <v>3</v>
      </c>
      <c r="B1205" s="494"/>
      <c r="C1205" s="495"/>
      <c r="D1205" s="502"/>
      <c r="E1205" s="502">
        <f>E1203/E1200</f>
        <v>1.5638815017850776</v>
      </c>
      <c r="H1205" s="494" t="s">
        <v>3</v>
      </c>
      <c r="I1205" s="494"/>
      <c r="J1205" s="495"/>
      <c r="K1205" s="502"/>
      <c r="L1205" s="494"/>
      <c r="M1205" s="502">
        <f>M1203/M1200</f>
        <v>1.6342204846048494</v>
      </c>
    </row>
    <row r="1206" spans="1:14" ht="24.95" customHeight="1" x14ac:dyDescent="0.2">
      <c r="A1206" s="487" t="s">
        <v>58</v>
      </c>
      <c r="B1206" s="487"/>
      <c r="C1206" s="488"/>
      <c r="D1206" s="503"/>
      <c r="E1206" s="503">
        <f>E1201/E1198</f>
        <v>1.635714707473505</v>
      </c>
      <c r="H1206" s="487" t="s">
        <v>58</v>
      </c>
      <c r="I1206" s="487"/>
      <c r="J1206" s="488"/>
      <c r="K1206" s="503"/>
      <c r="L1206" s="487"/>
      <c r="M1206" s="503">
        <f>M1201/M1198</f>
        <v>1.6969061469434104</v>
      </c>
    </row>
    <row r="1207" spans="1:14" ht="24.95" customHeight="1" x14ac:dyDescent="0.2">
      <c r="A1207" s="497" t="s">
        <v>59</v>
      </c>
      <c r="B1207" s="497"/>
      <c r="C1207" s="498"/>
      <c r="D1207" s="504"/>
      <c r="E1207" s="504">
        <f>E1202/E1199</f>
        <v>1.4160203662642687</v>
      </c>
      <c r="H1207" s="497" t="s">
        <v>59</v>
      </c>
      <c r="I1207" s="497"/>
      <c r="J1207" s="498"/>
      <c r="K1207" s="504"/>
      <c r="L1207" s="497"/>
      <c r="M1207" s="504">
        <f>M1202/M1199</f>
        <v>1.4464355414929553</v>
      </c>
    </row>
    <row r="1208" spans="1:14" ht="24.95" customHeight="1" x14ac:dyDescent="0.2">
      <c r="D1208" s="374"/>
      <c r="E1208" s="374"/>
      <c r="F1208" s="374"/>
      <c r="G1208" s="5"/>
      <c r="H1208" s="5"/>
      <c r="N1208" s="517"/>
    </row>
    <row r="1209" spans="1:14" s="517" customFormat="1" ht="24.95" customHeight="1" x14ac:dyDescent="0.5">
      <c r="A1209" s="732" t="s">
        <v>538</v>
      </c>
      <c r="B1209" s="732"/>
      <c r="D1209" s="518"/>
      <c r="E1209" s="518"/>
      <c r="F1209" s="374"/>
      <c r="G1209" s="374"/>
      <c r="H1209" s="732" t="s">
        <v>538</v>
      </c>
      <c r="I1209" s="732"/>
    </row>
    <row r="1210" spans="1:14" s="514" customFormat="1" ht="24.95" customHeight="1" x14ac:dyDescent="0.5">
      <c r="A1210" s="733" t="s">
        <v>533</v>
      </c>
      <c r="B1210" s="733"/>
      <c r="F1210" s="374"/>
      <c r="G1210" s="374"/>
      <c r="H1210" s="733" t="s">
        <v>533</v>
      </c>
      <c r="I1210" s="733"/>
      <c r="K1210" s="516"/>
      <c r="N1210" s="517"/>
    </row>
    <row r="1211" spans="1:14" s="354" customFormat="1" ht="24.95" customHeight="1" x14ac:dyDescent="0.25">
      <c r="A1211" s="734"/>
      <c r="B1211" s="734"/>
      <c r="C1211" s="734"/>
      <c r="D1211" s="734"/>
      <c r="E1211" s="734"/>
      <c r="F1211" s="374"/>
      <c r="G1211" s="374"/>
      <c r="H1211" s="734"/>
      <c r="I1211" s="734"/>
      <c r="J1211" s="734"/>
      <c r="K1211" s="734"/>
      <c r="L1211" s="734"/>
      <c r="M1211" s="734"/>
      <c r="N1211" s="517"/>
    </row>
    <row r="1212" spans="1:14" ht="24.95" customHeight="1" x14ac:dyDescent="0.2">
      <c r="A1212" s="13"/>
      <c r="B1212" s="13"/>
      <c r="C1212" s="13"/>
      <c r="D1212" s="13"/>
      <c r="E1212" s="13"/>
      <c r="F1212" s="374"/>
      <c r="G1212" s="374"/>
      <c r="H1212" s="13"/>
      <c r="I1212" s="13"/>
      <c r="J1212" s="13"/>
      <c r="K1212" s="13"/>
      <c r="L1212" s="13"/>
      <c r="M1212" s="13"/>
      <c r="N1212" s="517"/>
    </row>
    <row r="1213" spans="1:14" ht="24.95" customHeight="1" x14ac:dyDescent="0.2">
      <c r="F1213" s="374"/>
      <c r="G1213" s="374"/>
      <c r="N1213" s="517"/>
    </row>
    <row r="1214" spans="1:14" ht="24.95" customHeight="1" x14ac:dyDescent="0.2">
      <c r="F1214" s="374"/>
      <c r="G1214" s="374"/>
      <c r="N1214" s="517"/>
    </row>
    <row r="1215" spans="1:14" ht="24.95" customHeight="1" x14ac:dyDescent="0.2">
      <c r="F1215" s="374"/>
      <c r="G1215" s="374"/>
      <c r="N1215" s="517"/>
    </row>
    <row r="1216" spans="1:14" ht="24.95" customHeight="1" x14ac:dyDescent="0.2"/>
    <row r="1217" spans="1:14" ht="24.95" customHeight="1" x14ac:dyDescent="0.2"/>
    <row r="1218" spans="1:14" ht="24.95" customHeight="1" x14ac:dyDescent="0.2"/>
    <row r="1219" spans="1:14" ht="24.95" customHeight="1" x14ac:dyDescent="0.2"/>
    <row r="1220" spans="1:14" ht="24.95" customHeight="1" x14ac:dyDescent="0.2"/>
    <row r="1221" spans="1:14" ht="24.95" customHeight="1" x14ac:dyDescent="0.2"/>
    <row r="1222" spans="1:14" ht="24.95" customHeight="1" x14ac:dyDescent="0.2"/>
    <row r="1223" spans="1:14" ht="24.95" customHeight="1" x14ac:dyDescent="0.2"/>
    <row r="1224" spans="1:14" ht="24.95" customHeight="1" x14ac:dyDescent="0.2">
      <c r="N1224" s="4"/>
    </row>
    <row r="1225" spans="1:14" ht="30" customHeight="1" x14ac:dyDescent="0.4">
      <c r="A1225" s="721" t="s">
        <v>53</v>
      </c>
      <c r="B1225" s="721"/>
      <c r="C1225" s="721"/>
      <c r="D1225" s="721"/>
      <c r="E1225" s="721"/>
      <c r="F1225" s="721"/>
      <c r="G1225" s="721"/>
      <c r="H1225" s="721"/>
      <c r="I1225" s="721"/>
      <c r="J1225" s="721"/>
      <c r="K1225" s="721"/>
      <c r="L1225" s="721"/>
      <c r="M1225" s="721"/>
      <c r="N1225" s="721"/>
    </row>
    <row r="1226" spans="1:14" ht="24.95" customHeight="1" x14ac:dyDescent="0.4">
      <c r="A1226" s="380"/>
      <c r="B1226" s="380"/>
      <c r="C1226" s="380"/>
      <c r="D1226" s="380"/>
      <c r="E1226" s="380"/>
      <c r="F1226" s="380"/>
      <c r="G1226" s="380"/>
      <c r="H1226" s="380"/>
      <c r="I1226" s="380"/>
      <c r="J1226" s="380"/>
      <c r="K1226" s="380"/>
      <c r="L1226" s="380"/>
      <c r="M1226" s="380"/>
      <c r="N1226" s="380"/>
    </row>
    <row r="1227" spans="1:14" ht="24.95" customHeight="1" x14ac:dyDescent="0.3">
      <c r="A1227" s="730" t="s">
        <v>53</v>
      </c>
      <c r="B1227" s="730"/>
      <c r="C1227" s="730"/>
      <c r="D1227" s="730"/>
      <c r="E1227" s="730"/>
      <c r="F1227" s="381"/>
      <c r="G1227" s="381"/>
      <c r="H1227" s="731" t="s">
        <v>64</v>
      </c>
      <c r="I1227" s="731"/>
      <c r="J1227" s="731"/>
      <c r="K1227" s="731"/>
      <c r="L1227" s="731"/>
      <c r="M1227" s="731"/>
      <c r="N1227" s="381"/>
    </row>
    <row r="1228" spans="1:14" ht="24.95" customHeight="1" x14ac:dyDescent="0.2">
      <c r="A1228" s="487" t="s">
        <v>29</v>
      </c>
      <c r="B1228" s="487"/>
      <c r="C1228" s="488"/>
      <c r="D1228" s="499"/>
      <c r="E1228" s="499">
        <f>'M.V. CyL'!L56</f>
        <v>601108</v>
      </c>
      <c r="H1228" s="487" t="s">
        <v>29</v>
      </c>
      <c r="I1228" s="487"/>
      <c r="J1228" s="488"/>
      <c r="K1228" s="499"/>
      <c r="L1228" s="487"/>
      <c r="M1228" s="499">
        <f>$M$896</f>
        <v>577529.58333333337</v>
      </c>
    </row>
    <row r="1229" spans="1:14" ht="24.95" customHeight="1" x14ac:dyDescent="0.2">
      <c r="A1229" s="489" t="s">
        <v>30</v>
      </c>
      <c r="B1229" s="489"/>
      <c r="C1229" s="490"/>
      <c r="D1229" s="501"/>
      <c r="E1229" s="501">
        <f>'M.V. CyL'!L57</f>
        <v>238285</v>
      </c>
      <c r="H1229" s="489" t="s">
        <v>30</v>
      </c>
      <c r="I1229" s="489"/>
      <c r="J1229" s="490"/>
      <c r="K1229" s="501"/>
      <c r="L1229" s="489"/>
      <c r="M1229" s="501">
        <f>$M$897</f>
        <v>192788.75</v>
      </c>
    </row>
    <row r="1230" spans="1:14" ht="24.95" customHeight="1" x14ac:dyDescent="0.2">
      <c r="A1230" s="491" t="s">
        <v>0</v>
      </c>
      <c r="B1230" s="491"/>
      <c r="C1230" s="492"/>
      <c r="D1230" s="500"/>
      <c r="E1230" s="500">
        <f>SUM(E1228:E1229)</f>
        <v>839393</v>
      </c>
      <c r="H1230" s="491" t="s">
        <v>0</v>
      </c>
      <c r="I1230" s="491"/>
      <c r="J1230" s="492"/>
      <c r="K1230" s="500"/>
      <c r="L1230" s="491"/>
      <c r="M1230" s="500">
        <f>SUM(M1228:M1229)</f>
        <v>770318.33333333337</v>
      </c>
    </row>
    <row r="1231" spans="1:14" ht="24.95" customHeight="1" x14ac:dyDescent="0.2">
      <c r="A1231" s="489" t="s">
        <v>33</v>
      </c>
      <c r="B1231" s="489"/>
      <c r="C1231" s="490"/>
      <c r="D1231" s="499"/>
      <c r="E1231" s="499">
        <f>'M.V. CyL'!L59</f>
        <v>1007122</v>
      </c>
      <c r="H1231" s="489" t="s">
        <v>33</v>
      </c>
      <c r="I1231" s="489"/>
      <c r="J1231" s="490"/>
      <c r="K1231" s="499"/>
      <c r="L1231" s="489"/>
      <c r="M1231" s="499">
        <f>$M$899</f>
        <v>980013.5</v>
      </c>
    </row>
    <row r="1232" spans="1:14" ht="24.95" customHeight="1" x14ac:dyDescent="0.2">
      <c r="A1232" s="489" t="s">
        <v>34</v>
      </c>
      <c r="B1232" s="489"/>
      <c r="C1232" s="490"/>
      <c r="D1232" s="501"/>
      <c r="E1232" s="501">
        <f>'M.V. CyL'!L60</f>
        <v>333272</v>
      </c>
      <c r="H1232" s="489" t="s">
        <v>34</v>
      </c>
      <c r="I1232" s="489"/>
      <c r="J1232" s="490"/>
      <c r="K1232" s="501"/>
      <c r="L1232" s="489"/>
      <c r="M1232" s="501">
        <f>$M$900</f>
        <v>278856.5</v>
      </c>
    </row>
    <row r="1233" spans="1:14" ht="24.95" customHeight="1" x14ac:dyDescent="0.2">
      <c r="A1233" s="491" t="s">
        <v>1</v>
      </c>
      <c r="B1233" s="491"/>
      <c r="C1233" s="492"/>
      <c r="D1233" s="513"/>
      <c r="E1233" s="513">
        <f>SUM(E1231:E1232)</f>
        <v>1340394</v>
      </c>
      <c r="H1233" s="491" t="s">
        <v>1</v>
      </c>
      <c r="I1233" s="491"/>
      <c r="J1233" s="492"/>
      <c r="K1233" s="513"/>
      <c r="L1233" s="491"/>
      <c r="M1233" s="513">
        <f>SUM(M1231:M1232)</f>
        <v>1258870</v>
      </c>
    </row>
    <row r="1234" spans="1:14" ht="24.95" customHeight="1" x14ac:dyDescent="0.2">
      <c r="A1234" s="491" t="s">
        <v>65</v>
      </c>
      <c r="B1234" s="491"/>
      <c r="C1234" s="492"/>
      <c r="D1234" s="507"/>
      <c r="E1234" s="507">
        <f>'M.V. CyL'!L61</f>
        <v>0.26176888059999998</v>
      </c>
      <c r="H1234" s="491" t="s">
        <v>65</v>
      </c>
      <c r="I1234" s="491"/>
      <c r="J1234" s="492"/>
      <c r="K1234" s="507"/>
      <c r="L1234" s="491"/>
      <c r="M1234" s="507">
        <f>$M$902</f>
        <v>0.25205736182499999</v>
      </c>
    </row>
    <row r="1235" spans="1:14" ht="24.95" customHeight="1" x14ac:dyDescent="0.2">
      <c r="A1235" s="494" t="s">
        <v>3</v>
      </c>
      <c r="B1235" s="494"/>
      <c r="C1235" s="495"/>
      <c r="D1235" s="502"/>
      <c r="E1235" s="502">
        <f>E1233/E1230</f>
        <v>1.5968610650791704</v>
      </c>
      <c r="H1235" s="494" t="s">
        <v>3</v>
      </c>
      <c r="I1235" s="494"/>
      <c r="J1235" s="495"/>
      <c r="K1235" s="502"/>
      <c r="L1235" s="494"/>
      <c r="M1235" s="502">
        <f>M1233/M1230</f>
        <v>1.6342204846048494</v>
      </c>
    </row>
    <row r="1236" spans="1:14" ht="24.95" customHeight="1" x14ac:dyDescent="0.2">
      <c r="A1236" s="487" t="s">
        <v>58</v>
      </c>
      <c r="B1236" s="487"/>
      <c r="C1236" s="488"/>
      <c r="D1236" s="503"/>
      <c r="E1236" s="503">
        <f>E1231/E1228</f>
        <v>1.6754426825129594</v>
      </c>
      <c r="H1236" s="487" t="s">
        <v>58</v>
      </c>
      <c r="I1236" s="487"/>
      <c r="J1236" s="488"/>
      <c r="K1236" s="503"/>
      <c r="L1236" s="487"/>
      <c r="M1236" s="503">
        <f>M1231/M1228</f>
        <v>1.6969061469434104</v>
      </c>
    </row>
    <row r="1237" spans="1:14" ht="24.95" customHeight="1" x14ac:dyDescent="0.2">
      <c r="A1237" s="497" t="s">
        <v>59</v>
      </c>
      <c r="B1237" s="497"/>
      <c r="C1237" s="498"/>
      <c r="D1237" s="504"/>
      <c r="E1237" s="504">
        <f>E1232/E1229</f>
        <v>1.3986276937280988</v>
      </c>
      <c r="H1237" s="497" t="s">
        <v>59</v>
      </c>
      <c r="I1237" s="497"/>
      <c r="J1237" s="498"/>
      <c r="K1237" s="504"/>
      <c r="L1237" s="497"/>
      <c r="M1237" s="504">
        <f>M1232/M1229</f>
        <v>1.4464355414929553</v>
      </c>
      <c r="N1237" s="517"/>
    </row>
    <row r="1238" spans="1:14" ht="24.95" customHeight="1" x14ac:dyDescent="0.2">
      <c r="D1238" s="374"/>
      <c r="E1238" s="374"/>
      <c r="F1238" s="374"/>
      <c r="G1238" s="5"/>
      <c r="H1238" s="5"/>
      <c r="N1238" s="517"/>
    </row>
    <row r="1239" spans="1:14" s="517" customFormat="1" ht="24.95" customHeight="1" x14ac:dyDescent="0.5">
      <c r="A1239" s="732" t="s">
        <v>537</v>
      </c>
      <c r="B1239" s="732"/>
      <c r="D1239" s="518"/>
      <c r="E1239" s="518"/>
      <c r="F1239" s="518"/>
      <c r="G1239" s="519"/>
      <c r="H1239" s="732" t="s">
        <v>537</v>
      </c>
      <c r="I1239" s="732"/>
    </row>
    <row r="1240" spans="1:14" s="514" customFormat="1" ht="24.95" customHeight="1" x14ac:dyDescent="0.5">
      <c r="A1240" s="733" t="s">
        <v>533</v>
      </c>
      <c r="B1240" s="733"/>
      <c r="F1240" s="515"/>
      <c r="H1240" s="733" t="s">
        <v>533</v>
      </c>
      <c r="I1240" s="733"/>
      <c r="K1240" s="516"/>
      <c r="N1240" s="517"/>
    </row>
    <row r="1241" spans="1:14" s="354" customFormat="1" ht="24.95" customHeight="1" x14ac:dyDescent="0.25">
      <c r="A1241" s="734"/>
      <c r="B1241" s="734"/>
      <c r="C1241" s="734"/>
      <c r="D1241" s="734"/>
      <c r="E1241" s="734"/>
      <c r="G1241" s="14"/>
      <c r="H1241" s="734"/>
      <c r="I1241" s="734"/>
      <c r="J1241" s="734"/>
      <c r="K1241" s="734"/>
      <c r="L1241" s="734"/>
      <c r="M1241" s="734"/>
      <c r="N1241" s="517"/>
    </row>
    <row r="1242" spans="1:14" ht="24.95" customHeight="1" x14ac:dyDescent="0.2">
      <c r="A1242" s="9"/>
      <c r="B1242" s="9"/>
      <c r="C1242" s="9"/>
      <c r="D1242" s="9"/>
      <c r="E1242" s="9"/>
      <c r="G1242" s="9"/>
      <c r="H1242" s="9"/>
      <c r="I1242" s="9"/>
      <c r="J1242" s="9"/>
      <c r="K1242" s="9"/>
      <c r="L1242" s="9"/>
      <c r="M1242" s="9"/>
      <c r="N1242" s="517"/>
    </row>
    <row r="1243" spans="1:14" ht="24.95" customHeight="1" x14ac:dyDescent="0.2">
      <c r="N1243" s="517"/>
    </row>
    <row r="1244" spans="1:14" ht="24.95" customHeight="1" x14ac:dyDescent="0.2"/>
    <row r="1245" spans="1:14" ht="24.95" customHeight="1" x14ac:dyDescent="0.2"/>
    <row r="1246" spans="1:14" ht="24.95" customHeight="1" x14ac:dyDescent="0.2"/>
    <row r="1247" spans="1:14" ht="24.95" customHeight="1" x14ac:dyDescent="0.2"/>
    <row r="1248" spans="1:14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spans="1:14" ht="24.95" customHeight="1" x14ac:dyDescent="0.2"/>
    <row r="1266" spans="1:14" ht="24.95" customHeight="1" x14ac:dyDescent="0.2"/>
    <row r="1267" spans="1:14" ht="24.95" customHeight="1" x14ac:dyDescent="0.2"/>
    <row r="1268" spans="1:14" ht="24.95" customHeight="1" x14ac:dyDescent="0.2"/>
    <row r="1269" spans="1:14" ht="24.95" customHeight="1" x14ac:dyDescent="0.2"/>
    <row r="1270" spans="1:14" ht="24.95" customHeight="1" x14ac:dyDescent="0.2">
      <c r="N1270" s="4">
        <v>11</v>
      </c>
    </row>
    <row r="1271" spans="1:14" ht="30" customHeight="1" x14ac:dyDescent="0.4">
      <c r="A1271" s="721" t="s">
        <v>54</v>
      </c>
      <c r="B1271" s="721"/>
      <c r="C1271" s="721"/>
      <c r="D1271" s="721"/>
      <c r="E1271" s="721"/>
      <c r="F1271" s="721"/>
      <c r="G1271" s="721"/>
      <c r="H1271" s="721"/>
      <c r="I1271" s="721"/>
      <c r="J1271" s="721"/>
      <c r="K1271" s="721"/>
      <c r="L1271" s="721"/>
      <c r="M1271" s="721"/>
      <c r="N1271" s="721"/>
    </row>
    <row r="1272" spans="1:14" ht="24.95" customHeight="1" x14ac:dyDescent="0.4">
      <c r="A1272" s="380"/>
      <c r="B1272" s="380"/>
      <c r="C1272" s="380"/>
      <c r="D1272" s="380"/>
      <c r="E1272" s="380"/>
      <c r="F1272" s="380"/>
      <c r="G1272" s="380"/>
      <c r="H1272" s="380"/>
      <c r="I1272" s="380"/>
      <c r="J1272" s="380"/>
      <c r="K1272" s="380"/>
      <c r="L1272" s="380"/>
      <c r="M1272" s="380"/>
      <c r="N1272" s="380"/>
    </row>
    <row r="1273" spans="1:14" ht="24.95" customHeight="1" x14ac:dyDescent="0.3">
      <c r="A1273" s="730" t="s">
        <v>54</v>
      </c>
      <c r="B1273" s="730"/>
      <c r="C1273" s="730"/>
      <c r="D1273" s="730"/>
      <c r="E1273" s="730"/>
      <c r="F1273" s="381"/>
      <c r="G1273" s="381"/>
      <c r="H1273" s="731" t="s">
        <v>64</v>
      </c>
      <c r="I1273" s="731"/>
      <c r="J1273" s="731"/>
      <c r="K1273" s="731"/>
      <c r="L1273" s="731"/>
      <c r="M1273" s="731"/>
      <c r="N1273" s="381"/>
    </row>
    <row r="1274" spans="1:14" ht="24.95" customHeight="1" x14ac:dyDescent="0.2">
      <c r="A1274" s="487" t="s">
        <v>29</v>
      </c>
      <c r="B1274" s="487"/>
      <c r="C1274" s="488"/>
      <c r="D1274" s="499"/>
      <c r="E1274" s="499">
        <f>'M.V. CyL'!M56</f>
        <v>543153</v>
      </c>
      <c r="H1274" s="487" t="s">
        <v>29</v>
      </c>
      <c r="I1274" s="487"/>
      <c r="J1274" s="488"/>
      <c r="K1274" s="499"/>
      <c r="L1274" s="487"/>
      <c r="M1274" s="499">
        <f>$M$896</f>
        <v>577529.58333333337</v>
      </c>
    </row>
    <row r="1275" spans="1:14" ht="24.95" customHeight="1" x14ac:dyDescent="0.2">
      <c r="A1275" s="489" t="s">
        <v>30</v>
      </c>
      <c r="B1275" s="489"/>
      <c r="C1275" s="490"/>
      <c r="D1275" s="501"/>
      <c r="E1275" s="501">
        <f>'M.V. CyL'!M57</f>
        <v>116349</v>
      </c>
      <c r="H1275" s="489" t="s">
        <v>30</v>
      </c>
      <c r="I1275" s="489"/>
      <c r="J1275" s="490"/>
      <c r="K1275" s="501"/>
      <c r="L1275" s="489"/>
      <c r="M1275" s="501">
        <f>$M$897</f>
        <v>192788.75</v>
      </c>
    </row>
    <row r="1276" spans="1:14" ht="24.95" customHeight="1" x14ac:dyDescent="0.2">
      <c r="A1276" s="491" t="s">
        <v>0</v>
      </c>
      <c r="B1276" s="491"/>
      <c r="C1276" s="492"/>
      <c r="D1276" s="500"/>
      <c r="E1276" s="500">
        <f>SUM(E1274:E1275)</f>
        <v>659502</v>
      </c>
      <c r="H1276" s="491" t="s">
        <v>0</v>
      </c>
      <c r="I1276" s="491"/>
      <c r="J1276" s="492"/>
      <c r="K1276" s="500"/>
      <c r="L1276" s="491"/>
      <c r="M1276" s="500">
        <f>SUM(M1274:M1275)</f>
        <v>770318.33333333337</v>
      </c>
    </row>
    <row r="1277" spans="1:14" ht="24.95" customHeight="1" x14ac:dyDescent="0.2">
      <c r="A1277" s="489" t="s">
        <v>33</v>
      </c>
      <c r="B1277" s="489"/>
      <c r="C1277" s="490"/>
      <c r="D1277" s="499"/>
      <c r="E1277" s="499">
        <f>'M.V. CyL'!M59</f>
        <v>887698</v>
      </c>
      <c r="H1277" s="489" t="s">
        <v>33</v>
      </c>
      <c r="I1277" s="489"/>
      <c r="J1277" s="490"/>
      <c r="K1277" s="499"/>
      <c r="L1277" s="489"/>
      <c r="M1277" s="499">
        <f>$M$899</f>
        <v>980013.5</v>
      </c>
    </row>
    <row r="1278" spans="1:14" ht="24.95" customHeight="1" x14ac:dyDescent="0.2">
      <c r="A1278" s="489" t="s">
        <v>34</v>
      </c>
      <c r="B1278" s="489"/>
      <c r="C1278" s="490"/>
      <c r="D1278" s="501"/>
      <c r="E1278" s="501">
        <f>'M.V. CyL'!M60</f>
        <v>177867</v>
      </c>
      <c r="H1278" s="489" t="s">
        <v>34</v>
      </c>
      <c r="I1278" s="489"/>
      <c r="J1278" s="490"/>
      <c r="K1278" s="501"/>
      <c r="L1278" s="489"/>
      <c r="M1278" s="501">
        <f>$M$900</f>
        <v>278856.5</v>
      </c>
    </row>
    <row r="1279" spans="1:14" ht="24.95" customHeight="1" x14ac:dyDescent="0.2">
      <c r="A1279" s="491" t="s">
        <v>1</v>
      </c>
      <c r="B1279" s="491"/>
      <c r="C1279" s="492"/>
      <c r="D1279" s="513"/>
      <c r="E1279" s="513">
        <f>SUM(E1277:E1278)</f>
        <v>1065565</v>
      </c>
      <c r="H1279" s="491" t="s">
        <v>1</v>
      </c>
      <c r="I1279" s="491"/>
      <c r="J1279" s="492"/>
      <c r="K1279" s="513"/>
      <c r="L1279" s="491"/>
      <c r="M1279" s="513">
        <f>SUM(M1277:M1278)</f>
        <v>1258870</v>
      </c>
    </row>
    <row r="1280" spans="1:14" ht="24.95" customHeight="1" x14ac:dyDescent="0.2">
      <c r="A1280" s="491" t="s">
        <v>65</v>
      </c>
      <c r="B1280" s="491"/>
      <c r="C1280" s="492"/>
      <c r="D1280" s="507"/>
      <c r="E1280" s="507">
        <f>'M.V. CyL'!M61</f>
        <v>0.23158960619999999</v>
      </c>
      <c r="H1280" s="491" t="s">
        <v>65</v>
      </c>
      <c r="I1280" s="491"/>
      <c r="J1280" s="492"/>
      <c r="K1280" s="507"/>
      <c r="L1280" s="491"/>
      <c r="M1280" s="507">
        <f>$M$902</f>
        <v>0.25205736182499999</v>
      </c>
    </row>
    <row r="1281" spans="1:14" ht="24.95" customHeight="1" x14ac:dyDescent="0.2">
      <c r="A1281" s="494" t="s">
        <v>3</v>
      </c>
      <c r="B1281" s="494"/>
      <c r="C1281" s="495"/>
      <c r="D1281" s="502"/>
      <c r="E1281" s="502">
        <f>E1279/E1276</f>
        <v>1.6157115520498802</v>
      </c>
      <c r="H1281" s="494" t="s">
        <v>3</v>
      </c>
      <c r="I1281" s="494"/>
      <c r="J1281" s="495"/>
      <c r="K1281" s="502"/>
      <c r="L1281" s="494"/>
      <c r="M1281" s="502">
        <f>M1279/M1276</f>
        <v>1.6342204846048494</v>
      </c>
    </row>
    <row r="1282" spans="1:14" ht="24.95" customHeight="1" x14ac:dyDescent="0.2">
      <c r="A1282" s="487" t="s">
        <v>58</v>
      </c>
      <c r="B1282" s="487"/>
      <c r="C1282" s="488"/>
      <c r="D1282" s="503"/>
      <c r="E1282" s="503">
        <f>E1277/E1274</f>
        <v>1.6343424412642478</v>
      </c>
      <c r="H1282" s="487" t="s">
        <v>58</v>
      </c>
      <c r="I1282" s="487"/>
      <c r="J1282" s="488"/>
      <c r="K1282" s="503"/>
      <c r="L1282" s="487"/>
      <c r="M1282" s="503">
        <f>M1277/M1274</f>
        <v>1.6969061469434104</v>
      </c>
    </row>
    <row r="1283" spans="1:14" ht="24.95" customHeight="1" x14ac:dyDescent="0.2">
      <c r="A1283" s="497" t="s">
        <v>59</v>
      </c>
      <c r="B1283" s="497"/>
      <c r="C1283" s="498"/>
      <c r="D1283" s="504"/>
      <c r="E1283" s="504">
        <f>E1278/E1275</f>
        <v>1.5287368176778486</v>
      </c>
      <c r="H1283" s="497" t="s">
        <v>59</v>
      </c>
      <c r="I1283" s="497"/>
      <c r="J1283" s="498"/>
      <c r="K1283" s="504"/>
      <c r="L1283" s="497"/>
      <c r="M1283" s="504">
        <f>M1278/M1275</f>
        <v>1.4464355414929553</v>
      </c>
    </row>
    <row r="1284" spans="1:14" ht="24.95" customHeight="1" x14ac:dyDescent="0.2">
      <c r="D1284" s="374"/>
      <c r="E1284" s="374"/>
      <c r="F1284" s="374"/>
      <c r="G1284" s="5"/>
      <c r="H1284" s="5"/>
    </row>
    <row r="1285" spans="1:14" s="517" customFormat="1" ht="24.95" customHeight="1" x14ac:dyDescent="0.5">
      <c r="A1285" s="732" t="s">
        <v>536</v>
      </c>
      <c r="B1285" s="732"/>
      <c r="D1285" s="518"/>
      <c r="E1285" s="518"/>
      <c r="F1285" s="374"/>
      <c r="G1285" s="374"/>
      <c r="H1285" s="732" t="s">
        <v>536</v>
      </c>
      <c r="I1285" s="732"/>
    </row>
    <row r="1286" spans="1:14" s="514" customFormat="1" ht="24.95" customHeight="1" x14ac:dyDescent="0.5">
      <c r="A1286" s="733" t="s">
        <v>533</v>
      </c>
      <c r="B1286" s="733"/>
      <c r="F1286" s="374"/>
      <c r="G1286" s="374"/>
      <c r="H1286" s="733" t="s">
        <v>533</v>
      </c>
      <c r="I1286" s="733"/>
      <c r="K1286" s="516"/>
      <c r="N1286" s="517"/>
    </row>
    <row r="1287" spans="1:14" s="354" customFormat="1" ht="24.95" customHeight="1" x14ac:dyDescent="0.25">
      <c r="A1287" s="734"/>
      <c r="B1287" s="734"/>
      <c r="C1287" s="734"/>
      <c r="D1287" s="734"/>
      <c r="E1287" s="734"/>
      <c r="F1287" s="374"/>
      <c r="G1287" s="374"/>
      <c r="H1287" s="734"/>
      <c r="I1287" s="734"/>
      <c r="J1287" s="734"/>
      <c r="K1287" s="734"/>
      <c r="L1287" s="734"/>
      <c r="M1287" s="734"/>
      <c r="N1287" s="517"/>
    </row>
    <row r="1288" spans="1:14" ht="24.95" customHeight="1" x14ac:dyDescent="0.2">
      <c r="A1288" s="13"/>
      <c r="B1288" s="13"/>
      <c r="C1288" s="13"/>
      <c r="D1288" s="13"/>
      <c r="E1288" s="13"/>
      <c r="F1288" s="374"/>
      <c r="G1288" s="374"/>
      <c r="H1288" s="13"/>
      <c r="I1288" s="13"/>
      <c r="J1288" s="13"/>
      <c r="K1288" s="13"/>
      <c r="L1288" s="13"/>
      <c r="M1288" s="13"/>
      <c r="N1288" s="517"/>
    </row>
    <row r="1289" spans="1:14" ht="24.95" customHeight="1" x14ac:dyDescent="0.2">
      <c r="A1289" s="354"/>
      <c r="B1289" s="354"/>
      <c r="C1289" s="354"/>
      <c r="D1289" s="354"/>
      <c r="E1289" s="354"/>
      <c r="F1289" s="374"/>
      <c r="G1289" s="374"/>
      <c r="H1289" s="354"/>
      <c r="I1289" s="354"/>
      <c r="J1289" s="354"/>
      <c r="K1289" s="354"/>
      <c r="L1289" s="354"/>
      <c r="M1289" s="354"/>
      <c r="N1289" s="517"/>
    </row>
    <row r="1290" spans="1:14" ht="24.95" customHeight="1" x14ac:dyDescent="0.2">
      <c r="F1290" s="374"/>
      <c r="G1290" s="374"/>
      <c r="N1290" s="517"/>
    </row>
    <row r="1291" spans="1:14" ht="24.95" customHeight="1" x14ac:dyDescent="0.2">
      <c r="F1291" s="374"/>
      <c r="G1291" s="374"/>
      <c r="N1291" s="517"/>
    </row>
    <row r="1292" spans="1:14" ht="24.95" customHeight="1" x14ac:dyDescent="0.2">
      <c r="F1292" s="374"/>
      <c r="G1292" s="374"/>
    </row>
    <row r="1293" spans="1:14" ht="24.95" customHeight="1" x14ac:dyDescent="0.2">
      <c r="F1293" s="374"/>
      <c r="G1293" s="374"/>
    </row>
    <row r="1294" spans="1:14" ht="24.95" customHeight="1" x14ac:dyDescent="0.2"/>
    <row r="1295" spans="1:14" ht="24.95" customHeight="1" x14ac:dyDescent="0.2"/>
    <row r="1296" spans="1:14" ht="24.95" customHeight="1" x14ac:dyDescent="0.2"/>
    <row r="1297" spans="1:14" ht="24.95" customHeight="1" x14ac:dyDescent="0.2"/>
    <row r="1298" spans="1:14" ht="24.95" customHeight="1" x14ac:dyDescent="0.2"/>
    <row r="1299" spans="1:14" ht="24.95" customHeight="1" x14ac:dyDescent="0.2"/>
    <row r="1300" spans="1:14" ht="24.95" customHeight="1" x14ac:dyDescent="0.2"/>
    <row r="1301" spans="1:14" ht="30" customHeight="1" x14ac:dyDescent="0.4">
      <c r="A1301" s="721" t="s">
        <v>55</v>
      </c>
      <c r="B1301" s="721"/>
      <c r="C1301" s="721"/>
      <c r="D1301" s="721"/>
      <c r="E1301" s="721"/>
      <c r="F1301" s="721"/>
      <c r="G1301" s="721"/>
      <c r="H1301" s="721"/>
      <c r="I1301" s="721"/>
      <c r="J1301" s="721"/>
      <c r="K1301" s="721"/>
      <c r="L1301" s="721"/>
      <c r="M1301" s="721"/>
      <c r="N1301" s="721"/>
    </row>
    <row r="1302" spans="1:14" ht="24.95" customHeight="1" x14ac:dyDescent="0.4">
      <c r="A1302" s="380"/>
      <c r="B1302" s="380"/>
      <c r="C1302" s="380"/>
      <c r="D1302" s="380"/>
      <c r="E1302" s="380"/>
      <c r="F1302" s="380"/>
      <c r="G1302" s="380"/>
      <c r="H1302" s="380"/>
      <c r="I1302" s="380"/>
      <c r="J1302" s="380"/>
      <c r="K1302" s="380"/>
      <c r="L1302" s="380"/>
      <c r="M1302" s="380"/>
      <c r="N1302" s="380"/>
    </row>
    <row r="1303" spans="1:14" ht="24.95" customHeight="1" x14ac:dyDescent="0.3">
      <c r="A1303" s="730" t="s">
        <v>55</v>
      </c>
      <c r="B1303" s="730"/>
      <c r="C1303" s="730"/>
      <c r="D1303" s="730"/>
      <c r="E1303" s="730"/>
      <c r="F1303" s="381"/>
      <c r="G1303" s="381"/>
      <c r="H1303" s="731" t="s">
        <v>64</v>
      </c>
      <c r="I1303" s="731"/>
      <c r="J1303" s="731"/>
      <c r="K1303" s="731"/>
      <c r="L1303" s="731"/>
      <c r="M1303" s="731"/>
      <c r="N1303" s="381"/>
    </row>
    <row r="1304" spans="1:14" ht="24.95" customHeight="1" x14ac:dyDescent="0.2">
      <c r="A1304" s="487" t="s">
        <v>29</v>
      </c>
      <c r="B1304" s="487"/>
      <c r="C1304" s="488"/>
      <c r="D1304" s="499"/>
      <c r="E1304" s="499">
        <f>'M.V. CyL'!N56</f>
        <v>510510</v>
      </c>
      <c r="H1304" s="487" t="s">
        <v>29</v>
      </c>
      <c r="I1304" s="487"/>
      <c r="J1304" s="488"/>
      <c r="K1304" s="499"/>
      <c r="L1304" s="487"/>
      <c r="M1304" s="499">
        <f>$M$896</f>
        <v>577529.58333333337</v>
      </c>
    </row>
    <row r="1305" spans="1:14" ht="24.95" customHeight="1" x14ac:dyDescent="0.2">
      <c r="A1305" s="489" t="s">
        <v>30</v>
      </c>
      <c r="B1305" s="489"/>
      <c r="C1305" s="490"/>
      <c r="D1305" s="501"/>
      <c r="E1305" s="501">
        <f>'M.V. CyL'!N57</f>
        <v>94063</v>
      </c>
      <c r="H1305" s="489" t="s">
        <v>30</v>
      </c>
      <c r="I1305" s="489"/>
      <c r="J1305" s="490"/>
      <c r="K1305" s="501"/>
      <c r="L1305" s="489"/>
      <c r="M1305" s="501">
        <f>$M$897</f>
        <v>192788.75</v>
      </c>
    </row>
    <row r="1306" spans="1:14" ht="24.95" customHeight="1" x14ac:dyDescent="0.2">
      <c r="A1306" s="491" t="s">
        <v>0</v>
      </c>
      <c r="B1306" s="491"/>
      <c r="C1306" s="492"/>
      <c r="D1306" s="500"/>
      <c r="E1306" s="500">
        <f>SUM(E1304:E1305)</f>
        <v>604573</v>
      </c>
      <c r="H1306" s="491" t="s">
        <v>0</v>
      </c>
      <c r="I1306" s="491"/>
      <c r="J1306" s="492"/>
      <c r="K1306" s="500"/>
      <c r="L1306" s="491"/>
      <c r="M1306" s="500">
        <f>SUM(M1304:M1305)</f>
        <v>770318.33333333337</v>
      </c>
    </row>
    <row r="1307" spans="1:14" ht="24.95" customHeight="1" x14ac:dyDescent="0.2">
      <c r="A1307" s="489" t="s">
        <v>33</v>
      </c>
      <c r="B1307" s="489"/>
      <c r="C1307" s="490"/>
      <c r="D1307" s="499"/>
      <c r="E1307" s="499">
        <f>'M.V. CyL'!N59</f>
        <v>881768</v>
      </c>
      <c r="H1307" s="489" t="s">
        <v>33</v>
      </c>
      <c r="I1307" s="489"/>
      <c r="J1307" s="490"/>
      <c r="K1307" s="499"/>
      <c r="L1307" s="489"/>
      <c r="M1307" s="499">
        <f>$M$899</f>
        <v>980013.5</v>
      </c>
    </row>
    <row r="1308" spans="1:14" ht="24.95" customHeight="1" x14ac:dyDescent="0.2">
      <c r="A1308" s="489" t="s">
        <v>34</v>
      </c>
      <c r="B1308" s="489"/>
      <c r="C1308" s="490"/>
      <c r="D1308" s="501"/>
      <c r="E1308" s="501">
        <f>'M.V. CyL'!N60</f>
        <v>143854</v>
      </c>
      <c r="H1308" s="489" t="s">
        <v>34</v>
      </c>
      <c r="I1308" s="489"/>
      <c r="J1308" s="490"/>
      <c r="K1308" s="501"/>
      <c r="L1308" s="489"/>
      <c r="M1308" s="501">
        <f>$M$900</f>
        <v>278856.5</v>
      </c>
    </row>
    <row r="1309" spans="1:14" ht="24.95" customHeight="1" x14ac:dyDescent="0.2">
      <c r="A1309" s="491" t="s">
        <v>1</v>
      </c>
      <c r="B1309" s="491"/>
      <c r="C1309" s="492"/>
      <c r="D1309" s="513"/>
      <c r="E1309" s="513">
        <f>SUM(E1307:E1308)</f>
        <v>1025622</v>
      </c>
      <c r="H1309" s="491" t="s">
        <v>1</v>
      </c>
      <c r="I1309" s="491"/>
      <c r="J1309" s="492"/>
      <c r="K1309" s="513"/>
      <c r="L1309" s="491"/>
      <c r="M1309" s="513">
        <f>SUM(M1307:M1308)</f>
        <v>1258870</v>
      </c>
    </row>
    <row r="1310" spans="1:14" ht="24.95" customHeight="1" x14ac:dyDescent="0.2">
      <c r="A1310" s="491" t="s">
        <v>65</v>
      </c>
      <c r="B1310" s="491"/>
      <c r="C1310" s="492"/>
      <c r="D1310" s="507"/>
      <c r="E1310" s="507">
        <f>'M.V. CyL'!N61</f>
        <v>0.2273</v>
      </c>
      <c r="H1310" s="491" t="s">
        <v>65</v>
      </c>
      <c r="I1310" s="491"/>
      <c r="J1310" s="492"/>
      <c r="K1310" s="507"/>
      <c r="L1310" s="491"/>
      <c r="M1310" s="507">
        <f>$M$902</f>
        <v>0.25205736182499999</v>
      </c>
    </row>
    <row r="1311" spans="1:14" ht="24.95" customHeight="1" x14ac:dyDescent="0.2">
      <c r="A1311" s="494" t="s">
        <v>3</v>
      </c>
      <c r="B1311" s="494"/>
      <c r="C1311" s="495"/>
      <c r="D1311" s="502"/>
      <c r="E1311" s="502">
        <f>E1309/E1306</f>
        <v>1.6964402975323079</v>
      </c>
      <c r="H1311" s="494" t="s">
        <v>3</v>
      </c>
      <c r="I1311" s="494"/>
      <c r="J1311" s="495"/>
      <c r="K1311" s="502"/>
      <c r="L1311" s="494"/>
      <c r="M1311" s="502">
        <f>M1309/M1306</f>
        <v>1.6342204846048494</v>
      </c>
    </row>
    <row r="1312" spans="1:14" ht="24.95" customHeight="1" x14ac:dyDescent="0.2">
      <c r="A1312" s="487" t="s">
        <v>58</v>
      </c>
      <c r="B1312" s="487"/>
      <c r="C1312" s="488"/>
      <c r="D1312" s="503"/>
      <c r="E1312" s="503">
        <f>E1307/E1304</f>
        <v>1.7272296331119861</v>
      </c>
      <c r="H1312" s="487" t="s">
        <v>58</v>
      </c>
      <c r="I1312" s="487"/>
      <c r="J1312" s="488"/>
      <c r="K1312" s="503"/>
      <c r="L1312" s="487"/>
      <c r="M1312" s="503">
        <f>M1307/M1304</f>
        <v>1.6969061469434104</v>
      </c>
    </row>
    <row r="1313" spans="1:14" ht="24.95" customHeight="1" x14ac:dyDescent="0.2">
      <c r="A1313" s="497" t="s">
        <v>59</v>
      </c>
      <c r="B1313" s="497"/>
      <c r="C1313" s="498"/>
      <c r="D1313" s="504"/>
      <c r="E1313" s="504">
        <f>E1308/E1305</f>
        <v>1.5293367211337083</v>
      </c>
      <c r="H1313" s="497" t="s">
        <v>59</v>
      </c>
      <c r="I1313" s="497"/>
      <c r="J1313" s="498"/>
      <c r="K1313" s="504"/>
      <c r="L1313" s="497"/>
      <c r="M1313" s="504">
        <f>M1308/M1305</f>
        <v>1.4464355414929553</v>
      </c>
    </row>
    <row r="1314" spans="1:14" ht="24.95" customHeight="1" x14ac:dyDescent="0.2">
      <c r="D1314" s="374"/>
      <c r="E1314" s="374"/>
      <c r="F1314" s="374"/>
      <c r="G1314" s="5"/>
      <c r="H1314" s="5"/>
    </row>
    <row r="1315" spans="1:14" s="517" customFormat="1" ht="24.95" customHeight="1" x14ac:dyDescent="0.5">
      <c r="A1315" s="732" t="s">
        <v>535</v>
      </c>
      <c r="B1315" s="732"/>
      <c r="D1315" s="518"/>
      <c r="E1315" s="518"/>
      <c r="F1315" s="518"/>
      <c r="G1315" s="519"/>
      <c r="H1315" s="732" t="s">
        <v>535</v>
      </c>
      <c r="I1315" s="732"/>
    </row>
    <row r="1316" spans="1:14" s="514" customFormat="1" ht="24.95" customHeight="1" x14ac:dyDescent="0.5">
      <c r="A1316" s="733" t="s">
        <v>533</v>
      </c>
      <c r="B1316" s="733"/>
      <c r="F1316" s="374"/>
      <c r="G1316" s="374"/>
      <c r="H1316" s="733" t="s">
        <v>533</v>
      </c>
      <c r="I1316" s="733"/>
      <c r="K1316" s="516"/>
      <c r="N1316" s="517"/>
    </row>
    <row r="1317" spans="1:14" s="354" customFormat="1" ht="24.95" customHeight="1" x14ac:dyDescent="0.25">
      <c r="A1317" s="734"/>
      <c r="B1317" s="734"/>
      <c r="C1317" s="734"/>
      <c r="D1317" s="734"/>
      <c r="E1317" s="734"/>
      <c r="F1317" s="374"/>
      <c r="G1317" s="374"/>
      <c r="H1317" s="734"/>
      <c r="I1317" s="734"/>
      <c r="J1317" s="734"/>
      <c r="K1317" s="734"/>
      <c r="L1317" s="734"/>
      <c r="M1317" s="734"/>
      <c r="N1317" s="517"/>
    </row>
    <row r="1318" spans="1:14" ht="24.95" customHeight="1" x14ac:dyDescent="0.2">
      <c r="A1318" s="13"/>
      <c r="B1318" s="13"/>
      <c r="C1318" s="13"/>
      <c r="D1318" s="13"/>
      <c r="E1318" s="13"/>
      <c r="F1318" s="374"/>
      <c r="G1318" s="374"/>
      <c r="H1318" s="13"/>
      <c r="I1318" s="13"/>
      <c r="J1318" s="13"/>
      <c r="K1318" s="13"/>
      <c r="L1318" s="13"/>
      <c r="M1318" s="13"/>
      <c r="N1318" s="517"/>
    </row>
    <row r="1319" spans="1:14" ht="24.95" customHeight="1" x14ac:dyDescent="0.2">
      <c r="A1319" s="354"/>
      <c r="B1319" s="354"/>
      <c r="C1319" s="354"/>
      <c r="D1319" s="354"/>
      <c r="E1319" s="354"/>
      <c r="F1319" s="374"/>
      <c r="G1319" s="374"/>
      <c r="H1319" s="354"/>
      <c r="I1319" s="354"/>
      <c r="J1319" s="354"/>
      <c r="K1319" s="354"/>
      <c r="L1319" s="354"/>
      <c r="M1319" s="354"/>
      <c r="N1319" s="517"/>
    </row>
    <row r="1320" spans="1:14" ht="24.95" customHeight="1" x14ac:dyDescent="0.2">
      <c r="F1320" s="374"/>
      <c r="G1320" s="374"/>
      <c r="N1320" s="517"/>
    </row>
    <row r="1321" spans="1:14" ht="24.95" customHeight="1" x14ac:dyDescent="0.2">
      <c r="F1321" s="374"/>
      <c r="G1321" s="374"/>
      <c r="N1321" s="517"/>
    </row>
    <row r="1322" spans="1:14" ht="24.95" customHeight="1" x14ac:dyDescent="0.2">
      <c r="F1322" s="374"/>
      <c r="G1322" s="374"/>
    </row>
    <row r="1323" spans="1:14" ht="24.95" customHeight="1" x14ac:dyDescent="0.2">
      <c r="F1323" s="374"/>
      <c r="G1323" s="374"/>
    </row>
    <row r="1324" spans="1:14" ht="24.95" customHeight="1" x14ac:dyDescent="0.2"/>
    <row r="1325" spans="1:14" ht="24.95" customHeight="1" x14ac:dyDescent="0.2"/>
    <row r="1326" spans="1:14" ht="24.95" customHeight="1" x14ac:dyDescent="0.2"/>
    <row r="1327" spans="1:14" ht="24.95" customHeight="1" x14ac:dyDescent="0.2"/>
    <row r="1328" spans="1:14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spans="1:14" ht="24.95" customHeight="1" x14ac:dyDescent="0.2"/>
    <row r="1346" spans="1:14" ht="24.95" customHeight="1" x14ac:dyDescent="0.2">
      <c r="N1346" s="4">
        <v>12</v>
      </c>
    </row>
    <row r="1347" spans="1:14" ht="39.950000000000003" customHeight="1" x14ac:dyDescent="0.4">
      <c r="A1347" s="735" t="s">
        <v>487</v>
      </c>
      <c r="B1347" s="735"/>
      <c r="C1347" s="735"/>
      <c r="D1347" s="735"/>
      <c r="E1347" s="735"/>
      <c r="F1347" s="735"/>
      <c r="G1347" s="735"/>
      <c r="H1347" s="735"/>
      <c r="I1347" s="735"/>
      <c r="J1347" s="735"/>
      <c r="K1347" s="735"/>
      <c r="L1347" s="735"/>
      <c r="M1347" s="735"/>
      <c r="N1347" s="735"/>
    </row>
    <row r="1348" spans="1:14" ht="20.100000000000001" customHeight="1" x14ac:dyDescent="0.2"/>
    <row r="1349" spans="1:14" ht="35.1" customHeight="1" x14ac:dyDescent="0.2">
      <c r="A1349" s="746" t="s">
        <v>488</v>
      </c>
      <c r="B1349" s="746"/>
      <c r="C1349" s="746"/>
      <c r="D1349" s="746"/>
      <c r="E1349" s="746"/>
      <c r="F1349" s="746"/>
      <c r="G1349" s="746"/>
      <c r="H1349" s="746"/>
      <c r="I1349" s="746"/>
      <c r="J1349" s="746"/>
      <c r="K1349" s="746"/>
      <c r="L1349" s="746"/>
      <c r="M1349" s="746"/>
      <c r="N1349" s="746"/>
    </row>
    <row r="1350" spans="1:14" ht="15" customHeight="1" x14ac:dyDescent="0.2">
      <c r="A1350" s="386"/>
      <c r="B1350" s="387"/>
      <c r="C1350" s="387"/>
      <c r="D1350" s="387"/>
      <c r="E1350" s="387"/>
      <c r="F1350" s="387"/>
      <c r="G1350" s="387"/>
      <c r="H1350" s="387"/>
      <c r="I1350" s="387"/>
      <c r="J1350" s="387"/>
      <c r="K1350" s="387"/>
      <c r="L1350" s="387"/>
      <c r="M1350" s="387"/>
      <c r="N1350" s="387"/>
    </row>
    <row r="1351" spans="1:14" ht="30" customHeight="1" x14ac:dyDescent="0.4">
      <c r="A1351" s="747" t="s">
        <v>204</v>
      </c>
      <c r="B1351" s="747"/>
      <c r="C1351" s="747"/>
      <c r="D1351" s="747"/>
      <c r="E1351" s="747"/>
      <c r="F1351" s="747"/>
      <c r="G1351" s="747"/>
      <c r="H1351" s="747"/>
      <c r="I1351" s="747"/>
      <c r="J1351" s="747"/>
      <c r="K1351" s="747"/>
      <c r="L1351" s="747"/>
      <c r="M1351" s="747"/>
      <c r="N1351" s="747"/>
    </row>
    <row r="1352" spans="1:14" ht="20.100000000000001" customHeight="1" x14ac:dyDescent="0.35">
      <c r="A1352" s="368"/>
      <c r="B1352" s="369"/>
      <c r="C1352" s="369"/>
      <c r="D1352" s="369"/>
      <c r="E1352" s="369"/>
      <c r="F1352" s="369"/>
      <c r="G1352" s="369"/>
      <c r="H1352" s="369"/>
      <c r="I1352" s="369"/>
      <c r="J1352" s="369"/>
      <c r="K1352" s="388"/>
      <c r="L1352" s="389"/>
      <c r="M1352" s="369"/>
      <c r="N1352" s="369"/>
    </row>
    <row r="1353" spans="1:14" ht="24.95" customHeight="1" x14ac:dyDescent="0.3">
      <c r="A1353" s="390"/>
      <c r="B1353" s="390"/>
      <c r="C1353" s="748" t="s">
        <v>16</v>
      </c>
      <c r="D1353" s="748"/>
      <c r="E1353" s="748" t="s">
        <v>17</v>
      </c>
      <c r="F1353" s="748"/>
      <c r="G1353" s="748" t="s">
        <v>13</v>
      </c>
      <c r="H1353" s="748"/>
      <c r="I1353" s="391"/>
      <c r="J1353" s="381"/>
      <c r="K1353" s="388"/>
      <c r="L1353" s="389"/>
      <c r="M1353" s="381"/>
      <c r="N1353" s="381"/>
    </row>
    <row r="1354" spans="1:14" ht="24.95" customHeight="1" x14ac:dyDescent="0.2">
      <c r="A1354" s="487" t="s">
        <v>29</v>
      </c>
      <c r="B1354" s="487"/>
      <c r="C1354" s="743">
        <f>'M.V. TIPO ALOJ.'!C14</f>
        <v>3579651</v>
      </c>
      <c r="D1354" s="743"/>
      <c r="E1354" s="743">
        <f>'M.V. TIPO ALOJ.'!D14</f>
        <v>1015082</v>
      </c>
      <c r="F1354" s="743"/>
      <c r="G1354" s="744">
        <f>C1354+E1354</f>
        <v>4594733</v>
      </c>
      <c r="H1354" s="744"/>
      <c r="K1354" s="388"/>
    </row>
    <row r="1355" spans="1:14" ht="24.95" customHeight="1" x14ac:dyDescent="0.2">
      <c r="A1355" s="489" t="s">
        <v>30</v>
      </c>
      <c r="B1355" s="489"/>
      <c r="C1355" s="743">
        <f>'M.V. TIPO ALOJ.'!C15</f>
        <v>1270032</v>
      </c>
      <c r="D1355" s="743"/>
      <c r="E1355" s="743">
        <f>'M.V. TIPO ALOJ.'!D15</f>
        <v>273727</v>
      </c>
      <c r="F1355" s="743"/>
      <c r="G1355" s="744">
        <f t="shared" ref="G1355:G1359" si="9">C1355+E1355</f>
        <v>1543759</v>
      </c>
      <c r="H1355" s="744"/>
      <c r="K1355" s="388"/>
    </row>
    <row r="1356" spans="1:14" ht="24.95" customHeight="1" x14ac:dyDescent="0.2">
      <c r="A1356" s="509" t="s">
        <v>0</v>
      </c>
      <c r="B1356" s="521"/>
      <c r="C1356" s="745">
        <f>SUM(C1354:C1355)</f>
        <v>4849683</v>
      </c>
      <c r="D1356" s="745"/>
      <c r="E1356" s="745">
        <f>SUM(E1354:E1355)</f>
        <v>1288809</v>
      </c>
      <c r="F1356" s="745"/>
      <c r="G1356" s="745">
        <f t="shared" si="9"/>
        <v>6138492</v>
      </c>
      <c r="H1356" s="745"/>
      <c r="K1356" s="388"/>
    </row>
    <row r="1357" spans="1:14" ht="24.95" customHeight="1" x14ac:dyDescent="0.2">
      <c r="A1357" s="489" t="s">
        <v>33</v>
      </c>
      <c r="B1357" s="489"/>
      <c r="C1357" s="743">
        <f>'M.V. TIPO ALOJ.'!C17</f>
        <v>5584524</v>
      </c>
      <c r="D1357" s="743"/>
      <c r="E1357" s="743">
        <f>'M.V. TIPO ALOJ.'!D17</f>
        <v>1481745</v>
      </c>
      <c r="F1357" s="743"/>
      <c r="G1357" s="744">
        <f t="shared" si="9"/>
        <v>7066269</v>
      </c>
      <c r="H1357" s="744"/>
      <c r="K1357" s="388"/>
    </row>
    <row r="1358" spans="1:14" ht="24.95" customHeight="1" x14ac:dyDescent="0.2">
      <c r="A1358" s="489" t="s">
        <v>34</v>
      </c>
      <c r="B1358" s="489"/>
      <c r="C1358" s="743">
        <f>'M.V. TIPO ALOJ.'!C18</f>
        <v>1848679</v>
      </c>
      <c r="D1358" s="743"/>
      <c r="E1358" s="743">
        <f>'M.V. TIPO ALOJ.'!D18</f>
        <v>357208</v>
      </c>
      <c r="F1358" s="743"/>
      <c r="G1358" s="744">
        <f t="shared" si="9"/>
        <v>2205887</v>
      </c>
      <c r="H1358" s="744"/>
      <c r="K1358" s="388"/>
    </row>
    <row r="1359" spans="1:14" ht="24.95" customHeight="1" x14ac:dyDescent="0.2">
      <c r="A1359" s="509" t="s">
        <v>1</v>
      </c>
      <c r="B1359" s="521"/>
      <c r="C1359" s="745">
        <f>SUM(C1357:C1358)</f>
        <v>7433203</v>
      </c>
      <c r="D1359" s="745"/>
      <c r="E1359" s="745">
        <f>SUM(E1357:E1358)</f>
        <v>1838953</v>
      </c>
      <c r="F1359" s="745"/>
      <c r="G1359" s="745">
        <f t="shared" si="9"/>
        <v>9272156</v>
      </c>
      <c r="H1359" s="745"/>
      <c r="K1359" s="388"/>
    </row>
    <row r="1360" spans="1:14" ht="24.95" customHeight="1" x14ac:dyDescent="0.2">
      <c r="A1360" s="509" t="s">
        <v>2</v>
      </c>
      <c r="B1360" s="521"/>
      <c r="C1360" s="754">
        <f>'M.V. TIPO ALOJ.'!C19</f>
        <v>0.48645960368440161</v>
      </c>
      <c r="D1360" s="754"/>
      <c r="E1360" s="754">
        <f>'M.V. TIPO ALOJ.'!D19</f>
        <v>0.31621919360727879</v>
      </c>
      <c r="F1360" s="754"/>
      <c r="G1360" s="754">
        <f>'M.V. TIPO ALOJ.'!E19</f>
        <v>0.43952941749169172</v>
      </c>
      <c r="H1360" s="754"/>
      <c r="K1360" s="388"/>
    </row>
    <row r="1361" spans="1:15" ht="24.95" customHeight="1" x14ac:dyDescent="0.2">
      <c r="A1361" s="509" t="s">
        <v>3</v>
      </c>
      <c r="B1361" s="521"/>
      <c r="C1361" s="751">
        <f>C1359/C1356</f>
        <v>1.5327193550588771</v>
      </c>
      <c r="D1361" s="751"/>
      <c r="E1361" s="751">
        <f t="shared" ref="E1361" si="10">E1359/E1356</f>
        <v>1.426862320173121</v>
      </c>
      <c r="F1361" s="751"/>
      <c r="G1361" s="751">
        <f t="shared" ref="G1361" si="11">G1359/G1356</f>
        <v>1.5104941083249763</v>
      </c>
      <c r="H1361" s="751"/>
      <c r="K1361" s="388"/>
    </row>
    <row r="1362" spans="1:15" ht="24.95" customHeight="1" x14ac:dyDescent="0.2">
      <c r="A1362" s="487" t="s">
        <v>122</v>
      </c>
      <c r="B1362" s="487"/>
      <c r="C1362" s="752">
        <f>C1357/C1354</f>
        <v>1.5600749905507547</v>
      </c>
      <c r="D1362" s="752"/>
      <c r="E1362" s="752">
        <f t="shared" ref="E1362" si="12">E1357/E1354</f>
        <v>1.4597293617658476</v>
      </c>
      <c r="F1362" s="752"/>
      <c r="G1362" s="753">
        <f t="shared" ref="G1362" si="13">G1357/G1354</f>
        <v>1.5379063375390909</v>
      </c>
      <c r="H1362" s="753"/>
      <c r="K1362" s="388"/>
    </row>
    <row r="1363" spans="1:15" ht="24.95" customHeight="1" x14ac:dyDescent="0.2">
      <c r="A1363" s="497" t="s">
        <v>123</v>
      </c>
      <c r="B1363" s="497"/>
      <c r="C1363" s="749">
        <f>C1358/C1355</f>
        <v>1.4556160789649395</v>
      </c>
      <c r="D1363" s="749"/>
      <c r="E1363" s="749">
        <f t="shared" ref="E1363" si="14">E1358/E1355</f>
        <v>1.3049790484679991</v>
      </c>
      <c r="F1363" s="749"/>
      <c r="G1363" s="750">
        <f t="shared" ref="G1363" si="15">G1358/G1355</f>
        <v>1.4289063254044188</v>
      </c>
      <c r="H1363" s="750"/>
      <c r="K1363" s="388"/>
    </row>
    <row r="1364" spans="1:15" ht="24.95" customHeight="1" x14ac:dyDescent="0.2">
      <c r="A1364" s="374"/>
      <c r="B1364" s="374"/>
      <c r="C1364" s="392"/>
      <c r="D1364" s="392"/>
      <c r="E1364" s="393"/>
      <c r="F1364" s="393"/>
      <c r="G1364" s="393"/>
      <c r="H1364" s="393"/>
      <c r="K1364" s="388"/>
    </row>
    <row r="1365" spans="1:15" ht="20.100000000000001" customHeight="1" x14ac:dyDescent="0.2">
      <c r="A1365" s="374"/>
      <c r="B1365" s="374"/>
      <c r="C1365" s="392"/>
      <c r="D1365" s="392"/>
      <c r="E1365" s="393"/>
      <c r="F1365" s="393"/>
      <c r="G1365" s="393"/>
      <c r="H1365" s="393"/>
      <c r="K1365" s="388"/>
    </row>
    <row r="1366" spans="1:15" ht="24.95" customHeight="1" x14ac:dyDescent="0.2">
      <c r="B1366" s="706" t="s">
        <v>66</v>
      </c>
      <c r="C1366" s="706"/>
      <c r="D1366" s="706"/>
      <c r="E1366" s="706"/>
      <c r="F1366" s="706"/>
      <c r="G1366" s="706"/>
      <c r="H1366" s="706"/>
      <c r="I1366" s="706"/>
      <c r="J1366" s="706"/>
      <c r="K1366" s="706"/>
      <c r="L1366" s="706"/>
      <c r="M1366" s="706"/>
      <c r="N1366" s="706"/>
    </row>
    <row r="1367" spans="1:15" s="347" customFormat="1" ht="24.95" customHeight="1" x14ac:dyDescent="0.2">
      <c r="B1367" s="508" t="s">
        <v>44</v>
      </c>
      <c r="C1367" s="508" t="s">
        <v>45</v>
      </c>
      <c r="D1367" s="508" t="s">
        <v>46</v>
      </c>
      <c r="E1367" s="508" t="s">
        <v>47</v>
      </c>
      <c r="F1367" s="508" t="s">
        <v>48</v>
      </c>
      <c r="G1367" s="508" t="s">
        <v>49</v>
      </c>
      <c r="H1367" s="508" t="s">
        <v>50</v>
      </c>
      <c r="I1367" s="508" t="s">
        <v>60</v>
      </c>
      <c r="J1367" s="508" t="s">
        <v>61</v>
      </c>
      <c r="K1367" s="508" t="s">
        <v>53</v>
      </c>
      <c r="L1367" s="508" t="s">
        <v>62</v>
      </c>
      <c r="M1367" s="508" t="s">
        <v>55</v>
      </c>
      <c r="N1367" s="508" t="s">
        <v>13</v>
      </c>
    </row>
    <row r="1368" spans="1:15" s="347" customFormat="1" ht="24.95" customHeight="1" x14ac:dyDescent="0.2">
      <c r="A1368" s="532" t="s">
        <v>29</v>
      </c>
      <c r="B1368" s="524">
        <f>'M.V. TIPO ALOJ.'!C48</f>
        <v>238474</v>
      </c>
      <c r="C1368" s="524">
        <f>'M.V. TIPO ALOJ.'!D48</f>
        <v>260633</v>
      </c>
      <c r="D1368" s="524">
        <f>'M.V. TIPO ALOJ.'!E48</f>
        <v>380189</v>
      </c>
      <c r="E1368" s="524">
        <f>'M.V. TIPO ALOJ.'!F48</f>
        <v>346807</v>
      </c>
      <c r="F1368" s="524">
        <f>'M.V. TIPO ALOJ.'!G48</f>
        <v>405208</v>
      </c>
      <c r="G1368" s="524">
        <f>'M.V. TIPO ALOJ.'!H48</f>
        <v>400264</v>
      </c>
      <c r="H1368" s="524">
        <f>'M.V. TIPO ALOJ.'!I48</f>
        <v>422828</v>
      </c>
      <c r="I1368" s="524">
        <f>'M.V. TIPO ALOJ.'!J48</f>
        <v>591906</v>
      </c>
      <c r="J1368" s="524">
        <f>'M.V. TIPO ALOJ.'!K48</f>
        <v>419294</v>
      </c>
      <c r="K1368" s="524">
        <f>'M.V. TIPO ALOJ.'!L48</f>
        <v>410368</v>
      </c>
      <c r="L1368" s="524">
        <f>'M.V. TIPO ALOJ.'!M48</f>
        <v>363450</v>
      </c>
      <c r="M1368" s="524">
        <f>'M.V. TIPO ALOJ.'!N48</f>
        <v>355312</v>
      </c>
      <c r="N1368" s="525">
        <f t="shared" ref="N1368:N1373" si="16">SUM(B1368:M1368)</f>
        <v>4594733</v>
      </c>
    </row>
    <row r="1369" spans="1:15" s="347" customFormat="1" ht="24.95" customHeight="1" x14ac:dyDescent="0.2">
      <c r="A1369" s="526" t="s">
        <v>30</v>
      </c>
      <c r="B1369" s="527">
        <f>'M.V. TIPO ALOJ.'!C49</f>
        <v>61060</v>
      </c>
      <c r="C1369" s="527">
        <f>'M.V. TIPO ALOJ.'!D49</f>
        <v>59072</v>
      </c>
      <c r="D1369" s="527">
        <f>'M.V. TIPO ALOJ.'!E49</f>
        <v>82523</v>
      </c>
      <c r="E1369" s="527">
        <f>'M.V. TIPO ALOJ.'!F49</f>
        <v>140811</v>
      </c>
      <c r="F1369" s="527">
        <f>'M.V. TIPO ALOJ.'!G49</f>
        <v>191523</v>
      </c>
      <c r="G1369" s="527">
        <f>'M.V. TIPO ALOJ.'!H49</f>
        <v>143223</v>
      </c>
      <c r="H1369" s="527">
        <f>'M.V. TIPO ALOJ.'!I49</f>
        <v>161004</v>
      </c>
      <c r="I1369" s="527">
        <f>'M.V. TIPO ALOJ.'!J49</f>
        <v>197760</v>
      </c>
      <c r="J1369" s="527">
        <f>'M.V. TIPO ALOJ.'!K49</f>
        <v>187589</v>
      </c>
      <c r="K1369" s="527">
        <f>'M.V. TIPO ALOJ.'!L49</f>
        <v>155583</v>
      </c>
      <c r="L1369" s="527">
        <f>'M.V. TIPO ALOJ.'!M49</f>
        <v>88296</v>
      </c>
      <c r="M1369" s="527">
        <f>'M.V. TIPO ALOJ.'!N49</f>
        <v>75315</v>
      </c>
      <c r="N1369" s="528">
        <f t="shared" si="16"/>
        <v>1543759</v>
      </c>
      <c r="O1369" s="522"/>
    </row>
    <row r="1370" spans="1:15" s="347" customFormat="1" ht="24.95" customHeight="1" x14ac:dyDescent="0.2">
      <c r="A1370" s="530" t="s">
        <v>0</v>
      </c>
      <c r="B1370" s="510">
        <f>SUM(B1368:B1369)</f>
        <v>299534</v>
      </c>
      <c r="C1370" s="510">
        <f t="shared" ref="C1370:M1370" si="17">SUM(C1368:C1369)</f>
        <v>319705</v>
      </c>
      <c r="D1370" s="510">
        <f t="shared" si="17"/>
        <v>462712</v>
      </c>
      <c r="E1370" s="510">
        <f t="shared" si="17"/>
        <v>487618</v>
      </c>
      <c r="F1370" s="510">
        <f t="shared" si="17"/>
        <v>596731</v>
      </c>
      <c r="G1370" s="510">
        <f t="shared" si="17"/>
        <v>543487</v>
      </c>
      <c r="H1370" s="510">
        <f t="shared" si="17"/>
        <v>583832</v>
      </c>
      <c r="I1370" s="510">
        <f t="shared" si="17"/>
        <v>789666</v>
      </c>
      <c r="J1370" s="510">
        <f t="shared" si="17"/>
        <v>606883</v>
      </c>
      <c r="K1370" s="510">
        <f t="shared" si="17"/>
        <v>565951</v>
      </c>
      <c r="L1370" s="510">
        <f t="shared" si="17"/>
        <v>451746</v>
      </c>
      <c r="M1370" s="510">
        <f t="shared" si="17"/>
        <v>430627</v>
      </c>
      <c r="N1370" s="510">
        <f t="shared" si="16"/>
        <v>6138492</v>
      </c>
      <c r="O1370" s="522"/>
    </row>
    <row r="1371" spans="1:15" s="347" customFormat="1" ht="24.95" customHeight="1" x14ac:dyDescent="0.2">
      <c r="A1371" s="523" t="s">
        <v>35</v>
      </c>
      <c r="B1371" s="524">
        <f>'M.V. TIPO ALOJ.'!C51</f>
        <v>364760</v>
      </c>
      <c r="C1371" s="524">
        <f>'M.V. TIPO ALOJ.'!D51</f>
        <v>398407</v>
      </c>
      <c r="D1371" s="524">
        <f>'M.V. TIPO ALOJ.'!E51</f>
        <v>604138</v>
      </c>
      <c r="E1371" s="524">
        <f>'M.V. TIPO ALOJ.'!F51</f>
        <v>537863</v>
      </c>
      <c r="F1371" s="524">
        <f>'M.V. TIPO ALOJ.'!G51</f>
        <v>602082</v>
      </c>
      <c r="G1371" s="524">
        <f>'M.V. TIPO ALOJ.'!H51</f>
        <v>619378</v>
      </c>
      <c r="H1371" s="524">
        <f>'M.V. TIPO ALOJ.'!I51</f>
        <v>657516</v>
      </c>
      <c r="I1371" s="524">
        <f>'M.V. TIPO ALOJ.'!J51</f>
        <v>892200</v>
      </c>
      <c r="J1371" s="524">
        <f>'M.V. TIPO ALOJ.'!K51</f>
        <v>636653</v>
      </c>
      <c r="K1371" s="524">
        <f>'M.V. TIPO ALOJ.'!L51</f>
        <v>656232</v>
      </c>
      <c r="L1371" s="524">
        <f>'M.V. TIPO ALOJ.'!M51</f>
        <v>557969</v>
      </c>
      <c r="M1371" s="524">
        <f>'M.V. TIPO ALOJ.'!N51</f>
        <v>539071</v>
      </c>
      <c r="N1371" s="525">
        <f t="shared" si="16"/>
        <v>7066269</v>
      </c>
    </row>
    <row r="1372" spans="1:15" s="347" customFormat="1" ht="24.95" customHeight="1" x14ac:dyDescent="0.2">
      <c r="A1372" s="526" t="s">
        <v>36</v>
      </c>
      <c r="B1372" s="527">
        <f>'M.V. TIPO ALOJ.'!C52</f>
        <v>93345</v>
      </c>
      <c r="C1372" s="527">
        <f>'M.V. TIPO ALOJ.'!D52</f>
        <v>90523</v>
      </c>
      <c r="D1372" s="527">
        <f>'M.V. TIPO ALOJ.'!E52</f>
        <v>127204</v>
      </c>
      <c r="E1372" s="527">
        <f>'M.V. TIPO ALOJ.'!F52</f>
        <v>191132</v>
      </c>
      <c r="F1372" s="527">
        <f>'M.V. TIPO ALOJ.'!G52</f>
        <v>268057</v>
      </c>
      <c r="G1372" s="527">
        <f>'M.V. TIPO ALOJ.'!H52</f>
        <v>211229</v>
      </c>
      <c r="H1372" s="527">
        <f>'M.V. TIPO ALOJ.'!I52</f>
        <v>229821</v>
      </c>
      <c r="I1372" s="527">
        <f>'M.V. TIPO ALOJ.'!J52</f>
        <v>269266</v>
      </c>
      <c r="J1372" s="527">
        <f>'M.V. TIPO ALOJ.'!K52</f>
        <v>263396</v>
      </c>
      <c r="K1372" s="527">
        <f>'M.V. TIPO ALOJ.'!L52</f>
        <v>213457</v>
      </c>
      <c r="L1372" s="527">
        <f>'M.V. TIPO ALOJ.'!M52</f>
        <v>134963</v>
      </c>
      <c r="M1372" s="527">
        <f>'M.V. TIPO ALOJ.'!N52</f>
        <v>113494</v>
      </c>
      <c r="N1372" s="528">
        <f t="shared" si="16"/>
        <v>2205887</v>
      </c>
    </row>
    <row r="1373" spans="1:15" s="347" customFormat="1" ht="24.95" customHeight="1" x14ac:dyDescent="0.2">
      <c r="A1373" s="530" t="s">
        <v>67</v>
      </c>
      <c r="B1373" s="510">
        <f t="shared" ref="B1373:M1373" si="18">B1371+B1372</f>
        <v>458105</v>
      </c>
      <c r="C1373" s="510">
        <f t="shared" si="18"/>
        <v>488930</v>
      </c>
      <c r="D1373" s="510">
        <f t="shared" si="18"/>
        <v>731342</v>
      </c>
      <c r="E1373" s="510">
        <f t="shared" si="18"/>
        <v>728995</v>
      </c>
      <c r="F1373" s="510">
        <f t="shared" si="18"/>
        <v>870139</v>
      </c>
      <c r="G1373" s="510">
        <f t="shared" si="18"/>
        <v>830607</v>
      </c>
      <c r="H1373" s="510">
        <f t="shared" si="18"/>
        <v>887337</v>
      </c>
      <c r="I1373" s="510">
        <f t="shared" si="18"/>
        <v>1161466</v>
      </c>
      <c r="J1373" s="510">
        <f t="shared" si="18"/>
        <v>900049</v>
      </c>
      <c r="K1373" s="510">
        <f t="shared" si="18"/>
        <v>869689</v>
      </c>
      <c r="L1373" s="510">
        <f t="shared" si="18"/>
        <v>692932</v>
      </c>
      <c r="M1373" s="510">
        <f t="shared" si="18"/>
        <v>652565</v>
      </c>
      <c r="N1373" s="510">
        <f t="shared" si="16"/>
        <v>9272156</v>
      </c>
      <c r="O1373" s="522"/>
    </row>
    <row r="1374" spans="1:15" s="347" customFormat="1" ht="24.95" customHeight="1" x14ac:dyDescent="0.2">
      <c r="A1374" s="509" t="s">
        <v>73</v>
      </c>
      <c r="B1374" s="529">
        <f>'M.V. TIPO ALOJ.'!C53</f>
        <v>0.2765784329</v>
      </c>
      <c r="C1374" s="529">
        <f>'M.V. TIPO ALOJ.'!D53</f>
        <v>0.32313059599999999</v>
      </c>
      <c r="D1374" s="529">
        <f>'M.V. TIPO ALOJ.'!E53</f>
        <v>0.41182678890000002</v>
      </c>
      <c r="E1374" s="529">
        <f>'M.V. TIPO ALOJ.'!F53</f>
        <v>0.4238826161</v>
      </c>
      <c r="F1374" s="529">
        <f>'M.V. TIPO ALOJ.'!G53</f>
        <v>0.47610351620000002</v>
      </c>
      <c r="G1374" s="529">
        <f>'M.V. TIPO ALOJ.'!H53</f>
        <v>0.46687225809999999</v>
      </c>
      <c r="H1374" s="529">
        <f>'M.V. TIPO ALOJ.'!I53</f>
        <v>0.47831135070000003</v>
      </c>
      <c r="I1374" s="529">
        <f>'M.V. TIPO ALOJ.'!J53</f>
        <v>0.62210364070000002</v>
      </c>
      <c r="J1374" s="529">
        <f>'M.V. TIPO ALOJ.'!K53</f>
        <v>0.50889194319999997</v>
      </c>
      <c r="K1374" s="529">
        <f>'M.V. TIPO ALOJ.'!L53</f>
        <v>0.48601320279999999</v>
      </c>
      <c r="L1374" s="529">
        <f>'M.V. TIPO ALOJ.'!M53</f>
        <v>0.4025596857</v>
      </c>
      <c r="M1374" s="529">
        <f>'M.V. TIPO ALOJ.'!N53</f>
        <v>0.36979461279999998</v>
      </c>
      <c r="N1374" s="529">
        <f>G1360</f>
        <v>0.43952941749169172</v>
      </c>
    </row>
    <row r="1375" spans="1:15" s="347" customFormat="1" ht="24.95" customHeight="1" x14ac:dyDescent="0.2">
      <c r="A1375" s="530" t="s">
        <v>3</v>
      </c>
      <c r="B1375" s="531">
        <f>B1373/B1370</f>
        <v>1.5293923227413249</v>
      </c>
      <c r="C1375" s="531">
        <f t="shared" ref="C1375:N1375" si="19">C1373/C1370</f>
        <v>1.5293160882688728</v>
      </c>
      <c r="D1375" s="531">
        <f t="shared" si="19"/>
        <v>1.5805555075295217</v>
      </c>
      <c r="E1375" s="531">
        <f t="shared" si="19"/>
        <v>1.495012489284645</v>
      </c>
      <c r="F1375" s="531">
        <f t="shared" si="19"/>
        <v>1.4581762971925374</v>
      </c>
      <c r="G1375" s="531">
        <f t="shared" si="19"/>
        <v>1.5282923050597346</v>
      </c>
      <c r="H1375" s="531">
        <f t="shared" si="19"/>
        <v>1.5198498883240383</v>
      </c>
      <c r="I1375" s="531">
        <f t="shared" si="19"/>
        <v>1.4708319719982879</v>
      </c>
      <c r="J1375" s="531">
        <f t="shared" si="19"/>
        <v>1.4830684003341665</v>
      </c>
      <c r="K1375" s="531">
        <f t="shared" si="19"/>
        <v>1.5366860381905854</v>
      </c>
      <c r="L1375" s="531">
        <f t="shared" si="19"/>
        <v>1.5338973671045233</v>
      </c>
      <c r="M1375" s="531">
        <f t="shared" si="19"/>
        <v>1.5153833828347967</v>
      </c>
      <c r="N1375" s="531">
        <f t="shared" si="19"/>
        <v>1.5104941083249763</v>
      </c>
    </row>
    <row r="1376" spans="1:15" ht="24.95" customHeight="1" x14ac:dyDescent="0.2">
      <c r="A1376" s="375"/>
      <c r="B1376" s="375"/>
      <c r="C1376" s="375"/>
      <c r="D1376" s="375"/>
      <c r="E1376" s="375"/>
      <c r="F1376" s="375"/>
      <c r="G1376" s="375"/>
      <c r="H1376" s="375"/>
      <c r="I1376" s="375"/>
      <c r="J1376" s="375"/>
      <c r="K1376" s="375"/>
      <c r="L1376" s="375"/>
      <c r="M1376" s="375"/>
      <c r="N1376" s="375"/>
    </row>
    <row r="1377" spans="1:14" ht="24" customHeight="1" x14ac:dyDescent="0.2">
      <c r="A1377" s="375"/>
      <c r="B1377" s="375"/>
      <c r="C1377" s="375"/>
      <c r="D1377" s="375"/>
      <c r="E1377" s="375"/>
      <c r="F1377" s="375"/>
      <c r="G1377" s="375"/>
      <c r="H1377" s="375"/>
      <c r="I1377" s="375"/>
      <c r="J1377" s="375"/>
      <c r="K1377" s="375"/>
      <c r="L1377" s="375"/>
      <c r="M1377" s="375"/>
      <c r="N1377" s="375"/>
    </row>
    <row r="1378" spans="1:14" ht="24" customHeight="1" x14ac:dyDescent="0.2">
      <c r="A1378" s="375"/>
      <c r="B1378" s="10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8"/>
    </row>
    <row r="1379" spans="1:14" ht="24" customHeight="1" x14ac:dyDescent="0.2">
      <c r="A1379" s="375"/>
      <c r="B1379" s="10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8"/>
    </row>
    <row r="1380" spans="1:14" ht="24" customHeight="1" x14ac:dyDescent="0.2">
      <c r="A1380" s="375"/>
      <c r="B1380" s="10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8"/>
    </row>
    <row r="1381" spans="1:14" ht="24" customHeight="1" x14ac:dyDescent="0.2">
      <c r="A1381" s="375"/>
      <c r="B1381" s="10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8"/>
    </row>
    <row r="1382" spans="1:14" ht="24" customHeight="1" x14ac:dyDescent="0.2">
      <c r="A1382" s="375"/>
      <c r="B1382" s="10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8"/>
    </row>
    <row r="1383" spans="1:14" ht="24" customHeight="1" x14ac:dyDescent="0.2">
      <c r="A1383" s="375"/>
      <c r="B1383" s="10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8"/>
    </row>
    <row r="1384" spans="1:14" ht="24" customHeight="1" x14ac:dyDescent="0.2">
      <c r="A1384" s="375"/>
      <c r="B1384" s="10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8"/>
    </row>
    <row r="1385" spans="1:14" ht="24" customHeight="1" x14ac:dyDescent="0.2">
      <c r="A1385" s="375"/>
      <c r="B1385" s="10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8"/>
    </row>
    <row r="1386" spans="1:14" ht="24" customHeight="1" x14ac:dyDescent="0.2">
      <c r="A1386" s="375"/>
      <c r="B1386" s="10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8"/>
    </row>
    <row r="1387" spans="1:14" ht="24" customHeight="1" x14ac:dyDescent="0.2">
      <c r="A1387" s="375"/>
      <c r="B1387" s="10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8"/>
    </row>
    <row r="1388" spans="1:14" ht="24" customHeight="1" x14ac:dyDescent="0.2">
      <c r="A1388" s="375"/>
      <c r="B1388" s="10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8"/>
    </row>
    <row r="1389" spans="1:14" ht="20.100000000000001" customHeight="1" x14ac:dyDescent="0.2">
      <c r="A1389" s="375"/>
      <c r="B1389" s="10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8"/>
    </row>
    <row r="1390" spans="1:14" ht="24.95" customHeight="1" x14ac:dyDescent="0.25">
      <c r="A1390" s="394"/>
      <c r="B1390" s="706" t="s">
        <v>68</v>
      </c>
      <c r="C1390" s="706"/>
      <c r="D1390" s="706"/>
      <c r="E1390" s="706"/>
      <c r="F1390" s="706"/>
      <c r="G1390" s="706"/>
      <c r="H1390" s="706"/>
      <c r="I1390" s="706"/>
      <c r="J1390" s="706"/>
      <c r="K1390" s="706"/>
      <c r="L1390" s="10"/>
      <c r="M1390" s="10"/>
      <c r="N1390" s="10"/>
    </row>
    <row r="1391" spans="1:14" s="347" customFormat="1" ht="24.95" customHeight="1" x14ac:dyDescent="0.2">
      <c r="B1391" s="508" t="s">
        <v>5</v>
      </c>
      <c r="C1391" s="508" t="s">
        <v>6</v>
      </c>
      <c r="D1391" s="508" t="s">
        <v>69</v>
      </c>
      <c r="E1391" s="508" t="s">
        <v>7</v>
      </c>
      <c r="F1391" s="508" t="s">
        <v>8</v>
      </c>
      <c r="G1391" s="508" t="s">
        <v>9</v>
      </c>
      <c r="H1391" s="508" t="s">
        <v>10</v>
      </c>
      <c r="I1391" s="508" t="s">
        <v>11</v>
      </c>
      <c r="J1391" s="508" t="s">
        <v>12</v>
      </c>
      <c r="K1391" s="508" t="s">
        <v>13</v>
      </c>
      <c r="L1391" s="10"/>
      <c r="M1391" s="10"/>
      <c r="N1391" s="10"/>
    </row>
    <row r="1392" spans="1:14" s="347" customFormat="1" ht="24.95" customHeight="1" x14ac:dyDescent="0.2">
      <c r="A1392" s="532" t="s">
        <v>29</v>
      </c>
      <c r="B1392" s="524">
        <f>'M.V. TIPO ALOJ.'!C89</f>
        <v>457609</v>
      </c>
      <c r="C1392" s="524">
        <f>'M.V. TIPO ALOJ.'!D89</f>
        <v>695876</v>
      </c>
      <c r="D1392" s="524">
        <f>'M.V. TIPO ALOJ.'!E89</f>
        <v>764542</v>
      </c>
      <c r="E1392" s="524">
        <f>'M.V. TIPO ALOJ.'!F89</f>
        <v>233091</v>
      </c>
      <c r="F1392" s="524">
        <f>'M.V. TIPO ALOJ.'!G89</f>
        <v>806059</v>
      </c>
      <c r="G1392" s="524">
        <f>'M.V. TIPO ALOJ.'!H89</f>
        <v>538226</v>
      </c>
      <c r="H1392" s="524">
        <f>'M.V. TIPO ALOJ.'!I89</f>
        <v>232810</v>
      </c>
      <c r="I1392" s="524">
        <f>'M.V. TIPO ALOJ.'!J89</f>
        <v>617780</v>
      </c>
      <c r="J1392" s="524">
        <f>'M.V. TIPO ALOJ.'!K89</f>
        <v>248740</v>
      </c>
      <c r="K1392" s="525">
        <f t="shared" ref="K1392:K1397" si="20">SUM(B1392:J1392)</f>
        <v>4594733</v>
      </c>
      <c r="L1392" s="10"/>
      <c r="M1392" s="10"/>
      <c r="N1392" s="10"/>
    </row>
    <row r="1393" spans="1:15" s="347" customFormat="1" ht="24.95" customHeight="1" x14ac:dyDescent="0.2">
      <c r="A1393" s="526" t="s">
        <v>30</v>
      </c>
      <c r="B1393" s="527">
        <f>'M.V. TIPO ALOJ.'!C90</f>
        <v>88325</v>
      </c>
      <c r="C1393" s="527">
        <f>'M.V. TIPO ALOJ.'!D90</f>
        <v>391256</v>
      </c>
      <c r="D1393" s="527">
        <f>'M.V. TIPO ALOJ.'!E90</f>
        <v>229383</v>
      </c>
      <c r="E1393" s="527">
        <f>'M.V. TIPO ALOJ.'!F90</f>
        <v>98975</v>
      </c>
      <c r="F1393" s="527">
        <f>'M.V. TIPO ALOJ.'!G90</f>
        <v>399180</v>
      </c>
      <c r="G1393" s="527">
        <f>'M.V. TIPO ALOJ.'!H90</f>
        <v>108443</v>
      </c>
      <c r="H1393" s="527">
        <f>'M.V. TIPO ALOJ.'!I90</f>
        <v>18646</v>
      </c>
      <c r="I1393" s="527">
        <f>'M.V. TIPO ALOJ.'!J90</f>
        <v>172086</v>
      </c>
      <c r="J1393" s="527">
        <f>'M.V. TIPO ALOJ.'!K90</f>
        <v>37465</v>
      </c>
      <c r="K1393" s="528">
        <f t="shared" si="20"/>
        <v>1543759</v>
      </c>
      <c r="L1393" s="10"/>
      <c r="M1393" s="10"/>
      <c r="N1393" s="10"/>
      <c r="O1393" s="522"/>
    </row>
    <row r="1394" spans="1:15" s="347" customFormat="1" ht="24.95" customHeight="1" x14ac:dyDescent="0.2">
      <c r="A1394" s="530" t="s">
        <v>0</v>
      </c>
      <c r="B1394" s="510">
        <f>SUM(B1392:B1393)</f>
        <v>545934</v>
      </c>
      <c r="C1394" s="510">
        <f t="shared" ref="C1394:J1394" si="21">SUM(C1392:C1393)</f>
        <v>1087132</v>
      </c>
      <c r="D1394" s="510">
        <f t="shared" si="21"/>
        <v>993925</v>
      </c>
      <c r="E1394" s="510">
        <f t="shared" si="21"/>
        <v>332066</v>
      </c>
      <c r="F1394" s="510">
        <f t="shared" si="21"/>
        <v>1205239</v>
      </c>
      <c r="G1394" s="510">
        <f t="shared" si="21"/>
        <v>646669</v>
      </c>
      <c r="H1394" s="510">
        <f t="shared" si="21"/>
        <v>251456</v>
      </c>
      <c r="I1394" s="510">
        <f t="shared" si="21"/>
        <v>789866</v>
      </c>
      <c r="J1394" s="510">
        <f t="shared" si="21"/>
        <v>286205</v>
      </c>
      <c r="K1394" s="510">
        <f t="shared" si="20"/>
        <v>6138492</v>
      </c>
      <c r="L1394" s="10"/>
      <c r="M1394" s="10"/>
      <c r="N1394" s="10"/>
      <c r="O1394" s="522"/>
    </row>
    <row r="1395" spans="1:15" s="347" customFormat="1" ht="24.95" customHeight="1" x14ac:dyDescent="0.2">
      <c r="A1395" s="523" t="s">
        <v>35</v>
      </c>
      <c r="B1395" s="524">
        <f>'M.V. TIPO ALOJ.'!C92</f>
        <v>653829</v>
      </c>
      <c r="C1395" s="524">
        <f>'M.V. TIPO ALOJ.'!D92</f>
        <v>1041879</v>
      </c>
      <c r="D1395" s="524">
        <f>'M.V. TIPO ALOJ.'!E92</f>
        <v>1179851</v>
      </c>
      <c r="E1395" s="524">
        <f>'M.V. TIPO ALOJ.'!F92</f>
        <v>425966</v>
      </c>
      <c r="F1395" s="524">
        <f>'M.V. TIPO ALOJ.'!G92</f>
        <v>1256782</v>
      </c>
      <c r="G1395" s="524">
        <f>'M.V. TIPO ALOJ.'!H92</f>
        <v>744517</v>
      </c>
      <c r="H1395" s="524">
        <f>'M.V. TIPO ALOJ.'!I92</f>
        <v>380700</v>
      </c>
      <c r="I1395" s="524">
        <f>'M.V. TIPO ALOJ.'!J92</f>
        <v>999921</v>
      </c>
      <c r="J1395" s="524">
        <f>'M.V. TIPO ALOJ.'!K92</f>
        <v>382824</v>
      </c>
      <c r="K1395" s="525">
        <f t="shared" si="20"/>
        <v>7066269</v>
      </c>
      <c r="L1395" s="10"/>
      <c r="M1395" s="10"/>
      <c r="N1395" s="10"/>
    </row>
    <row r="1396" spans="1:15" s="347" customFormat="1" ht="24.95" customHeight="1" x14ac:dyDescent="0.2">
      <c r="A1396" s="526" t="s">
        <v>36</v>
      </c>
      <c r="B1396" s="527">
        <f>'M.V. TIPO ALOJ.'!C93</f>
        <v>135018</v>
      </c>
      <c r="C1396" s="527">
        <f>'M.V. TIPO ALOJ.'!D93</f>
        <v>512139</v>
      </c>
      <c r="D1396" s="527">
        <f>'M.V. TIPO ALOJ.'!E93</f>
        <v>338885</v>
      </c>
      <c r="E1396" s="527">
        <f>'M.V. TIPO ALOJ.'!F93</f>
        <v>121740</v>
      </c>
      <c r="F1396" s="527">
        <f>'M.V. TIPO ALOJ.'!G93</f>
        <v>573706</v>
      </c>
      <c r="G1396" s="527">
        <f>'M.V. TIPO ALOJ.'!H93</f>
        <v>161908</v>
      </c>
      <c r="H1396" s="527">
        <f>'M.V. TIPO ALOJ.'!I93</f>
        <v>28481</v>
      </c>
      <c r="I1396" s="527">
        <f>'M.V. TIPO ALOJ.'!J93</f>
        <v>283616</v>
      </c>
      <c r="J1396" s="527">
        <f>'M.V. TIPO ALOJ.'!K93</f>
        <v>50394</v>
      </c>
      <c r="K1396" s="528">
        <f t="shared" si="20"/>
        <v>2205887</v>
      </c>
      <c r="L1396" s="10"/>
      <c r="M1396" s="10"/>
      <c r="N1396" s="10"/>
    </row>
    <row r="1397" spans="1:15" s="347" customFormat="1" ht="24.95" customHeight="1" x14ac:dyDescent="0.2">
      <c r="A1397" s="530" t="s">
        <v>67</v>
      </c>
      <c r="B1397" s="510">
        <f>SUM(B1395:B1396)</f>
        <v>788847</v>
      </c>
      <c r="C1397" s="510">
        <f t="shared" ref="C1397:J1397" si="22">SUM(C1395:C1396)</f>
        <v>1554018</v>
      </c>
      <c r="D1397" s="510">
        <f t="shared" si="22"/>
        <v>1518736</v>
      </c>
      <c r="E1397" s="510">
        <f t="shared" si="22"/>
        <v>547706</v>
      </c>
      <c r="F1397" s="510">
        <f t="shared" si="22"/>
        <v>1830488</v>
      </c>
      <c r="G1397" s="510">
        <f t="shared" si="22"/>
        <v>906425</v>
      </c>
      <c r="H1397" s="510">
        <f t="shared" si="22"/>
        <v>409181</v>
      </c>
      <c r="I1397" s="510">
        <f t="shared" si="22"/>
        <v>1283537</v>
      </c>
      <c r="J1397" s="510">
        <f t="shared" si="22"/>
        <v>433218</v>
      </c>
      <c r="K1397" s="510">
        <f t="shared" si="20"/>
        <v>9272156</v>
      </c>
      <c r="L1397" s="10"/>
      <c r="M1397" s="10"/>
      <c r="N1397" s="10"/>
      <c r="O1397" s="522"/>
    </row>
    <row r="1398" spans="1:15" s="347" customFormat="1" ht="24.95" customHeight="1" x14ac:dyDescent="0.2">
      <c r="A1398" s="509" t="s">
        <v>73</v>
      </c>
      <c r="B1398" s="529">
        <f>'M.V. TIPO ALOJ.'!C94</f>
        <v>0.4084819025847346</v>
      </c>
      <c r="C1398" s="529">
        <f>'M.V. TIPO ALOJ.'!D94</f>
        <v>0.4785610810751369</v>
      </c>
      <c r="D1398" s="529">
        <f>'M.V. TIPO ALOJ.'!E94</f>
        <v>0.41346769507043396</v>
      </c>
      <c r="E1398" s="529">
        <f>'M.V. TIPO ALOJ.'!F94</f>
        <v>0.47735956238153676</v>
      </c>
      <c r="F1398" s="529">
        <f>'M.V. TIPO ALOJ.'!G94</f>
        <v>0.49290568887536051</v>
      </c>
      <c r="G1398" s="529">
        <f>'M.V. TIPO ALOJ.'!H94</f>
        <v>0.43993205173944572</v>
      </c>
      <c r="H1398" s="529">
        <f>'M.V. TIPO ALOJ.'!I94</f>
        <v>0.31990817762346796</v>
      </c>
      <c r="I1398" s="529">
        <f>'M.V. TIPO ALOJ.'!J94</f>
        <v>0.45131124989450822</v>
      </c>
      <c r="J1398" s="529">
        <f>'M.V. TIPO ALOJ.'!K94</f>
        <v>0.36114940301033382</v>
      </c>
      <c r="K1398" s="529">
        <f>N1374</f>
        <v>0.43952941749169172</v>
      </c>
      <c r="L1398" s="10"/>
      <c r="M1398" s="10"/>
      <c r="N1398" s="10"/>
    </row>
    <row r="1399" spans="1:15" s="347" customFormat="1" ht="24.95" customHeight="1" x14ac:dyDescent="0.2">
      <c r="A1399" s="530" t="s">
        <v>3</v>
      </c>
      <c r="B1399" s="531">
        <f>B1397/B1394</f>
        <v>1.4449493894866412</v>
      </c>
      <c r="C1399" s="531">
        <f t="shared" ref="C1399:K1399" si="23">C1397/C1394</f>
        <v>1.4294657870433398</v>
      </c>
      <c r="D1399" s="531">
        <f t="shared" si="23"/>
        <v>1.5280187136856402</v>
      </c>
      <c r="E1399" s="531">
        <f t="shared" si="23"/>
        <v>1.6493889768901362</v>
      </c>
      <c r="F1399" s="531">
        <f t="shared" si="23"/>
        <v>1.5187759440243802</v>
      </c>
      <c r="G1399" s="531">
        <f t="shared" si="23"/>
        <v>1.4016830867105119</v>
      </c>
      <c r="H1399" s="531">
        <f t="shared" si="23"/>
        <v>1.627246913973021</v>
      </c>
      <c r="I1399" s="531">
        <f t="shared" si="23"/>
        <v>1.6250060136782696</v>
      </c>
      <c r="J1399" s="531">
        <f t="shared" si="23"/>
        <v>1.5136632833109136</v>
      </c>
      <c r="K1399" s="531">
        <f t="shared" si="23"/>
        <v>1.5104941083249763</v>
      </c>
      <c r="L1399" s="10"/>
      <c r="M1399" s="10"/>
      <c r="N1399" s="10"/>
    </row>
    <row r="1400" spans="1:15" ht="24.95" customHeight="1" x14ac:dyDescent="0.2">
      <c r="A1400" s="398"/>
      <c r="B1400" s="399"/>
      <c r="C1400" s="399"/>
      <c r="D1400" s="399"/>
      <c r="E1400" s="399"/>
      <c r="F1400" s="399"/>
      <c r="G1400" s="399"/>
      <c r="H1400" s="399"/>
      <c r="I1400" s="399"/>
      <c r="J1400" s="399"/>
      <c r="K1400" s="400"/>
      <c r="L1400" s="10"/>
      <c r="M1400" s="10"/>
      <c r="N1400" s="388"/>
    </row>
    <row r="1401" spans="1:15" ht="24.95" customHeight="1" x14ac:dyDescent="0.2">
      <c r="A1401" s="398"/>
      <c r="B1401" s="399"/>
      <c r="C1401" s="399"/>
      <c r="D1401" s="399"/>
      <c r="E1401" s="399"/>
      <c r="F1401" s="399"/>
      <c r="G1401" s="399"/>
      <c r="H1401" s="399"/>
      <c r="I1401" s="399"/>
      <c r="J1401" s="399"/>
      <c r="K1401" s="400"/>
      <c r="L1401" s="10"/>
      <c r="M1401" s="10"/>
      <c r="N1401" s="388"/>
    </row>
    <row r="1402" spans="1:15" ht="24.95" customHeight="1" x14ac:dyDescent="0.2">
      <c r="A1402" s="375"/>
      <c r="B1402" s="401"/>
      <c r="C1402" s="401"/>
      <c r="D1402" s="401"/>
      <c r="E1402" s="401"/>
      <c r="F1402" s="401"/>
      <c r="G1402" s="401"/>
      <c r="H1402" s="401"/>
      <c r="I1402" s="401"/>
      <c r="J1402" s="401"/>
      <c r="K1402" s="402"/>
      <c r="L1402" s="10"/>
      <c r="M1402" s="10"/>
      <c r="N1402" s="388"/>
    </row>
    <row r="1403" spans="1:15" ht="24.95" customHeight="1" x14ac:dyDescent="0.2">
      <c r="A1403" s="375"/>
      <c r="B1403" s="403"/>
      <c r="C1403" s="403"/>
      <c r="D1403" s="403"/>
      <c r="E1403" s="403"/>
      <c r="F1403" s="403"/>
      <c r="G1403" s="403"/>
      <c r="H1403" s="403"/>
      <c r="I1403" s="403"/>
      <c r="J1403" s="403"/>
      <c r="K1403" s="402"/>
      <c r="L1403" s="10"/>
      <c r="M1403" s="10"/>
      <c r="N1403" s="388"/>
    </row>
    <row r="1404" spans="1:15" ht="24.95" customHeight="1" x14ac:dyDescent="0.2">
      <c r="A1404" s="375"/>
      <c r="B1404" s="403"/>
      <c r="C1404" s="403"/>
      <c r="D1404" s="403"/>
      <c r="E1404" s="403"/>
      <c r="F1404" s="403"/>
      <c r="G1404" s="403"/>
      <c r="H1404" s="403"/>
      <c r="I1404" s="403"/>
      <c r="J1404" s="403"/>
      <c r="K1404" s="402"/>
      <c r="L1404" s="10"/>
      <c r="M1404" s="10"/>
      <c r="N1404" s="388"/>
    </row>
    <row r="1405" spans="1:15" ht="24.95" customHeight="1" x14ac:dyDescent="0.2">
      <c r="A1405" s="375"/>
      <c r="B1405" s="403"/>
      <c r="C1405" s="403"/>
      <c r="D1405" s="403"/>
      <c r="E1405" s="403"/>
      <c r="F1405" s="403"/>
      <c r="G1405" s="403"/>
      <c r="H1405" s="403"/>
      <c r="I1405" s="403"/>
      <c r="J1405" s="403"/>
      <c r="K1405" s="402"/>
      <c r="L1405" s="10"/>
      <c r="M1405" s="10"/>
      <c r="N1405" s="388"/>
    </row>
    <row r="1406" spans="1:15" ht="24.95" customHeight="1" x14ac:dyDescent="0.2">
      <c r="A1406" s="375"/>
      <c r="B1406" s="403"/>
      <c r="C1406" s="403"/>
      <c r="D1406" s="403"/>
      <c r="E1406" s="403"/>
      <c r="F1406" s="403"/>
      <c r="G1406" s="403"/>
      <c r="H1406" s="403"/>
      <c r="I1406" s="403"/>
      <c r="J1406" s="403"/>
      <c r="K1406" s="402"/>
      <c r="L1406" s="10"/>
      <c r="M1406" s="10"/>
      <c r="N1406" s="388"/>
    </row>
    <row r="1407" spans="1:15" ht="24.95" customHeight="1" x14ac:dyDescent="0.2">
      <c r="A1407" s="375"/>
      <c r="B1407" s="403"/>
      <c r="C1407" s="403"/>
      <c r="D1407" s="403"/>
      <c r="E1407" s="403"/>
      <c r="F1407" s="403"/>
      <c r="G1407" s="403"/>
      <c r="H1407" s="403"/>
      <c r="I1407" s="403"/>
      <c r="J1407" s="403"/>
      <c r="K1407" s="402"/>
      <c r="L1407" s="10"/>
      <c r="M1407" s="10"/>
      <c r="N1407" s="388"/>
    </row>
    <row r="1408" spans="1:15" ht="24.95" customHeight="1" x14ac:dyDescent="0.2">
      <c r="A1408" s="375"/>
      <c r="B1408" s="403"/>
      <c r="C1408" s="403"/>
      <c r="D1408" s="403"/>
      <c r="E1408" s="403"/>
      <c r="F1408" s="403"/>
      <c r="G1408" s="403"/>
      <c r="H1408" s="403"/>
      <c r="I1408" s="403"/>
      <c r="J1408" s="403"/>
      <c r="K1408" s="402"/>
      <c r="L1408" s="10"/>
      <c r="M1408" s="10"/>
      <c r="N1408" s="388"/>
    </row>
    <row r="1409" spans="1:14" ht="24.95" customHeight="1" x14ac:dyDescent="0.2">
      <c r="A1409" s="375"/>
      <c r="B1409" s="403"/>
      <c r="C1409" s="403"/>
      <c r="D1409" s="403"/>
      <c r="E1409" s="403"/>
      <c r="F1409" s="403"/>
      <c r="G1409" s="403"/>
      <c r="H1409" s="403"/>
      <c r="I1409" s="403"/>
      <c r="J1409" s="403"/>
      <c r="K1409" s="402"/>
      <c r="L1409" s="10"/>
      <c r="M1409" s="10"/>
      <c r="N1409" s="388"/>
    </row>
    <row r="1410" spans="1:14" ht="24.95" customHeight="1" x14ac:dyDescent="0.2">
      <c r="A1410" s="375"/>
      <c r="B1410" s="403"/>
      <c r="C1410" s="403"/>
      <c r="D1410" s="403"/>
      <c r="E1410" s="403"/>
      <c r="F1410" s="403"/>
      <c r="G1410" s="403"/>
      <c r="H1410" s="403"/>
      <c r="I1410" s="403"/>
      <c r="J1410" s="403"/>
      <c r="K1410" s="402"/>
      <c r="L1410" s="10"/>
      <c r="M1410" s="10"/>
      <c r="N1410" s="388"/>
    </row>
    <row r="1411" spans="1:14" ht="24.95" customHeight="1" x14ac:dyDescent="0.2">
      <c r="A1411" s="375"/>
      <c r="B1411" s="403"/>
      <c r="C1411" s="403"/>
      <c r="D1411" s="403"/>
      <c r="E1411" s="403"/>
      <c r="F1411" s="403"/>
      <c r="G1411" s="403"/>
      <c r="H1411" s="403"/>
      <c r="I1411" s="403"/>
      <c r="J1411" s="403"/>
      <c r="K1411" s="402"/>
      <c r="L1411" s="10"/>
      <c r="M1411" s="10"/>
      <c r="N1411" s="388"/>
    </row>
    <row r="1412" spans="1:14" ht="19.5" customHeight="1" x14ac:dyDescent="0.2">
      <c r="A1412" s="375"/>
      <c r="B1412" s="403"/>
      <c r="C1412" s="403"/>
      <c r="D1412" s="403"/>
      <c r="E1412" s="403"/>
      <c r="F1412" s="403"/>
      <c r="G1412" s="403"/>
      <c r="H1412" s="403"/>
      <c r="I1412" s="403"/>
      <c r="J1412" s="403"/>
      <c r="K1412" s="402"/>
      <c r="L1412" s="10"/>
      <c r="M1412" s="10"/>
      <c r="N1412" s="388"/>
    </row>
    <row r="1413" spans="1:14" ht="19.5" customHeight="1" x14ac:dyDescent="0.2">
      <c r="A1413" s="375"/>
      <c r="B1413" s="403"/>
      <c r="C1413" s="403"/>
      <c r="D1413" s="403"/>
      <c r="E1413" s="403"/>
      <c r="F1413" s="403"/>
      <c r="G1413" s="403"/>
      <c r="H1413" s="403"/>
      <c r="I1413" s="403"/>
      <c r="J1413" s="403"/>
      <c r="K1413" s="402"/>
      <c r="L1413" s="10"/>
      <c r="M1413" s="10"/>
      <c r="N1413" s="388"/>
    </row>
    <row r="1414" spans="1:14" ht="19.5" customHeight="1" x14ac:dyDescent="0.2">
      <c r="A1414" s="375"/>
      <c r="B1414" s="403"/>
      <c r="C1414" s="403"/>
      <c r="D1414" s="403"/>
      <c r="E1414" s="403"/>
      <c r="F1414" s="403"/>
      <c r="G1414" s="403"/>
      <c r="H1414" s="403"/>
      <c r="I1414" s="403"/>
      <c r="J1414" s="403"/>
      <c r="K1414" s="402"/>
      <c r="L1414" s="10"/>
      <c r="M1414" s="10"/>
      <c r="N1414" s="388"/>
    </row>
    <row r="1415" spans="1:14" ht="19.5" customHeight="1" x14ac:dyDescent="0.2">
      <c r="A1415" s="375"/>
      <c r="B1415" s="403"/>
      <c r="C1415" s="403"/>
      <c r="D1415" s="403"/>
      <c r="E1415" s="403"/>
      <c r="F1415" s="403"/>
      <c r="G1415" s="403"/>
      <c r="H1415" s="403"/>
      <c r="I1415" s="403"/>
      <c r="J1415" s="403"/>
      <c r="K1415" s="402"/>
      <c r="L1415" s="10"/>
      <c r="M1415" s="10"/>
      <c r="N1415" s="388"/>
    </row>
    <row r="1416" spans="1:14" ht="19.5" customHeight="1" x14ac:dyDescent="0.2">
      <c r="A1416" s="375"/>
      <c r="B1416" s="403"/>
      <c r="C1416" s="403"/>
      <c r="D1416" s="403"/>
      <c r="E1416" s="403"/>
      <c r="F1416" s="403"/>
      <c r="G1416" s="403"/>
      <c r="H1416" s="403"/>
      <c r="I1416" s="403"/>
      <c r="J1416" s="403"/>
      <c r="K1416" s="402"/>
      <c r="L1416" s="10"/>
      <c r="M1416" s="10"/>
      <c r="N1416" s="388"/>
    </row>
    <row r="1417" spans="1:14" ht="19.5" customHeight="1" x14ac:dyDescent="0.2">
      <c r="A1417" s="375"/>
      <c r="B1417" s="403"/>
      <c r="C1417" s="403"/>
      <c r="D1417" s="403"/>
      <c r="E1417" s="403"/>
      <c r="F1417" s="403"/>
      <c r="G1417" s="403"/>
      <c r="H1417" s="403"/>
      <c r="I1417" s="403"/>
      <c r="J1417" s="403"/>
      <c r="K1417" s="402"/>
      <c r="L1417" s="10"/>
      <c r="M1417" s="10"/>
      <c r="N1417" s="388"/>
    </row>
    <row r="1418" spans="1:14" ht="19.5" customHeight="1" x14ac:dyDescent="0.2">
      <c r="A1418" s="375"/>
      <c r="B1418" s="403"/>
      <c r="C1418" s="403"/>
      <c r="D1418" s="403"/>
      <c r="E1418" s="403"/>
      <c r="F1418" s="403"/>
      <c r="G1418" s="403"/>
      <c r="H1418" s="403"/>
      <c r="I1418" s="403"/>
      <c r="J1418" s="403"/>
      <c r="K1418" s="402"/>
      <c r="L1418" s="10"/>
      <c r="M1418" s="10"/>
      <c r="N1418" s="388"/>
    </row>
    <row r="1419" spans="1:14" ht="19.5" customHeight="1" x14ac:dyDescent="0.2">
      <c r="A1419" s="375"/>
      <c r="B1419" s="403"/>
      <c r="C1419" s="403"/>
      <c r="D1419" s="403"/>
      <c r="E1419" s="403"/>
      <c r="F1419" s="403"/>
      <c r="G1419" s="403"/>
      <c r="H1419" s="403"/>
      <c r="I1419" s="403"/>
      <c r="J1419" s="403"/>
      <c r="K1419" s="402"/>
      <c r="L1419" s="10"/>
      <c r="M1419" s="10"/>
      <c r="N1419" s="388"/>
    </row>
    <row r="1420" spans="1:14" ht="19.5" customHeight="1" x14ac:dyDescent="0.2">
      <c r="A1420" s="375"/>
      <c r="B1420" s="403"/>
      <c r="C1420" s="403"/>
      <c r="D1420" s="403"/>
      <c r="E1420" s="403"/>
      <c r="F1420" s="403"/>
      <c r="G1420" s="403"/>
      <c r="H1420" s="403"/>
      <c r="I1420" s="403"/>
      <c r="J1420" s="403"/>
      <c r="K1420" s="402"/>
      <c r="L1420" s="10"/>
      <c r="M1420" s="10"/>
      <c r="N1420" s="388"/>
    </row>
    <row r="1421" spans="1:14" ht="19.5" customHeight="1" x14ac:dyDescent="0.2">
      <c r="A1421" s="375"/>
      <c r="B1421" s="403"/>
      <c r="C1421" s="403"/>
      <c r="D1421" s="403"/>
      <c r="E1421" s="403"/>
      <c r="F1421" s="403"/>
      <c r="G1421" s="403"/>
      <c r="H1421" s="403"/>
      <c r="I1421" s="403"/>
      <c r="J1421" s="403"/>
      <c r="K1421" s="402"/>
      <c r="L1421" s="10"/>
      <c r="M1421" s="10"/>
      <c r="N1421" s="388"/>
    </row>
    <row r="1422" spans="1:14" ht="19.5" customHeight="1" x14ac:dyDescent="0.2">
      <c r="A1422" s="375"/>
      <c r="B1422" s="403"/>
      <c r="C1422" s="403"/>
      <c r="D1422" s="403"/>
      <c r="E1422" s="403"/>
      <c r="F1422" s="403"/>
      <c r="G1422" s="403"/>
      <c r="H1422" s="403"/>
      <c r="I1422" s="403"/>
      <c r="J1422" s="403"/>
      <c r="K1422" s="402"/>
      <c r="L1422" s="10"/>
      <c r="M1422" s="10"/>
      <c r="N1422" s="388"/>
    </row>
    <row r="1423" spans="1:14" ht="19.5" customHeight="1" x14ac:dyDescent="0.2">
      <c r="A1423" s="375"/>
      <c r="B1423" s="403"/>
      <c r="C1423" s="403"/>
      <c r="D1423" s="403"/>
      <c r="E1423" s="403"/>
      <c r="F1423" s="403"/>
      <c r="G1423" s="403"/>
      <c r="H1423" s="403"/>
      <c r="I1423" s="403"/>
      <c r="J1423" s="403"/>
      <c r="K1423" s="402"/>
      <c r="L1423" s="10"/>
      <c r="M1423" s="10"/>
      <c r="N1423" s="388"/>
    </row>
    <row r="1424" spans="1:14" ht="19.5" customHeight="1" x14ac:dyDescent="0.2">
      <c r="A1424" s="375"/>
      <c r="B1424" s="403"/>
      <c r="C1424" s="403"/>
      <c r="D1424" s="403"/>
      <c r="E1424" s="403"/>
      <c r="F1424" s="403"/>
      <c r="G1424" s="403"/>
      <c r="H1424" s="403"/>
      <c r="I1424" s="403"/>
      <c r="J1424" s="403"/>
      <c r="K1424" s="402"/>
      <c r="L1424" s="10"/>
      <c r="M1424" s="10"/>
      <c r="N1424" s="388"/>
    </row>
    <row r="1425" spans="1:14" ht="19.5" customHeight="1" x14ac:dyDescent="0.2">
      <c r="A1425" s="375"/>
      <c r="B1425" s="403"/>
      <c r="C1425" s="403"/>
      <c r="D1425" s="403"/>
      <c r="E1425" s="403"/>
      <c r="F1425" s="403"/>
      <c r="G1425" s="403"/>
      <c r="H1425" s="403"/>
      <c r="I1425" s="403"/>
      <c r="J1425" s="403"/>
      <c r="K1425" s="402"/>
      <c r="L1425" s="10"/>
      <c r="M1425" s="10"/>
      <c r="N1425" s="388"/>
    </row>
    <row r="1426" spans="1:14" ht="19.5" customHeight="1" x14ac:dyDescent="0.2">
      <c r="A1426" s="375"/>
      <c r="B1426" s="403"/>
      <c r="C1426" s="403"/>
      <c r="D1426" s="403"/>
      <c r="E1426" s="403"/>
      <c r="F1426" s="403"/>
      <c r="G1426" s="403"/>
      <c r="H1426" s="403"/>
      <c r="I1426" s="403"/>
      <c r="J1426" s="403"/>
      <c r="K1426" s="402"/>
      <c r="L1426" s="10"/>
      <c r="M1426" s="10"/>
      <c r="N1426" s="388"/>
    </row>
    <row r="1427" spans="1:14" ht="19.5" customHeight="1" x14ac:dyDescent="0.2">
      <c r="A1427" s="375"/>
      <c r="B1427" s="403"/>
      <c r="C1427" s="403"/>
      <c r="D1427" s="403"/>
      <c r="E1427" s="403"/>
      <c r="F1427" s="403"/>
      <c r="G1427" s="403"/>
      <c r="H1427" s="403"/>
      <c r="I1427" s="403"/>
      <c r="J1427" s="403"/>
      <c r="K1427" s="402"/>
      <c r="L1427" s="10"/>
      <c r="M1427" s="10"/>
      <c r="N1427" s="4">
        <v>13</v>
      </c>
    </row>
    <row r="1428" spans="1:14" ht="30" customHeight="1" x14ac:dyDescent="0.4">
      <c r="A1428" s="747" t="s">
        <v>210</v>
      </c>
      <c r="B1428" s="747"/>
      <c r="C1428" s="747"/>
      <c r="D1428" s="747"/>
      <c r="E1428" s="747"/>
      <c r="F1428" s="747"/>
      <c r="G1428" s="747"/>
      <c r="H1428" s="747"/>
      <c r="I1428" s="747"/>
      <c r="J1428" s="747"/>
      <c r="K1428" s="747"/>
      <c r="L1428" s="747"/>
      <c r="M1428" s="747"/>
      <c r="N1428" s="747"/>
    </row>
    <row r="1429" spans="1:14" ht="24.95" customHeight="1" x14ac:dyDescent="0.35">
      <c r="A1429" s="368"/>
      <c r="B1429" s="369"/>
      <c r="C1429" s="369"/>
      <c r="D1429" s="369"/>
      <c r="E1429" s="369"/>
      <c r="F1429" s="369"/>
      <c r="G1429" s="369"/>
      <c r="H1429" s="369"/>
      <c r="I1429" s="369"/>
      <c r="J1429" s="369"/>
      <c r="K1429" s="369"/>
      <c r="L1429" s="369"/>
      <c r="M1429" s="369"/>
      <c r="N1429" s="369"/>
    </row>
    <row r="1430" spans="1:14" ht="24.95" customHeight="1" x14ac:dyDescent="0.2">
      <c r="A1430" s="487" t="s">
        <v>29</v>
      </c>
      <c r="B1430" s="487"/>
      <c r="C1430" s="535">
        <f>'M.V. TIPO ALOJ.'!C103</f>
        <v>126116</v>
      </c>
      <c r="D1430" s="370"/>
    </row>
    <row r="1431" spans="1:14" ht="24.95" customHeight="1" x14ac:dyDescent="0.2">
      <c r="A1431" s="489" t="s">
        <v>30</v>
      </c>
      <c r="B1431" s="489"/>
      <c r="C1431" s="527">
        <f>'M.V. TIPO ALOJ.'!C104</f>
        <v>45792</v>
      </c>
      <c r="D1431" s="370"/>
    </row>
    <row r="1432" spans="1:14" ht="24.95" customHeight="1" x14ac:dyDescent="0.25">
      <c r="A1432" s="509" t="s">
        <v>0</v>
      </c>
      <c r="B1432" s="521"/>
      <c r="C1432" s="510">
        <f>SUM(C1430:C1431)</f>
        <v>171908</v>
      </c>
      <c r="D1432" s="371"/>
    </row>
    <row r="1433" spans="1:14" ht="24.95" customHeight="1" x14ac:dyDescent="0.2">
      <c r="A1433" s="489" t="s">
        <v>33</v>
      </c>
      <c r="B1433" s="489"/>
      <c r="C1433" s="535">
        <f>'M.V. TIPO ALOJ.'!C106</f>
        <v>214068</v>
      </c>
      <c r="D1433" s="370"/>
    </row>
    <row r="1434" spans="1:14" ht="24.95" customHeight="1" x14ac:dyDescent="0.2">
      <c r="A1434" s="489" t="s">
        <v>34</v>
      </c>
      <c r="B1434" s="489"/>
      <c r="C1434" s="527">
        <f>'M.V. TIPO ALOJ.'!C107</f>
        <v>66265</v>
      </c>
      <c r="D1434" s="370"/>
    </row>
    <row r="1435" spans="1:14" ht="24.95" customHeight="1" x14ac:dyDescent="0.25">
      <c r="A1435" s="509" t="s">
        <v>1</v>
      </c>
      <c r="B1435" s="521"/>
      <c r="C1435" s="510">
        <f>SUM(C1433:C1434)</f>
        <v>280333</v>
      </c>
      <c r="D1435" s="371"/>
    </row>
    <row r="1436" spans="1:14" ht="24.95" customHeight="1" x14ac:dyDescent="0.25">
      <c r="A1436" s="509" t="s">
        <v>2</v>
      </c>
      <c r="B1436" s="521"/>
      <c r="C1436" s="529">
        <f>'M.V. TIPO ALOJ.'!C108</f>
        <v>0.23489276484655178</v>
      </c>
      <c r="D1436" s="404"/>
    </row>
    <row r="1437" spans="1:14" ht="24.95" customHeight="1" x14ac:dyDescent="0.25">
      <c r="A1437" s="509" t="s">
        <v>3</v>
      </c>
      <c r="B1437" s="521"/>
      <c r="C1437" s="531">
        <f>C1435/C1432</f>
        <v>1.6307152663052331</v>
      </c>
      <c r="D1437" s="405"/>
    </row>
    <row r="1438" spans="1:14" ht="24.95" customHeight="1" x14ac:dyDescent="0.2">
      <c r="A1438" s="487" t="s">
        <v>122</v>
      </c>
      <c r="B1438" s="487"/>
      <c r="C1438" s="533">
        <f>C1433/C1430</f>
        <v>1.6973897047162929</v>
      </c>
      <c r="D1438" s="406"/>
    </row>
    <row r="1439" spans="1:14" ht="24.95" customHeight="1" x14ac:dyDescent="0.2">
      <c r="A1439" s="497" t="s">
        <v>123</v>
      </c>
      <c r="B1439" s="497"/>
      <c r="C1439" s="534">
        <f>C1434/C1431</f>
        <v>1.4470868273934312</v>
      </c>
      <c r="D1439" s="406"/>
    </row>
    <row r="1440" spans="1:14" ht="24.95" customHeight="1" x14ac:dyDescent="0.2">
      <c r="A1440" s="374"/>
      <c r="B1440" s="374"/>
      <c r="C1440" s="406"/>
      <c r="D1440" s="406"/>
    </row>
    <row r="1441" spans="1:15" ht="24.95" customHeight="1" x14ac:dyDescent="0.2">
      <c r="A1441" s="374"/>
      <c r="B1441" s="374"/>
      <c r="C1441" s="406"/>
      <c r="D1441" s="406"/>
    </row>
    <row r="1442" spans="1:15" ht="24.95" customHeight="1" x14ac:dyDescent="0.2">
      <c r="B1442" s="706" t="s">
        <v>66</v>
      </c>
      <c r="C1442" s="706"/>
      <c r="D1442" s="706"/>
      <c r="E1442" s="706"/>
      <c r="F1442" s="706"/>
      <c r="G1442" s="706"/>
      <c r="H1442" s="706"/>
      <c r="I1442" s="706"/>
      <c r="J1442" s="706"/>
      <c r="K1442" s="706"/>
      <c r="L1442" s="706"/>
      <c r="M1442" s="706"/>
      <c r="N1442" s="706"/>
    </row>
    <row r="1443" spans="1:15" s="347" customFormat="1" ht="24.95" customHeight="1" x14ac:dyDescent="0.2">
      <c r="B1443" s="508" t="s">
        <v>44</v>
      </c>
      <c r="C1443" s="508" t="s">
        <v>45</v>
      </c>
      <c r="D1443" s="508" t="s">
        <v>46</v>
      </c>
      <c r="E1443" s="508" t="s">
        <v>47</v>
      </c>
      <c r="F1443" s="508" t="s">
        <v>48</v>
      </c>
      <c r="G1443" s="508" t="s">
        <v>49</v>
      </c>
      <c r="H1443" s="508" t="s">
        <v>50</v>
      </c>
      <c r="I1443" s="508" t="s">
        <v>60</v>
      </c>
      <c r="J1443" s="508" t="s">
        <v>61</v>
      </c>
      <c r="K1443" s="508" t="s">
        <v>53</v>
      </c>
      <c r="L1443" s="508" t="s">
        <v>62</v>
      </c>
      <c r="M1443" s="508" t="s">
        <v>55</v>
      </c>
      <c r="N1443" s="508" t="s">
        <v>13</v>
      </c>
    </row>
    <row r="1444" spans="1:15" s="347" customFormat="1" ht="24.95" customHeight="1" x14ac:dyDescent="0.2">
      <c r="A1444" s="532" t="s">
        <v>29</v>
      </c>
      <c r="B1444" s="524">
        <f>'M.V. TIPO ALOJ.'!C137</f>
        <v>4830</v>
      </c>
      <c r="C1444" s="524">
        <f>'M.V. TIPO ALOJ.'!D137</f>
        <v>5716</v>
      </c>
      <c r="D1444" s="524">
        <f>'M.V. TIPO ALOJ.'!E137</f>
        <v>9822</v>
      </c>
      <c r="E1444" s="524">
        <f>'M.V. TIPO ALOJ.'!F137</f>
        <v>9749</v>
      </c>
      <c r="F1444" s="524">
        <f>'M.V. TIPO ALOJ.'!G137</f>
        <v>11513</v>
      </c>
      <c r="G1444" s="524">
        <f>'M.V. TIPO ALOJ.'!H137</f>
        <v>11466</v>
      </c>
      <c r="H1444" s="524">
        <f>'M.V. TIPO ALOJ.'!I137</f>
        <v>11397</v>
      </c>
      <c r="I1444" s="524">
        <f>'M.V. TIPO ALOJ.'!J137</f>
        <v>21003</v>
      </c>
      <c r="J1444" s="524">
        <f>'M.V. TIPO ALOJ.'!K137</f>
        <v>11027</v>
      </c>
      <c r="K1444" s="524">
        <f>'M.V. TIPO ALOJ.'!L137</f>
        <v>9040</v>
      </c>
      <c r="L1444" s="524">
        <f>'M.V. TIPO ALOJ.'!M137</f>
        <v>13786</v>
      </c>
      <c r="M1444" s="524">
        <f>'M.V. TIPO ALOJ.'!N137</f>
        <v>6767</v>
      </c>
      <c r="N1444" s="525">
        <f t="shared" ref="N1444:N1449" si="24">SUM(B1444:M1444)</f>
        <v>126116</v>
      </c>
    </row>
    <row r="1445" spans="1:15" s="347" customFormat="1" ht="24.95" customHeight="1" x14ac:dyDescent="0.2">
      <c r="A1445" s="526" t="s">
        <v>30</v>
      </c>
      <c r="B1445" s="527">
        <f>'M.V. TIPO ALOJ.'!C138</f>
        <v>794</v>
      </c>
      <c r="C1445" s="527">
        <f>'M.V. TIPO ALOJ.'!D138</f>
        <v>983</v>
      </c>
      <c r="D1445" s="527">
        <f>'M.V. TIPO ALOJ.'!E138</f>
        <v>2129</v>
      </c>
      <c r="E1445" s="527">
        <f>'M.V. TIPO ALOJ.'!F138</f>
        <v>4493</v>
      </c>
      <c r="F1445" s="527">
        <f>'M.V. TIPO ALOJ.'!G138</f>
        <v>4595</v>
      </c>
      <c r="G1445" s="527">
        <f>'M.V. TIPO ALOJ.'!H138</f>
        <v>4647</v>
      </c>
      <c r="H1445" s="527">
        <f>'M.V. TIPO ALOJ.'!I138</f>
        <v>4696</v>
      </c>
      <c r="I1445" s="527">
        <f>'M.V. TIPO ALOJ.'!J138</f>
        <v>7599</v>
      </c>
      <c r="J1445" s="527">
        <f>'M.V. TIPO ALOJ.'!K138</f>
        <v>6331</v>
      </c>
      <c r="K1445" s="527">
        <f>'M.V. TIPO ALOJ.'!L138</f>
        <v>6068</v>
      </c>
      <c r="L1445" s="527">
        <f>'M.V. TIPO ALOJ.'!M138</f>
        <v>2132</v>
      </c>
      <c r="M1445" s="527">
        <f>'M.V. TIPO ALOJ.'!N138</f>
        <v>1325</v>
      </c>
      <c r="N1445" s="528">
        <f t="shared" si="24"/>
        <v>45792</v>
      </c>
      <c r="O1445" s="522"/>
    </row>
    <row r="1446" spans="1:15" s="347" customFormat="1" ht="24.95" customHeight="1" x14ac:dyDescent="0.2">
      <c r="A1446" s="530" t="s">
        <v>0</v>
      </c>
      <c r="B1446" s="510">
        <f t="shared" ref="B1446:M1446" si="25">SUM(B1444:B1445)</f>
        <v>5624</v>
      </c>
      <c r="C1446" s="510">
        <f t="shared" si="25"/>
        <v>6699</v>
      </c>
      <c r="D1446" s="510">
        <f t="shared" si="25"/>
        <v>11951</v>
      </c>
      <c r="E1446" s="510">
        <f t="shared" si="25"/>
        <v>14242</v>
      </c>
      <c r="F1446" s="510">
        <f t="shared" si="25"/>
        <v>16108</v>
      </c>
      <c r="G1446" s="510">
        <f t="shared" si="25"/>
        <v>16113</v>
      </c>
      <c r="H1446" s="510">
        <f t="shared" si="25"/>
        <v>16093</v>
      </c>
      <c r="I1446" s="510">
        <f t="shared" si="25"/>
        <v>28602</v>
      </c>
      <c r="J1446" s="510">
        <f t="shared" si="25"/>
        <v>17358</v>
      </c>
      <c r="K1446" s="510">
        <f t="shared" si="25"/>
        <v>15108</v>
      </c>
      <c r="L1446" s="510">
        <f t="shared" si="25"/>
        <v>15918</v>
      </c>
      <c r="M1446" s="510">
        <f t="shared" si="25"/>
        <v>8092</v>
      </c>
      <c r="N1446" s="510">
        <f t="shared" si="24"/>
        <v>171908</v>
      </c>
      <c r="O1446" s="522"/>
    </row>
    <row r="1447" spans="1:15" s="347" customFormat="1" ht="24.95" customHeight="1" x14ac:dyDescent="0.2">
      <c r="A1447" s="523" t="s">
        <v>35</v>
      </c>
      <c r="B1447" s="524">
        <f>'M.V. TIPO ALOJ.'!C140</f>
        <v>7444</v>
      </c>
      <c r="C1447" s="524">
        <f>'M.V. TIPO ALOJ.'!D140</f>
        <v>11487</v>
      </c>
      <c r="D1447" s="524">
        <f>'M.V. TIPO ALOJ.'!E140</f>
        <v>15710</v>
      </c>
      <c r="E1447" s="524">
        <f>'M.V. TIPO ALOJ.'!F140</f>
        <v>15184</v>
      </c>
      <c r="F1447" s="524">
        <f>'M.V. TIPO ALOJ.'!G140</f>
        <v>19536</v>
      </c>
      <c r="G1447" s="524">
        <f>'M.V. TIPO ALOJ.'!H140</f>
        <v>19831</v>
      </c>
      <c r="H1447" s="524">
        <f>'M.V. TIPO ALOJ.'!I140</f>
        <v>22003</v>
      </c>
      <c r="I1447" s="524">
        <f>'M.V. TIPO ALOJ.'!J140</f>
        <v>29424</v>
      </c>
      <c r="J1447" s="524">
        <f>'M.V. TIPO ALOJ.'!K140</f>
        <v>22407</v>
      </c>
      <c r="K1447" s="524">
        <f>'M.V. TIPO ALOJ.'!L140</f>
        <v>15899</v>
      </c>
      <c r="L1447" s="524">
        <f>'M.V. TIPO ALOJ.'!M140</f>
        <v>21982</v>
      </c>
      <c r="M1447" s="524">
        <f>'M.V. TIPO ALOJ.'!N140</f>
        <v>13161</v>
      </c>
      <c r="N1447" s="525">
        <f t="shared" si="24"/>
        <v>214068</v>
      </c>
    </row>
    <row r="1448" spans="1:15" s="347" customFormat="1" ht="24.95" customHeight="1" x14ac:dyDescent="0.2">
      <c r="A1448" s="526" t="s">
        <v>36</v>
      </c>
      <c r="B1448" s="527">
        <f>'M.V. TIPO ALOJ.'!C141</f>
        <v>1198</v>
      </c>
      <c r="C1448" s="527">
        <f>'M.V. TIPO ALOJ.'!D141</f>
        <v>2392</v>
      </c>
      <c r="D1448" s="527">
        <f>'M.V. TIPO ALOJ.'!E141</f>
        <v>4321</v>
      </c>
      <c r="E1448" s="527">
        <f>'M.V. TIPO ALOJ.'!F141</f>
        <v>7310</v>
      </c>
      <c r="F1448" s="527">
        <f>'M.V. TIPO ALOJ.'!G141</f>
        <v>6773</v>
      </c>
      <c r="G1448" s="527">
        <f>'M.V. TIPO ALOJ.'!H141</f>
        <v>5886</v>
      </c>
      <c r="H1448" s="527">
        <f>'M.V. TIPO ALOJ.'!I141</f>
        <v>5947</v>
      </c>
      <c r="I1448" s="527">
        <f>'M.V. TIPO ALOJ.'!J141</f>
        <v>10134</v>
      </c>
      <c r="J1448" s="527">
        <f>'M.V. TIPO ALOJ.'!K141</f>
        <v>8437</v>
      </c>
      <c r="K1448" s="527">
        <f>'M.V. TIPO ALOJ.'!L141</f>
        <v>8525</v>
      </c>
      <c r="L1448" s="527">
        <f>'M.V. TIPO ALOJ.'!M141</f>
        <v>3396</v>
      </c>
      <c r="M1448" s="527">
        <f>'M.V. TIPO ALOJ.'!N141</f>
        <v>1946</v>
      </c>
      <c r="N1448" s="528">
        <f t="shared" si="24"/>
        <v>66265</v>
      </c>
    </row>
    <row r="1449" spans="1:15" s="347" customFormat="1" ht="24.95" customHeight="1" x14ac:dyDescent="0.2">
      <c r="A1449" s="530" t="s">
        <v>67</v>
      </c>
      <c r="B1449" s="510">
        <f t="shared" ref="B1449:M1449" si="26">B1447+B1448</f>
        <v>8642</v>
      </c>
      <c r="C1449" s="510">
        <f t="shared" si="26"/>
        <v>13879</v>
      </c>
      <c r="D1449" s="510">
        <f t="shared" si="26"/>
        <v>20031</v>
      </c>
      <c r="E1449" s="510">
        <f t="shared" si="26"/>
        <v>22494</v>
      </c>
      <c r="F1449" s="510">
        <f t="shared" si="26"/>
        <v>26309</v>
      </c>
      <c r="G1449" s="510">
        <f t="shared" si="26"/>
        <v>25717</v>
      </c>
      <c r="H1449" s="510">
        <f t="shared" si="26"/>
        <v>27950</v>
      </c>
      <c r="I1449" s="510">
        <f t="shared" si="26"/>
        <v>39558</v>
      </c>
      <c r="J1449" s="510">
        <f t="shared" si="26"/>
        <v>30844</v>
      </c>
      <c r="K1449" s="510">
        <f t="shared" si="26"/>
        <v>24424</v>
      </c>
      <c r="L1449" s="510">
        <f t="shared" si="26"/>
        <v>25378</v>
      </c>
      <c r="M1449" s="510">
        <f t="shared" si="26"/>
        <v>15107</v>
      </c>
      <c r="N1449" s="510">
        <f t="shared" si="24"/>
        <v>280333</v>
      </c>
      <c r="O1449" s="522"/>
    </row>
    <row r="1450" spans="1:15" s="347" customFormat="1" ht="24.95" customHeight="1" x14ac:dyDescent="0.2">
      <c r="A1450" s="509" t="s">
        <v>73</v>
      </c>
      <c r="B1450" s="529">
        <f>'M.V. TIPO ALOJ.'!C142</f>
        <v>9.8034947100000006E-2</v>
      </c>
      <c r="C1450" s="529">
        <f>'M.V. TIPO ALOJ.'!D142</f>
        <v>0.1719568296</v>
      </c>
      <c r="D1450" s="529">
        <f>'M.V. TIPO ALOJ.'!E142</f>
        <v>0.2000056311</v>
      </c>
      <c r="E1450" s="529">
        <f>'M.V. TIPO ALOJ.'!F142</f>
        <v>0.23246522559999999</v>
      </c>
      <c r="F1450" s="529">
        <f>'M.V. TIPO ALOJ.'!G142</f>
        <v>0.25092801460000003</v>
      </c>
      <c r="G1450" s="529">
        <f>'M.V. TIPO ALOJ.'!H142</f>
        <v>0.24872240749999999</v>
      </c>
      <c r="H1450" s="529">
        <f>'M.V. TIPO ALOJ.'!I142</f>
        <v>0.26140191689999998</v>
      </c>
      <c r="I1450" s="529">
        <f>'M.V. TIPO ALOJ.'!J142</f>
        <v>0.35175032810000001</v>
      </c>
      <c r="J1450" s="529">
        <f>'M.V. TIPO ALOJ.'!K142</f>
        <v>0.29865742140000001</v>
      </c>
      <c r="K1450" s="529">
        <f>'M.V. TIPO ALOJ.'!L142</f>
        <v>0.23309027739999999</v>
      </c>
      <c r="L1450" s="529">
        <f>'M.V. TIPO ALOJ.'!M142</f>
        <v>0.25105151219999999</v>
      </c>
      <c r="M1450" s="529">
        <f>'M.V. TIPO ALOJ.'!N142</f>
        <v>0.16619601710000001</v>
      </c>
      <c r="N1450" s="529">
        <f>C1436</f>
        <v>0.23489276484655178</v>
      </c>
    </row>
    <row r="1451" spans="1:15" s="347" customFormat="1" ht="24.95" customHeight="1" x14ac:dyDescent="0.2">
      <c r="A1451" s="530" t="s">
        <v>3</v>
      </c>
      <c r="B1451" s="531">
        <f>B1449/B1446</f>
        <v>1.5366287339971552</v>
      </c>
      <c r="C1451" s="531">
        <f t="shared" ref="C1451:N1451" si="27">C1449/C1446</f>
        <v>2.0718017614569337</v>
      </c>
      <c r="D1451" s="531">
        <f t="shared" si="27"/>
        <v>1.6760940507070539</v>
      </c>
      <c r="E1451" s="531">
        <f>E1449/E1446</f>
        <v>1.5794130037916023</v>
      </c>
      <c r="F1451" s="531">
        <f t="shared" si="27"/>
        <v>1.6332878073007202</v>
      </c>
      <c r="G1451" s="531">
        <f t="shared" si="27"/>
        <v>1.5960404642214361</v>
      </c>
      <c r="H1451" s="531">
        <f t="shared" si="27"/>
        <v>1.7367799664450383</v>
      </c>
      <c r="I1451" s="531">
        <f t="shared" si="27"/>
        <v>1.383050136354101</v>
      </c>
      <c r="J1451" s="531">
        <f t="shared" si="27"/>
        <v>1.7769328263624842</v>
      </c>
      <c r="K1451" s="531">
        <f t="shared" si="27"/>
        <v>1.6166269526078898</v>
      </c>
      <c r="L1451" s="531">
        <f t="shared" si="27"/>
        <v>1.5942957657997237</v>
      </c>
      <c r="M1451" s="531">
        <f t="shared" si="27"/>
        <v>1.8669055857637173</v>
      </c>
      <c r="N1451" s="531">
        <f t="shared" si="27"/>
        <v>1.6307152663052331</v>
      </c>
    </row>
    <row r="1452" spans="1:15" ht="24.95" customHeight="1" x14ac:dyDescent="0.2">
      <c r="A1452" s="398"/>
      <c r="B1452" s="399"/>
      <c r="C1452" s="399"/>
      <c r="D1452" s="399"/>
      <c r="E1452" s="399"/>
      <c r="F1452" s="399"/>
      <c r="G1452" s="399"/>
      <c r="H1452" s="399"/>
      <c r="I1452" s="399"/>
      <c r="J1452" s="399"/>
      <c r="K1452" s="399"/>
      <c r="L1452" s="399"/>
      <c r="M1452" s="399"/>
      <c r="N1452" s="399"/>
    </row>
    <row r="1453" spans="1:15" ht="24.95" customHeight="1" x14ac:dyDescent="0.2">
      <c r="A1453" s="374"/>
      <c r="B1453" s="374"/>
      <c r="C1453" s="406"/>
      <c r="D1453" s="406"/>
    </row>
    <row r="1454" spans="1:15" ht="24.95" customHeight="1" x14ac:dyDescent="0.2"/>
    <row r="1455" spans="1:15" ht="24.95" customHeight="1" x14ac:dyDescent="0.2"/>
    <row r="1456" spans="1:15" ht="24.95" customHeight="1" x14ac:dyDescent="0.2"/>
    <row r="1457" spans="1:15" ht="24.95" customHeight="1" x14ac:dyDescent="0.2"/>
    <row r="1458" spans="1:15" ht="24.95" customHeight="1" x14ac:dyDescent="0.2"/>
    <row r="1459" spans="1:15" ht="24.95" customHeight="1" x14ac:dyDescent="0.2"/>
    <row r="1460" spans="1:15" ht="24.95" customHeight="1" x14ac:dyDescent="0.2"/>
    <row r="1461" spans="1:15" ht="24.95" customHeight="1" x14ac:dyDescent="0.2"/>
    <row r="1462" spans="1:15" ht="24.95" customHeight="1" x14ac:dyDescent="0.2"/>
    <row r="1463" spans="1:15" ht="24.95" customHeight="1" x14ac:dyDescent="0.2"/>
    <row r="1464" spans="1:15" ht="24.95" customHeight="1" x14ac:dyDescent="0.2">
      <c r="M1464" s="11"/>
    </row>
    <row r="1465" spans="1:15" ht="24.95" customHeight="1" x14ac:dyDescent="0.2">
      <c r="M1465" s="11"/>
    </row>
    <row r="1466" spans="1:15" ht="24.95" customHeight="1" x14ac:dyDescent="0.25">
      <c r="A1466" s="394"/>
      <c r="B1466" s="706" t="s">
        <v>68</v>
      </c>
      <c r="C1466" s="706"/>
      <c r="D1466" s="706"/>
      <c r="E1466" s="706"/>
      <c r="F1466" s="706"/>
      <c r="G1466" s="706"/>
      <c r="H1466" s="706"/>
      <c r="I1466" s="706"/>
      <c r="J1466" s="706"/>
      <c r="K1466" s="706"/>
      <c r="L1466" s="10"/>
      <c r="M1466" s="10"/>
      <c r="N1466" s="10"/>
    </row>
    <row r="1467" spans="1:15" s="347" customFormat="1" ht="24.95" customHeight="1" x14ac:dyDescent="0.2">
      <c r="B1467" s="508" t="s">
        <v>5</v>
      </c>
      <c r="C1467" s="508" t="s">
        <v>6</v>
      </c>
      <c r="D1467" s="508" t="s">
        <v>69</v>
      </c>
      <c r="E1467" s="508" t="s">
        <v>7</v>
      </c>
      <c r="F1467" s="508" t="s">
        <v>8</v>
      </c>
      <c r="G1467" s="508" t="s">
        <v>9</v>
      </c>
      <c r="H1467" s="508" t="s">
        <v>10</v>
      </c>
      <c r="I1467" s="508" t="s">
        <v>11</v>
      </c>
      <c r="J1467" s="508" t="s">
        <v>12</v>
      </c>
      <c r="K1467" s="508" t="s">
        <v>13</v>
      </c>
      <c r="L1467" s="10"/>
      <c r="M1467" s="10"/>
      <c r="N1467" s="10"/>
    </row>
    <row r="1468" spans="1:15" s="347" customFormat="1" ht="24.95" customHeight="1" x14ac:dyDescent="0.2">
      <c r="A1468" s="532" t="s">
        <v>29</v>
      </c>
      <c r="B1468" s="524">
        <f>'M.V. TIPO ALOJ.'!C178</f>
        <v>2532</v>
      </c>
      <c r="C1468" s="524">
        <f>'M.V. TIPO ALOJ.'!D178</f>
        <v>27973</v>
      </c>
      <c r="D1468" s="524">
        <f>'M.V. TIPO ALOJ.'!E178</f>
        <v>44667</v>
      </c>
      <c r="E1468" s="524">
        <f>'M.V. TIPO ALOJ.'!F178</f>
        <v>3580</v>
      </c>
      <c r="F1468" s="524">
        <f>'M.V. TIPO ALOJ.'!G178</f>
        <v>10724</v>
      </c>
      <c r="G1468" s="524">
        <f>'M.V. TIPO ALOJ.'!H178</f>
        <v>15552</v>
      </c>
      <c r="H1468" s="524">
        <f>'M.V. TIPO ALOJ.'!I178</f>
        <v>2998</v>
      </c>
      <c r="I1468" s="524">
        <f>'M.V. TIPO ALOJ.'!J178</f>
        <v>9229</v>
      </c>
      <c r="J1468" s="524">
        <f>'M.V. TIPO ALOJ.'!K178</f>
        <v>8861</v>
      </c>
      <c r="K1468" s="525">
        <f>SUM(B1468:J1468)</f>
        <v>126116</v>
      </c>
      <c r="L1468" s="10"/>
      <c r="M1468" s="10"/>
      <c r="N1468" s="10"/>
    </row>
    <row r="1469" spans="1:15" s="347" customFormat="1" ht="24.95" customHeight="1" x14ac:dyDescent="0.2">
      <c r="A1469" s="526" t="s">
        <v>30</v>
      </c>
      <c r="B1469" s="527">
        <f>'M.V. TIPO ALOJ.'!C179</f>
        <v>212</v>
      </c>
      <c r="C1469" s="527">
        <f>'M.V. TIPO ALOJ.'!D179</f>
        <v>13027</v>
      </c>
      <c r="D1469" s="527">
        <f>'M.V. TIPO ALOJ.'!E179</f>
        <v>19141</v>
      </c>
      <c r="E1469" s="527">
        <f>'M.V. TIPO ALOJ.'!F179</f>
        <v>356</v>
      </c>
      <c r="F1469" s="527">
        <f>'M.V. TIPO ALOJ.'!G179</f>
        <v>6467</v>
      </c>
      <c r="G1469" s="527">
        <f>'M.V. TIPO ALOJ.'!H179</f>
        <v>3103</v>
      </c>
      <c r="H1469" s="527">
        <f>'M.V. TIPO ALOJ.'!I179</f>
        <v>233</v>
      </c>
      <c r="I1469" s="527">
        <f>'M.V. TIPO ALOJ.'!J179</f>
        <v>2018</v>
      </c>
      <c r="J1469" s="527">
        <f>'M.V. TIPO ALOJ.'!K179</f>
        <v>1235</v>
      </c>
      <c r="K1469" s="528">
        <f>SUM(B1469:J1469)</f>
        <v>45792</v>
      </c>
      <c r="L1469" s="10"/>
      <c r="M1469" s="10"/>
      <c r="N1469" s="10"/>
      <c r="O1469" s="522"/>
    </row>
    <row r="1470" spans="1:15" s="347" customFormat="1" ht="24.95" customHeight="1" x14ac:dyDescent="0.2">
      <c r="A1470" s="530" t="s">
        <v>0</v>
      </c>
      <c r="B1470" s="510">
        <f t="shared" ref="B1470:J1470" si="28">SUM(B1468:B1469)</f>
        <v>2744</v>
      </c>
      <c r="C1470" s="510">
        <f t="shared" si="28"/>
        <v>41000</v>
      </c>
      <c r="D1470" s="510">
        <f t="shared" si="28"/>
        <v>63808</v>
      </c>
      <c r="E1470" s="510">
        <f t="shared" si="28"/>
        <v>3936</v>
      </c>
      <c r="F1470" s="510">
        <f t="shared" si="28"/>
        <v>17191</v>
      </c>
      <c r="G1470" s="510">
        <f t="shared" si="28"/>
        <v>18655</v>
      </c>
      <c r="H1470" s="510">
        <f t="shared" si="28"/>
        <v>3231</v>
      </c>
      <c r="I1470" s="510">
        <f t="shared" si="28"/>
        <v>11247</v>
      </c>
      <c r="J1470" s="510">
        <f t="shared" si="28"/>
        <v>10096</v>
      </c>
      <c r="K1470" s="510">
        <f>SUM(K1468:K1469)</f>
        <v>171908</v>
      </c>
      <c r="L1470" s="10"/>
      <c r="M1470" s="10"/>
      <c r="N1470" s="10"/>
      <c r="O1470" s="522"/>
    </row>
    <row r="1471" spans="1:15" s="347" customFormat="1" ht="24.95" customHeight="1" x14ac:dyDescent="0.2">
      <c r="A1471" s="523" t="s">
        <v>35</v>
      </c>
      <c r="B1471" s="524">
        <f>'M.V. TIPO ALOJ.'!C181</f>
        <v>4371</v>
      </c>
      <c r="C1471" s="524">
        <f>'M.V. TIPO ALOJ.'!D181</f>
        <v>48265</v>
      </c>
      <c r="D1471" s="524">
        <f>'M.V. TIPO ALOJ.'!E181</f>
        <v>65304</v>
      </c>
      <c r="E1471" s="524">
        <f>'M.V. TIPO ALOJ.'!F181</f>
        <v>7721</v>
      </c>
      <c r="F1471" s="524">
        <f>'M.V. TIPO ALOJ.'!G181</f>
        <v>16201</v>
      </c>
      <c r="G1471" s="524">
        <f>'M.V. TIPO ALOJ.'!H181</f>
        <v>24911</v>
      </c>
      <c r="H1471" s="524">
        <f>'M.V. TIPO ALOJ.'!I181</f>
        <v>4363</v>
      </c>
      <c r="I1471" s="524">
        <f>'M.V. TIPO ALOJ.'!J181</f>
        <v>26872</v>
      </c>
      <c r="J1471" s="524">
        <f>'M.V. TIPO ALOJ.'!K181</f>
        <v>16060</v>
      </c>
      <c r="K1471" s="525">
        <f>SUM(B1471:J1471)</f>
        <v>214068</v>
      </c>
      <c r="L1471" s="10"/>
      <c r="M1471" s="10"/>
      <c r="N1471" s="10"/>
    </row>
    <row r="1472" spans="1:15" s="347" customFormat="1" ht="24.95" customHeight="1" x14ac:dyDescent="0.2">
      <c r="A1472" s="526" t="s">
        <v>36</v>
      </c>
      <c r="B1472" s="527">
        <f>'M.V. TIPO ALOJ.'!C182</f>
        <v>420</v>
      </c>
      <c r="C1472" s="527">
        <f>'M.V. TIPO ALOJ.'!D182</f>
        <v>20025</v>
      </c>
      <c r="D1472" s="527">
        <f>'M.V. TIPO ALOJ.'!E182</f>
        <v>22730</v>
      </c>
      <c r="E1472" s="527">
        <f>'M.V. TIPO ALOJ.'!F182</f>
        <v>421</v>
      </c>
      <c r="F1472" s="527">
        <f>'M.V. TIPO ALOJ.'!G182</f>
        <v>10682</v>
      </c>
      <c r="G1472" s="527">
        <f>'M.V. TIPO ALOJ.'!H182</f>
        <v>3816</v>
      </c>
      <c r="H1472" s="527">
        <f>'M.V. TIPO ALOJ.'!I182</f>
        <v>379</v>
      </c>
      <c r="I1472" s="527">
        <f>'M.V. TIPO ALOJ.'!J182</f>
        <v>5704</v>
      </c>
      <c r="J1472" s="527">
        <f>'M.V. TIPO ALOJ.'!K182</f>
        <v>2088</v>
      </c>
      <c r="K1472" s="528">
        <f>SUM(B1472:J1472)</f>
        <v>66265</v>
      </c>
      <c r="L1472" s="10"/>
      <c r="M1472" s="10"/>
      <c r="N1472" s="10"/>
    </row>
    <row r="1473" spans="1:15" s="347" customFormat="1" ht="24.95" customHeight="1" x14ac:dyDescent="0.2">
      <c r="A1473" s="530" t="s">
        <v>67</v>
      </c>
      <c r="B1473" s="510">
        <f t="shared" ref="B1473:J1473" si="29">SUM(B1471:B1472)</f>
        <v>4791</v>
      </c>
      <c r="C1473" s="510">
        <f t="shared" si="29"/>
        <v>68290</v>
      </c>
      <c r="D1473" s="510">
        <f t="shared" si="29"/>
        <v>88034</v>
      </c>
      <c r="E1473" s="510">
        <f t="shared" si="29"/>
        <v>8142</v>
      </c>
      <c r="F1473" s="510">
        <f t="shared" si="29"/>
        <v>26883</v>
      </c>
      <c r="G1473" s="510">
        <f t="shared" si="29"/>
        <v>28727</v>
      </c>
      <c r="H1473" s="510">
        <f t="shared" si="29"/>
        <v>4742</v>
      </c>
      <c r="I1473" s="510">
        <f t="shared" si="29"/>
        <v>32576</v>
      </c>
      <c r="J1473" s="510">
        <f t="shared" si="29"/>
        <v>18148</v>
      </c>
      <c r="K1473" s="510">
        <f>SUM(K1471:K1472)</f>
        <v>280333</v>
      </c>
      <c r="L1473" s="10"/>
      <c r="M1473" s="10"/>
      <c r="N1473" s="10"/>
      <c r="O1473" s="522"/>
    </row>
    <row r="1474" spans="1:15" s="347" customFormat="1" ht="24.95" customHeight="1" x14ac:dyDescent="0.2">
      <c r="A1474" s="509" t="s">
        <v>73</v>
      </c>
      <c r="B1474" s="529">
        <f>'M.V. TIPO ALOJ.'!C183</f>
        <v>0.12263216901729211</v>
      </c>
      <c r="C1474" s="529">
        <f>'M.V. TIPO ALOJ.'!D183</f>
        <v>0.27985416542261365</v>
      </c>
      <c r="D1474" s="529">
        <f>'M.V. TIPO ALOJ.'!E183</f>
        <v>0.23644749439423096</v>
      </c>
      <c r="E1474" s="529">
        <f>'M.V. TIPO ALOJ.'!F183</f>
        <v>0.11438447564410777</v>
      </c>
      <c r="F1474" s="529">
        <f>'M.V. TIPO ALOJ.'!G183</f>
        <v>0.21686778941259591</v>
      </c>
      <c r="G1474" s="529">
        <f>'M.V. TIPO ALOJ.'!H183</f>
        <v>0.34378293440866753</v>
      </c>
      <c r="H1474" s="529">
        <f>'M.V. TIPO ALOJ.'!I183</f>
        <v>7.5786456807815233E-2</v>
      </c>
      <c r="I1474" s="529">
        <f>'M.V. TIPO ALOJ.'!J183</f>
        <v>0.25960619931942647</v>
      </c>
      <c r="J1474" s="529">
        <f>'M.V. TIPO ALOJ.'!K183</f>
        <v>0.2434091507870392</v>
      </c>
      <c r="K1474" s="529">
        <f>N1450</f>
        <v>0.23489276484655178</v>
      </c>
      <c r="L1474" s="10"/>
      <c r="M1474" s="10"/>
      <c r="N1474" s="10"/>
    </row>
    <row r="1475" spans="1:15" s="347" customFormat="1" ht="24.95" customHeight="1" x14ac:dyDescent="0.2">
      <c r="A1475" s="530" t="s">
        <v>3</v>
      </c>
      <c r="B1475" s="531">
        <f>B1473/B1470</f>
        <v>1.745991253644315</v>
      </c>
      <c r="C1475" s="531">
        <f t="shared" ref="C1475:K1475" si="30">C1473/C1470</f>
        <v>1.6656097560975609</v>
      </c>
      <c r="D1475" s="531">
        <f t="shared" si="30"/>
        <v>1.379670260782347</v>
      </c>
      <c r="E1475" s="531">
        <f t="shared" si="30"/>
        <v>2.0685975609756095</v>
      </c>
      <c r="F1475" s="531">
        <f t="shared" si="30"/>
        <v>1.5637833750218137</v>
      </c>
      <c r="G1475" s="531">
        <f t="shared" si="30"/>
        <v>1.5399088716161886</v>
      </c>
      <c r="H1475" s="531">
        <f t="shared" si="30"/>
        <v>1.4676570721138966</v>
      </c>
      <c r="I1475" s="531">
        <f t="shared" si="30"/>
        <v>2.8964168222637148</v>
      </c>
      <c r="J1475" s="531">
        <f t="shared" si="30"/>
        <v>1.7975435816164818</v>
      </c>
      <c r="K1475" s="531">
        <f t="shared" si="30"/>
        <v>1.6307152663052331</v>
      </c>
      <c r="L1475" s="10"/>
      <c r="M1475" s="10"/>
      <c r="N1475" s="10"/>
    </row>
    <row r="1476" spans="1:15" ht="24.95" customHeight="1" x14ac:dyDescent="0.2">
      <c r="A1476" s="374"/>
      <c r="B1476" s="374"/>
      <c r="C1476" s="406"/>
      <c r="D1476" s="406"/>
      <c r="M1476" s="11"/>
    </row>
    <row r="1477" spans="1:15" ht="24.95" customHeight="1" x14ac:dyDescent="0.2">
      <c r="A1477" s="374"/>
      <c r="B1477" s="374"/>
      <c r="C1477" s="406"/>
      <c r="D1477" s="406"/>
    </row>
    <row r="1478" spans="1:15" ht="24.95" customHeight="1" x14ac:dyDescent="0.2">
      <c r="A1478" s="374"/>
      <c r="B1478" s="374"/>
      <c r="C1478" s="406"/>
      <c r="D1478" s="406"/>
    </row>
    <row r="1479" spans="1:15" ht="24.95" customHeight="1" x14ac:dyDescent="0.2">
      <c r="A1479" s="374"/>
      <c r="B1479" s="374"/>
      <c r="C1479" s="406"/>
      <c r="D1479" s="406"/>
    </row>
    <row r="1480" spans="1:15" ht="24.95" customHeight="1" x14ac:dyDescent="0.2">
      <c r="A1480" s="374"/>
      <c r="B1480" s="374"/>
      <c r="C1480" s="406"/>
      <c r="D1480" s="406"/>
    </row>
    <row r="1481" spans="1:15" ht="24.95" customHeight="1" x14ac:dyDescent="0.2">
      <c r="A1481" s="374"/>
      <c r="B1481" s="374"/>
      <c r="C1481" s="406"/>
      <c r="D1481" s="406"/>
    </row>
    <row r="1482" spans="1:15" ht="24.95" customHeight="1" x14ac:dyDescent="0.2">
      <c r="A1482" s="374"/>
      <c r="B1482" s="374"/>
      <c r="C1482" s="406"/>
      <c r="D1482" s="406"/>
    </row>
    <row r="1483" spans="1:15" ht="24.95" customHeight="1" x14ac:dyDescent="0.2">
      <c r="A1483" s="374"/>
      <c r="B1483" s="374"/>
      <c r="C1483" s="406"/>
      <c r="D1483" s="406"/>
    </row>
    <row r="1484" spans="1:15" ht="24.95" customHeight="1" x14ac:dyDescent="0.2">
      <c r="A1484" s="374"/>
      <c r="B1484" s="374"/>
      <c r="C1484" s="406"/>
      <c r="D1484" s="406"/>
    </row>
    <row r="1485" spans="1:15" ht="24.95" customHeight="1" x14ac:dyDescent="0.2">
      <c r="A1485" s="374"/>
      <c r="B1485" s="374"/>
      <c r="C1485" s="406"/>
      <c r="D1485" s="406"/>
    </row>
    <row r="1486" spans="1:15" ht="24.95" customHeight="1" x14ac:dyDescent="0.2">
      <c r="A1486" s="374"/>
      <c r="B1486" s="374"/>
      <c r="C1486" s="406"/>
      <c r="D1486" s="406"/>
    </row>
    <row r="1487" spans="1:15" ht="24.95" customHeight="1" x14ac:dyDescent="0.2">
      <c r="A1487" s="374"/>
      <c r="B1487" s="374"/>
      <c r="C1487" s="406"/>
      <c r="D1487" s="406"/>
    </row>
    <row r="1488" spans="1:15" ht="24.95" customHeight="1" x14ac:dyDescent="0.2">
      <c r="A1488" s="374"/>
      <c r="B1488" s="374"/>
      <c r="C1488" s="406"/>
      <c r="D1488" s="406"/>
    </row>
    <row r="1489" spans="1:14" ht="24.95" customHeight="1" x14ac:dyDescent="0.2">
      <c r="A1489" s="374"/>
      <c r="B1489" s="374"/>
      <c r="C1489" s="406"/>
      <c r="D1489" s="406"/>
    </row>
    <row r="1490" spans="1:14" ht="24.95" customHeight="1" x14ac:dyDescent="0.2">
      <c r="A1490" s="374"/>
      <c r="B1490" s="374"/>
      <c r="C1490" s="406"/>
      <c r="D1490" s="406"/>
    </row>
    <row r="1491" spans="1:14" ht="24.95" customHeight="1" x14ac:dyDescent="0.2">
      <c r="A1491" s="374"/>
      <c r="B1491" s="374"/>
      <c r="C1491" s="406"/>
      <c r="D1491" s="406"/>
    </row>
    <row r="1492" spans="1:14" ht="24.95" customHeight="1" x14ac:dyDescent="0.2">
      <c r="A1492" s="374"/>
      <c r="B1492" s="374"/>
      <c r="C1492" s="406"/>
      <c r="D1492" s="406"/>
    </row>
    <row r="1493" spans="1:14" ht="24.95" customHeight="1" x14ac:dyDescent="0.2">
      <c r="A1493" s="374"/>
      <c r="B1493" s="374"/>
      <c r="C1493" s="406"/>
      <c r="D1493" s="406"/>
    </row>
    <row r="1494" spans="1:14" ht="24.95" customHeight="1" x14ac:dyDescent="0.2">
      <c r="A1494" s="374"/>
      <c r="B1494" s="374"/>
      <c r="C1494" s="406"/>
      <c r="D1494" s="406"/>
    </row>
    <row r="1495" spans="1:14" ht="24.95" customHeight="1" x14ac:dyDescent="0.2">
      <c r="A1495" s="374"/>
      <c r="B1495" s="374"/>
      <c r="C1495" s="406"/>
      <c r="D1495" s="406"/>
    </row>
    <row r="1496" spans="1:14" ht="24.95" customHeight="1" x14ac:dyDescent="0.2">
      <c r="A1496" s="374"/>
      <c r="B1496" s="374"/>
      <c r="C1496" s="406"/>
      <c r="D1496" s="406"/>
    </row>
    <row r="1497" spans="1:14" ht="24.95" customHeight="1" x14ac:dyDescent="0.2">
      <c r="A1497" s="374"/>
      <c r="B1497" s="374"/>
      <c r="C1497" s="406"/>
      <c r="D1497" s="406"/>
    </row>
    <row r="1498" spans="1:14" ht="24.95" customHeight="1" x14ac:dyDescent="0.2">
      <c r="A1498" s="374"/>
      <c r="B1498" s="374"/>
      <c r="C1498" s="406"/>
      <c r="D1498" s="406"/>
    </row>
    <row r="1499" spans="1:14" ht="24.95" customHeight="1" x14ac:dyDescent="0.2">
      <c r="A1499" s="374"/>
      <c r="B1499" s="374"/>
      <c r="C1499" s="406"/>
      <c r="D1499" s="406"/>
    </row>
    <row r="1500" spans="1:14" ht="24.95" customHeight="1" x14ac:dyDescent="0.2">
      <c r="A1500" s="374"/>
      <c r="B1500" s="374"/>
      <c r="C1500" s="406"/>
      <c r="D1500" s="406"/>
    </row>
    <row r="1501" spans="1:14" ht="24.95" customHeight="1" x14ac:dyDescent="0.2">
      <c r="A1501" s="374"/>
      <c r="B1501" s="374"/>
      <c r="C1501" s="406"/>
      <c r="D1501" s="406"/>
    </row>
    <row r="1502" spans="1:14" ht="24.95" customHeight="1" x14ac:dyDescent="0.2">
      <c r="A1502" s="374"/>
      <c r="B1502" s="374"/>
      <c r="C1502" s="406"/>
      <c r="D1502" s="406"/>
    </row>
    <row r="1503" spans="1:14" ht="24.95" customHeight="1" x14ac:dyDescent="0.2">
      <c r="A1503" s="374"/>
      <c r="B1503" s="374"/>
      <c r="C1503" s="406"/>
      <c r="D1503" s="406"/>
    </row>
    <row r="1504" spans="1:14" ht="24.95" customHeight="1" x14ac:dyDescent="0.2">
      <c r="N1504" s="4">
        <v>14</v>
      </c>
    </row>
    <row r="1505" spans="1:14" ht="35.1" customHeight="1" x14ac:dyDescent="0.2">
      <c r="A1505" s="746" t="s">
        <v>489</v>
      </c>
      <c r="B1505" s="746"/>
      <c r="C1505" s="746"/>
      <c r="D1505" s="746"/>
      <c r="E1505" s="746"/>
      <c r="F1505" s="746"/>
      <c r="G1505" s="746"/>
      <c r="H1505" s="746"/>
      <c r="I1505" s="746"/>
      <c r="J1505" s="746"/>
      <c r="K1505" s="746"/>
      <c r="L1505" s="746"/>
      <c r="M1505" s="746"/>
      <c r="N1505" s="746"/>
    </row>
    <row r="1506" spans="1:14" ht="24.95" customHeight="1" x14ac:dyDescent="0.2">
      <c r="A1506" s="407"/>
      <c r="B1506" s="408"/>
      <c r="C1506" s="408"/>
      <c r="D1506" s="408"/>
      <c r="E1506" s="408"/>
      <c r="F1506" s="408"/>
      <c r="G1506" s="408"/>
      <c r="H1506" s="408"/>
      <c r="I1506" s="408"/>
      <c r="J1506" s="408"/>
      <c r="K1506" s="408"/>
      <c r="L1506" s="408"/>
      <c r="M1506" s="408"/>
      <c r="N1506" s="408"/>
    </row>
    <row r="1507" spans="1:14" ht="24.95" customHeight="1" x14ac:dyDescent="0.2">
      <c r="A1507" s="487" t="s">
        <v>29</v>
      </c>
      <c r="B1507" s="487"/>
      <c r="C1507" s="535">
        <f>'M.V. TIPO ALOJ.'!C192</f>
        <v>264685</v>
      </c>
      <c r="D1507" s="370"/>
    </row>
    <row r="1508" spans="1:14" ht="24.95" customHeight="1" x14ac:dyDescent="0.2">
      <c r="A1508" s="489" t="s">
        <v>30</v>
      </c>
      <c r="B1508" s="489"/>
      <c r="C1508" s="527">
        <f>'M.V. TIPO ALOJ.'!C193</f>
        <v>150963</v>
      </c>
      <c r="D1508" s="370"/>
    </row>
    <row r="1509" spans="1:14" ht="24.95" customHeight="1" x14ac:dyDescent="0.25">
      <c r="A1509" s="509" t="s">
        <v>0</v>
      </c>
      <c r="B1509" s="521"/>
      <c r="C1509" s="510">
        <f>SUM(C1507:C1508)</f>
        <v>415648</v>
      </c>
      <c r="D1509" s="371"/>
    </row>
    <row r="1510" spans="1:14" ht="24.95" customHeight="1" x14ac:dyDescent="0.2">
      <c r="A1510" s="489" t="s">
        <v>33</v>
      </c>
      <c r="B1510" s="489"/>
      <c r="C1510" s="535">
        <f>'M.V. TIPO ALOJ.'!C195</f>
        <v>644843</v>
      </c>
      <c r="D1510" s="370"/>
    </row>
    <row r="1511" spans="1:14" ht="24.95" customHeight="1" x14ac:dyDescent="0.2">
      <c r="A1511" s="489" t="s">
        <v>34</v>
      </c>
      <c r="B1511" s="489"/>
      <c r="C1511" s="527">
        <f>'M.V. TIPO ALOJ.'!C196</f>
        <v>245527</v>
      </c>
      <c r="D1511" s="370"/>
    </row>
    <row r="1512" spans="1:14" ht="24.95" customHeight="1" x14ac:dyDescent="0.25">
      <c r="A1512" s="509" t="s">
        <v>1</v>
      </c>
      <c r="B1512" s="521"/>
      <c r="C1512" s="510">
        <f>SUM(C1510:C1511)</f>
        <v>890370</v>
      </c>
      <c r="D1512" s="371"/>
    </row>
    <row r="1513" spans="1:14" ht="24.95" customHeight="1" x14ac:dyDescent="0.25">
      <c r="A1513" s="509" t="s">
        <v>2</v>
      </c>
      <c r="B1513" s="521"/>
      <c r="C1513" s="529">
        <f>'M.V. TIPO ALOJ.'!C197</f>
        <v>9.0387582836928326E-2</v>
      </c>
      <c r="D1513" s="404"/>
    </row>
    <row r="1514" spans="1:14" ht="24.95" customHeight="1" x14ac:dyDescent="0.25">
      <c r="A1514" s="509" t="s">
        <v>3</v>
      </c>
      <c r="B1514" s="521"/>
      <c r="C1514" s="531">
        <f>C1512/C1509</f>
        <v>2.142125067364693</v>
      </c>
      <c r="D1514" s="405"/>
    </row>
    <row r="1515" spans="1:14" ht="24.95" customHeight="1" x14ac:dyDescent="0.2">
      <c r="A1515" s="487" t="s">
        <v>122</v>
      </c>
      <c r="B1515" s="487"/>
      <c r="C1515" s="533">
        <f>C1510/C1507</f>
        <v>2.4362657498535998</v>
      </c>
      <c r="D1515" s="406"/>
    </row>
    <row r="1516" spans="1:14" ht="24.95" customHeight="1" x14ac:dyDescent="0.2">
      <c r="A1516" s="497" t="s">
        <v>123</v>
      </c>
      <c r="B1516" s="497"/>
      <c r="C1516" s="534">
        <f>C1511/C1508</f>
        <v>1.626405145631711</v>
      </c>
      <c r="D1516" s="406"/>
    </row>
    <row r="1517" spans="1:14" ht="24.95" customHeight="1" x14ac:dyDescent="0.2">
      <c r="A1517" s="374"/>
      <c r="B1517" s="374"/>
      <c r="C1517" s="406"/>
      <c r="D1517" s="406"/>
    </row>
    <row r="1518" spans="1:14" ht="24.95" customHeight="1" x14ac:dyDescent="0.2">
      <c r="A1518" s="374"/>
      <c r="B1518" s="374"/>
      <c r="C1518" s="406"/>
      <c r="D1518" s="406"/>
    </row>
    <row r="1519" spans="1:14" ht="24.95" customHeight="1" x14ac:dyDescent="0.2">
      <c r="B1519" s="706" t="s">
        <v>66</v>
      </c>
      <c r="C1519" s="706"/>
      <c r="D1519" s="706"/>
      <c r="E1519" s="706"/>
      <c r="F1519" s="706"/>
      <c r="G1519" s="706"/>
      <c r="H1519" s="706"/>
      <c r="I1519" s="706"/>
      <c r="J1519" s="706"/>
      <c r="K1519" s="706"/>
      <c r="L1519" s="706"/>
      <c r="M1519" s="706"/>
      <c r="N1519" s="706"/>
    </row>
    <row r="1520" spans="1:14" s="347" customFormat="1" ht="24.95" customHeight="1" x14ac:dyDescent="0.2">
      <c r="B1520" s="508" t="s">
        <v>44</v>
      </c>
      <c r="C1520" s="508" t="s">
        <v>45</v>
      </c>
      <c r="D1520" s="508" t="s">
        <v>46</v>
      </c>
      <c r="E1520" s="508" t="s">
        <v>47</v>
      </c>
      <c r="F1520" s="508" t="s">
        <v>48</v>
      </c>
      <c r="G1520" s="508" t="s">
        <v>49</v>
      </c>
      <c r="H1520" s="508" t="s">
        <v>50</v>
      </c>
      <c r="I1520" s="508" t="s">
        <v>60</v>
      </c>
      <c r="J1520" s="508" t="s">
        <v>61</v>
      </c>
      <c r="K1520" s="508" t="s">
        <v>53</v>
      </c>
      <c r="L1520" s="508" t="s">
        <v>62</v>
      </c>
      <c r="M1520" s="508" t="s">
        <v>55</v>
      </c>
      <c r="N1520" s="508" t="s">
        <v>13</v>
      </c>
    </row>
    <row r="1521" spans="1:15" s="347" customFormat="1" ht="24.95" customHeight="1" x14ac:dyDescent="0.2">
      <c r="A1521" s="532" t="s">
        <v>29</v>
      </c>
      <c r="B1521" s="524">
        <f>'M.V. TIPO ALOJ.'!C228</f>
        <v>2139</v>
      </c>
      <c r="C1521" s="524">
        <f>'M.V. TIPO ALOJ.'!D228</f>
        <v>3441</v>
      </c>
      <c r="D1521" s="524">
        <f>'M.V. TIPO ALOJ.'!E228</f>
        <v>14578</v>
      </c>
      <c r="E1521" s="524">
        <f>'M.V. TIPO ALOJ.'!F228</f>
        <v>15974</v>
      </c>
      <c r="F1521" s="524">
        <f>'M.V. TIPO ALOJ.'!G228</f>
        <v>19481</v>
      </c>
      <c r="G1521" s="524">
        <f>'M.V. TIPO ALOJ.'!H228</f>
        <v>27858</v>
      </c>
      <c r="H1521" s="524">
        <f>'M.V. TIPO ALOJ.'!I228</f>
        <v>53960</v>
      </c>
      <c r="I1521" s="524">
        <f>'M.V. TIPO ALOJ.'!J228</f>
        <v>71050</v>
      </c>
      <c r="J1521" s="524">
        <f>'M.V. TIPO ALOJ.'!K228</f>
        <v>22536</v>
      </c>
      <c r="K1521" s="524">
        <f>'M.V. TIPO ALOJ.'!L228</f>
        <v>20132</v>
      </c>
      <c r="L1521" s="524">
        <f>'M.V. TIPO ALOJ.'!M228</f>
        <v>8848</v>
      </c>
      <c r="M1521" s="524">
        <f>'M.V. TIPO ALOJ.'!N228</f>
        <v>4688</v>
      </c>
      <c r="N1521" s="525">
        <f>SUM(B1521:M1521)</f>
        <v>264685</v>
      </c>
    </row>
    <row r="1522" spans="1:15" s="347" customFormat="1" ht="24.95" customHeight="1" x14ac:dyDescent="0.2">
      <c r="A1522" s="526" t="s">
        <v>30</v>
      </c>
      <c r="B1522" s="527">
        <f>'M.V. TIPO ALOJ.'!C229</f>
        <v>2050</v>
      </c>
      <c r="C1522" s="527">
        <f>'M.V. TIPO ALOJ.'!D229</f>
        <v>2689</v>
      </c>
      <c r="D1522" s="527">
        <f>'M.V. TIPO ALOJ.'!E229</f>
        <v>8982</v>
      </c>
      <c r="E1522" s="527">
        <f>'M.V. TIPO ALOJ.'!F229</f>
        <v>13165</v>
      </c>
      <c r="F1522" s="527">
        <f>'M.V. TIPO ALOJ.'!G229</f>
        <v>16418</v>
      </c>
      <c r="G1522" s="527">
        <f>'M.V. TIPO ALOJ.'!H229</f>
        <v>13961</v>
      </c>
      <c r="H1522" s="527">
        <f>'M.V. TIPO ALOJ.'!I229</f>
        <v>23759</v>
      </c>
      <c r="I1522" s="527">
        <f>'M.V. TIPO ALOJ.'!J229</f>
        <v>25569</v>
      </c>
      <c r="J1522" s="527">
        <f>'M.V. TIPO ALOJ.'!K229</f>
        <v>23673</v>
      </c>
      <c r="K1522" s="527">
        <f>'M.V. TIPO ALOJ.'!L229</f>
        <v>11680</v>
      </c>
      <c r="L1522" s="527">
        <f>'M.V. TIPO ALOJ.'!M229</f>
        <v>6553</v>
      </c>
      <c r="M1522" s="527">
        <f>'M.V. TIPO ALOJ.'!N229</f>
        <v>2464</v>
      </c>
      <c r="N1522" s="528">
        <f>SUM(B1522:M1522)</f>
        <v>150963</v>
      </c>
      <c r="O1522" s="522"/>
    </row>
    <row r="1523" spans="1:15" s="347" customFormat="1" ht="24.95" customHeight="1" x14ac:dyDescent="0.2">
      <c r="A1523" s="530" t="s">
        <v>0</v>
      </c>
      <c r="B1523" s="510">
        <f t="shared" ref="B1523:M1523" si="31">SUM(B1521:B1522)</f>
        <v>4189</v>
      </c>
      <c r="C1523" s="510">
        <f t="shared" si="31"/>
        <v>6130</v>
      </c>
      <c r="D1523" s="510">
        <f t="shared" si="31"/>
        <v>23560</v>
      </c>
      <c r="E1523" s="510">
        <f t="shared" si="31"/>
        <v>29139</v>
      </c>
      <c r="F1523" s="510">
        <f t="shared" si="31"/>
        <v>35899</v>
      </c>
      <c r="G1523" s="510">
        <f t="shared" si="31"/>
        <v>41819</v>
      </c>
      <c r="H1523" s="510">
        <f t="shared" si="31"/>
        <v>77719</v>
      </c>
      <c r="I1523" s="510">
        <f t="shared" si="31"/>
        <v>96619</v>
      </c>
      <c r="J1523" s="510">
        <f t="shared" si="31"/>
        <v>46209</v>
      </c>
      <c r="K1523" s="510">
        <f t="shared" si="31"/>
        <v>31812</v>
      </c>
      <c r="L1523" s="510">
        <f t="shared" si="31"/>
        <v>15401</v>
      </c>
      <c r="M1523" s="510">
        <f t="shared" si="31"/>
        <v>7152</v>
      </c>
      <c r="N1523" s="510">
        <f>SUM(N1521:N1522)</f>
        <v>415648</v>
      </c>
      <c r="O1523" s="522"/>
    </row>
    <row r="1524" spans="1:15" s="347" customFormat="1" ht="24.95" customHeight="1" x14ac:dyDescent="0.2">
      <c r="A1524" s="523" t="s">
        <v>35</v>
      </c>
      <c r="B1524" s="524">
        <f>'M.V. TIPO ALOJ.'!C231</f>
        <v>3951</v>
      </c>
      <c r="C1524" s="524">
        <f>'M.V. TIPO ALOJ.'!D231</f>
        <v>6321</v>
      </c>
      <c r="D1524" s="524">
        <f>'M.V. TIPO ALOJ.'!E231</f>
        <v>34251</v>
      </c>
      <c r="E1524" s="524">
        <f>'M.V. TIPO ALOJ.'!F231</f>
        <v>34427</v>
      </c>
      <c r="F1524" s="524">
        <f>'M.V. TIPO ALOJ.'!G231</f>
        <v>46591</v>
      </c>
      <c r="G1524" s="524">
        <f>'M.V. TIPO ALOJ.'!H231</f>
        <v>65542</v>
      </c>
      <c r="H1524" s="524">
        <f>'M.V. TIPO ALOJ.'!I231</f>
        <v>142792</v>
      </c>
      <c r="I1524" s="524">
        <f>'M.V. TIPO ALOJ.'!J231</f>
        <v>198769</v>
      </c>
      <c r="J1524" s="524">
        <f>'M.V. TIPO ALOJ.'!K231</f>
        <v>51471</v>
      </c>
      <c r="K1524" s="524">
        <f>'M.V. TIPO ALOJ.'!L231</f>
        <v>35385</v>
      </c>
      <c r="L1524" s="524">
        <f>'M.V. TIPO ALOJ.'!M231</f>
        <v>16967</v>
      </c>
      <c r="M1524" s="524">
        <f>'M.V. TIPO ALOJ.'!N231</f>
        <v>8376</v>
      </c>
      <c r="N1524" s="525">
        <f>SUM(B1524:M1524)</f>
        <v>644843</v>
      </c>
    </row>
    <row r="1525" spans="1:15" s="347" customFormat="1" ht="24.95" customHeight="1" x14ac:dyDescent="0.2">
      <c r="A1525" s="526" t="s">
        <v>36</v>
      </c>
      <c r="B1525" s="527">
        <f>'M.V. TIPO ALOJ.'!C232</f>
        <v>2574</v>
      </c>
      <c r="C1525" s="527">
        <f>'M.V. TIPO ALOJ.'!D232</f>
        <v>4061</v>
      </c>
      <c r="D1525" s="527">
        <f>'M.V. TIPO ALOJ.'!E232</f>
        <v>14487</v>
      </c>
      <c r="E1525" s="527">
        <f>'M.V. TIPO ALOJ.'!F232</f>
        <v>18665</v>
      </c>
      <c r="F1525" s="527">
        <f>'M.V. TIPO ALOJ.'!G232</f>
        <v>29739</v>
      </c>
      <c r="G1525" s="527">
        <f>'M.V. TIPO ALOJ.'!H232</f>
        <v>23694</v>
      </c>
      <c r="H1525" s="527">
        <f>'M.V. TIPO ALOJ.'!I232</f>
        <v>36889</v>
      </c>
      <c r="I1525" s="527">
        <f>'M.V. TIPO ALOJ.'!J232</f>
        <v>41404</v>
      </c>
      <c r="J1525" s="527">
        <f>'M.V. TIPO ALOJ.'!K232</f>
        <v>42717</v>
      </c>
      <c r="K1525" s="527">
        <f>'M.V. TIPO ALOJ.'!L232</f>
        <v>18599</v>
      </c>
      <c r="L1525" s="527">
        <f>'M.V. TIPO ALOJ.'!M232</f>
        <v>9123</v>
      </c>
      <c r="M1525" s="527">
        <f>'M.V. TIPO ALOJ.'!N232</f>
        <v>3575</v>
      </c>
      <c r="N1525" s="528">
        <f>SUM(B1525:M1525)</f>
        <v>245527</v>
      </c>
    </row>
    <row r="1526" spans="1:15" s="347" customFormat="1" ht="24.95" customHeight="1" x14ac:dyDescent="0.2">
      <c r="A1526" s="530" t="s">
        <v>67</v>
      </c>
      <c r="B1526" s="510">
        <f t="shared" ref="B1526:M1526" si="32">B1524+B1525</f>
        <v>6525</v>
      </c>
      <c r="C1526" s="510">
        <f t="shared" si="32"/>
        <v>10382</v>
      </c>
      <c r="D1526" s="510">
        <f t="shared" si="32"/>
        <v>48738</v>
      </c>
      <c r="E1526" s="510">
        <f t="shared" si="32"/>
        <v>53092</v>
      </c>
      <c r="F1526" s="510">
        <f t="shared" si="32"/>
        <v>76330</v>
      </c>
      <c r="G1526" s="510">
        <f t="shared" si="32"/>
        <v>89236</v>
      </c>
      <c r="H1526" s="510">
        <f t="shared" si="32"/>
        <v>179681</v>
      </c>
      <c r="I1526" s="510">
        <f t="shared" si="32"/>
        <v>240173</v>
      </c>
      <c r="J1526" s="510">
        <f t="shared" si="32"/>
        <v>94188</v>
      </c>
      <c r="K1526" s="510">
        <f t="shared" si="32"/>
        <v>53984</v>
      </c>
      <c r="L1526" s="510">
        <f t="shared" si="32"/>
        <v>26090</v>
      </c>
      <c r="M1526" s="510">
        <f t="shared" si="32"/>
        <v>11951</v>
      </c>
      <c r="N1526" s="510">
        <f>SUM(N1524:N1525)</f>
        <v>890370</v>
      </c>
      <c r="O1526" s="522"/>
    </row>
    <row r="1527" spans="1:15" s="347" customFormat="1" ht="24.95" customHeight="1" x14ac:dyDescent="0.2">
      <c r="A1527" s="509" t="s">
        <v>73</v>
      </c>
      <c r="B1527" s="529">
        <f>'M.V. TIPO ALOJ.'!C233</f>
        <v>1.5092130699999999E-2</v>
      </c>
      <c r="C1527" s="529">
        <f>'M.V. TIPO ALOJ.'!D233</f>
        <v>2.4810798200000001E-2</v>
      </c>
      <c r="D1527" s="529">
        <f>'M.V. TIPO ALOJ.'!E233</f>
        <v>5.2155891599999997E-2</v>
      </c>
      <c r="E1527" s="529">
        <f>'M.V. TIPO ALOJ.'!F233</f>
        <v>5.7055756499999999E-2</v>
      </c>
      <c r="F1527" s="529">
        <f>'M.V. TIPO ALOJ.'!G233</f>
        <v>7.83711079E-2</v>
      </c>
      <c r="G1527" s="529">
        <f>'M.V. TIPO ALOJ.'!H233</f>
        <v>9.0049759800000004E-2</v>
      </c>
      <c r="H1527" s="529">
        <f>'M.V. TIPO ALOJ.'!I233</f>
        <v>0.1667181506</v>
      </c>
      <c r="I1527" s="529">
        <f>'M.V. TIPO ALOJ.'!J233</f>
        <v>0.21745358209999999</v>
      </c>
      <c r="J1527" s="529">
        <f>'M.V. TIPO ALOJ.'!K233</f>
        <v>9.6206973400000007E-2</v>
      </c>
      <c r="K1527" s="529">
        <f>'M.V. TIPO ALOJ.'!L233</f>
        <v>6.1078534699999999E-2</v>
      </c>
      <c r="L1527" s="529">
        <f>'M.V. TIPO ALOJ.'!M233</f>
        <v>4.2196945600000001E-2</v>
      </c>
      <c r="M1527" s="529">
        <f>'M.V. TIPO ALOJ.'!N233</f>
        <v>2.3595797200000001E-2</v>
      </c>
      <c r="N1527" s="529">
        <f>C1513</f>
        <v>9.0387582836928326E-2</v>
      </c>
    </row>
    <row r="1528" spans="1:15" s="347" customFormat="1" ht="24.95" customHeight="1" x14ac:dyDescent="0.2">
      <c r="A1528" s="530" t="s">
        <v>3</v>
      </c>
      <c r="B1528" s="531">
        <f>B1526/B1523</f>
        <v>1.5576509906899021</v>
      </c>
      <c r="C1528" s="531">
        <f t="shared" ref="C1528:N1528" si="33">C1526/C1523</f>
        <v>1.6936378466557911</v>
      </c>
      <c r="D1528" s="531">
        <f t="shared" si="33"/>
        <v>2.0686757215619695</v>
      </c>
      <c r="E1528" s="531">
        <f>E1526/E1523</f>
        <v>1.8220254641545695</v>
      </c>
      <c r="F1528" s="531">
        <f t="shared" si="33"/>
        <v>2.1262430708376279</v>
      </c>
      <c r="G1528" s="531">
        <f t="shared" si="33"/>
        <v>2.1338625983404671</v>
      </c>
      <c r="H1528" s="531">
        <f t="shared" si="33"/>
        <v>2.3119314453351176</v>
      </c>
      <c r="I1528" s="531">
        <f t="shared" si="33"/>
        <v>2.4857740196027698</v>
      </c>
      <c r="J1528" s="531">
        <f t="shared" si="33"/>
        <v>2.0383042264493931</v>
      </c>
      <c r="K1528" s="531">
        <f t="shared" si="33"/>
        <v>1.696969696969697</v>
      </c>
      <c r="L1528" s="531">
        <f t="shared" si="33"/>
        <v>1.6940458411791441</v>
      </c>
      <c r="M1528" s="531">
        <f t="shared" si="33"/>
        <v>1.6710011185682327</v>
      </c>
      <c r="N1528" s="531">
        <f t="shared" si="33"/>
        <v>2.142125067364693</v>
      </c>
    </row>
    <row r="1529" spans="1:15" ht="24.95" customHeight="1" x14ac:dyDescent="0.2">
      <c r="A1529" s="398"/>
      <c r="B1529" s="399"/>
      <c r="C1529" s="399"/>
      <c r="D1529" s="399"/>
      <c r="E1529" s="399"/>
      <c r="F1529" s="399"/>
      <c r="G1529" s="399"/>
      <c r="H1529" s="399"/>
      <c r="I1529" s="399"/>
      <c r="J1529" s="399"/>
      <c r="K1529" s="399"/>
      <c r="L1529" s="399"/>
      <c r="M1529" s="399"/>
      <c r="N1529" s="399"/>
    </row>
    <row r="1530" spans="1:15" ht="24.95" customHeight="1" x14ac:dyDescent="0.2">
      <c r="A1530" s="374"/>
      <c r="B1530" s="374"/>
      <c r="C1530" s="406"/>
      <c r="D1530" s="406"/>
    </row>
    <row r="1531" spans="1:15" ht="24.95" customHeight="1" x14ac:dyDescent="0.2"/>
    <row r="1532" spans="1:15" ht="24.95" customHeight="1" x14ac:dyDescent="0.2"/>
    <row r="1533" spans="1:15" ht="24.95" customHeight="1" x14ac:dyDescent="0.2"/>
    <row r="1534" spans="1:15" ht="24.95" customHeight="1" x14ac:dyDescent="0.2"/>
    <row r="1535" spans="1:15" ht="24.95" customHeight="1" x14ac:dyDescent="0.2"/>
    <row r="1536" spans="1:15" ht="24.95" customHeight="1" x14ac:dyDescent="0.2"/>
    <row r="1537" spans="1:15" ht="24.95" customHeight="1" x14ac:dyDescent="0.2"/>
    <row r="1538" spans="1:15" ht="24.95" customHeight="1" x14ac:dyDescent="0.2"/>
    <row r="1539" spans="1:15" ht="24.95" customHeight="1" x14ac:dyDescent="0.2"/>
    <row r="1540" spans="1:15" ht="24.95" customHeight="1" x14ac:dyDescent="0.2"/>
    <row r="1541" spans="1:15" ht="24.95" customHeight="1" x14ac:dyDescent="0.2"/>
    <row r="1542" spans="1:15" ht="24.95" customHeight="1" x14ac:dyDescent="0.2"/>
    <row r="1543" spans="1:15" ht="24.95" customHeight="1" x14ac:dyDescent="0.25">
      <c r="A1543" s="394"/>
      <c r="B1543" s="706" t="s">
        <v>68</v>
      </c>
      <c r="C1543" s="706"/>
      <c r="D1543" s="706"/>
      <c r="E1543" s="706"/>
      <c r="F1543" s="706"/>
      <c r="G1543" s="706"/>
      <c r="H1543" s="706"/>
      <c r="I1543" s="706"/>
      <c r="J1543" s="706"/>
      <c r="K1543" s="706"/>
      <c r="L1543" s="10"/>
      <c r="M1543" s="10"/>
      <c r="N1543" s="10"/>
    </row>
    <row r="1544" spans="1:15" s="347" customFormat="1" ht="24.95" customHeight="1" x14ac:dyDescent="0.2">
      <c r="B1544" s="508" t="s">
        <v>5</v>
      </c>
      <c r="C1544" s="508" t="s">
        <v>6</v>
      </c>
      <c r="D1544" s="508" t="s">
        <v>69</v>
      </c>
      <c r="E1544" s="508" t="s">
        <v>7</v>
      </c>
      <c r="F1544" s="508" t="s">
        <v>8</v>
      </c>
      <c r="G1544" s="508" t="s">
        <v>9</v>
      </c>
      <c r="H1544" s="508" t="s">
        <v>10</v>
      </c>
      <c r="I1544" s="508" t="s">
        <v>11</v>
      </c>
      <c r="J1544" s="508" t="s">
        <v>12</v>
      </c>
      <c r="K1544" s="508" t="s">
        <v>13</v>
      </c>
      <c r="L1544" s="10"/>
      <c r="M1544" s="10"/>
      <c r="N1544" s="10"/>
    </row>
    <row r="1545" spans="1:15" s="347" customFormat="1" ht="24.95" customHeight="1" x14ac:dyDescent="0.2">
      <c r="A1545" s="532" t="s">
        <v>29</v>
      </c>
      <c r="B1545" s="524">
        <f>'M.V. TIPO ALOJ.'!C268</f>
        <v>56590</v>
      </c>
      <c r="C1545" s="524">
        <f>'M.V. TIPO ALOJ.'!D268</f>
        <v>28807</v>
      </c>
      <c r="D1545" s="524">
        <f>'M.V. TIPO ALOJ.'!E268</f>
        <v>55472</v>
      </c>
      <c r="E1545" s="524">
        <f>'M.V. TIPO ALOJ.'!F268</f>
        <v>5798</v>
      </c>
      <c r="F1545" s="524">
        <f>'M.V. TIPO ALOJ.'!G268</f>
        <v>30687</v>
      </c>
      <c r="G1545" s="524">
        <f>'M.V. TIPO ALOJ.'!H268</f>
        <v>13714</v>
      </c>
      <c r="H1545" s="524">
        <f>'M.V. TIPO ALOJ.'!I268</f>
        <v>51786</v>
      </c>
      <c r="I1545" s="524">
        <f>'M.V. TIPO ALOJ.'!J268</f>
        <v>13591</v>
      </c>
      <c r="J1545" s="524">
        <f>'M.V. TIPO ALOJ.'!K268</f>
        <v>8240</v>
      </c>
      <c r="K1545" s="525">
        <f>SUM(B1545:J1545)</f>
        <v>264685</v>
      </c>
      <c r="L1545" s="10"/>
      <c r="M1545" s="10"/>
      <c r="N1545" s="10"/>
    </row>
    <row r="1546" spans="1:15" s="347" customFormat="1" ht="24.95" customHeight="1" x14ac:dyDescent="0.2">
      <c r="A1546" s="526" t="s">
        <v>30</v>
      </c>
      <c r="B1546" s="527">
        <f>'M.V. TIPO ALOJ.'!C269</f>
        <v>1750</v>
      </c>
      <c r="C1546" s="527">
        <f>'M.V. TIPO ALOJ.'!D269</f>
        <v>44004</v>
      </c>
      <c r="D1546" s="527">
        <f>'M.V. TIPO ALOJ.'!E269</f>
        <v>23636</v>
      </c>
      <c r="E1546" s="527">
        <f>'M.V. TIPO ALOJ.'!F269</f>
        <v>1528</v>
      </c>
      <c r="F1546" s="527">
        <f>'M.V. TIPO ALOJ.'!G269</f>
        <v>47449</v>
      </c>
      <c r="G1546" s="527">
        <f>'M.V. TIPO ALOJ.'!H269</f>
        <v>3409</v>
      </c>
      <c r="H1546" s="527">
        <f>'M.V. TIPO ALOJ.'!I269</f>
        <v>4031</v>
      </c>
      <c r="I1546" s="527">
        <f>'M.V. TIPO ALOJ.'!J269</f>
        <v>22306</v>
      </c>
      <c r="J1546" s="527">
        <f>'M.V. TIPO ALOJ.'!K269</f>
        <v>2850</v>
      </c>
      <c r="K1546" s="528">
        <f>SUM(B1546:J1546)</f>
        <v>150963</v>
      </c>
      <c r="L1546" s="10"/>
      <c r="M1546" s="10"/>
      <c r="N1546" s="10"/>
      <c r="O1546" s="522"/>
    </row>
    <row r="1547" spans="1:15" s="347" customFormat="1" ht="24.95" customHeight="1" x14ac:dyDescent="0.2">
      <c r="A1547" s="530" t="s">
        <v>0</v>
      </c>
      <c r="B1547" s="510">
        <f t="shared" ref="B1547:K1547" si="34">SUM(B1545:B1546)</f>
        <v>58340</v>
      </c>
      <c r="C1547" s="510">
        <f t="shared" si="34"/>
        <v>72811</v>
      </c>
      <c r="D1547" s="510">
        <f t="shared" si="34"/>
        <v>79108</v>
      </c>
      <c r="E1547" s="510">
        <f t="shared" si="34"/>
        <v>7326</v>
      </c>
      <c r="F1547" s="510">
        <f t="shared" si="34"/>
        <v>78136</v>
      </c>
      <c r="G1547" s="510">
        <f t="shared" si="34"/>
        <v>17123</v>
      </c>
      <c r="H1547" s="510">
        <f t="shared" si="34"/>
        <v>55817</v>
      </c>
      <c r="I1547" s="510">
        <f t="shared" si="34"/>
        <v>35897</v>
      </c>
      <c r="J1547" s="510">
        <f t="shared" si="34"/>
        <v>11090</v>
      </c>
      <c r="K1547" s="510">
        <f t="shared" si="34"/>
        <v>415648</v>
      </c>
      <c r="L1547" s="10"/>
      <c r="M1547" s="10"/>
      <c r="N1547" s="10"/>
      <c r="O1547" s="522"/>
    </row>
    <row r="1548" spans="1:15" s="347" customFormat="1" ht="24.95" customHeight="1" x14ac:dyDescent="0.2">
      <c r="A1548" s="523" t="s">
        <v>35</v>
      </c>
      <c r="B1548" s="524">
        <f>'M.V. TIPO ALOJ.'!C271</f>
        <v>109746</v>
      </c>
      <c r="C1548" s="524">
        <f>'M.V. TIPO ALOJ.'!D271</f>
        <v>74553</v>
      </c>
      <c r="D1548" s="524">
        <f>'M.V. TIPO ALOJ.'!E271</f>
        <v>161060</v>
      </c>
      <c r="E1548" s="524">
        <f>'M.V. TIPO ALOJ.'!F271</f>
        <v>15645</v>
      </c>
      <c r="F1548" s="524">
        <f>'M.V. TIPO ALOJ.'!G271</f>
        <v>72055</v>
      </c>
      <c r="G1548" s="524">
        <f>'M.V. TIPO ALOJ.'!H271</f>
        <v>30991</v>
      </c>
      <c r="H1548" s="524">
        <f>'M.V. TIPO ALOJ.'!I271</f>
        <v>137339</v>
      </c>
      <c r="I1548" s="524">
        <f>'M.V. TIPO ALOJ.'!J271</f>
        <v>29979</v>
      </c>
      <c r="J1548" s="524">
        <f>'M.V. TIPO ALOJ.'!K271</f>
        <v>13475</v>
      </c>
      <c r="K1548" s="525">
        <f>SUM(B1548:J1548)</f>
        <v>644843</v>
      </c>
      <c r="L1548" s="10"/>
      <c r="M1548" s="10"/>
      <c r="N1548" s="10"/>
    </row>
    <row r="1549" spans="1:15" s="347" customFormat="1" ht="24.95" customHeight="1" x14ac:dyDescent="0.2">
      <c r="A1549" s="526" t="s">
        <v>36</v>
      </c>
      <c r="B1549" s="527">
        <f>'M.V. TIPO ALOJ.'!C272</f>
        <v>2850</v>
      </c>
      <c r="C1549" s="527">
        <f>'M.V. TIPO ALOJ.'!D272</f>
        <v>67613</v>
      </c>
      <c r="D1549" s="527">
        <f>'M.V. TIPO ALOJ.'!E272</f>
        <v>29978</v>
      </c>
      <c r="E1549" s="527">
        <f>'M.V. TIPO ALOJ.'!F272</f>
        <v>3038</v>
      </c>
      <c r="F1549" s="527">
        <f>'M.V. TIPO ALOJ.'!G272</f>
        <v>88939</v>
      </c>
      <c r="G1549" s="527">
        <f>'M.V. TIPO ALOJ.'!H272</f>
        <v>4972</v>
      </c>
      <c r="H1549" s="527">
        <f>'M.V. TIPO ALOJ.'!I272</f>
        <v>7493</v>
      </c>
      <c r="I1549" s="527">
        <f>'M.V. TIPO ALOJ.'!J272</f>
        <v>37033</v>
      </c>
      <c r="J1549" s="527">
        <f>'M.V. TIPO ALOJ.'!K272</f>
        <v>3611</v>
      </c>
      <c r="K1549" s="528">
        <f>SUM(B1549:J1549)</f>
        <v>245527</v>
      </c>
      <c r="L1549" s="10"/>
      <c r="M1549" s="10"/>
      <c r="N1549" s="10"/>
    </row>
    <row r="1550" spans="1:15" s="347" customFormat="1" ht="24.95" customHeight="1" x14ac:dyDescent="0.2">
      <c r="A1550" s="530" t="s">
        <v>67</v>
      </c>
      <c r="B1550" s="510">
        <f t="shared" ref="B1550:K1550" si="35">SUM(B1548:B1549)</f>
        <v>112596</v>
      </c>
      <c r="C1550" s="510">
        <f t="shared" si="35"/>
        <v>142166</v>
      </c>
      <c r="D1550" s="510">
        <f t="shared" si="35"/>
        <v>191038</v>
      </c>
      <c r="E1550" s="510">
        <f t="shared" si="35"/>
        <v>18683</v>
      </c>
      <c r="F1550" s="510">
        <f t="shared" si="35"/>
        <v>160994</v>
      </c>
      <c r="G1550" s="510">
        <f t="shared" si="35"/>
        <v>35963</v>
      </c>
      <c r="H1550" s="510">
        <f t="shared" si="35"/>
        <v>144832</v>
      </c>
      <c r="I1550" s="510">
        <f t="shared" si="35"/>
        <v>67012</v>
      </c>
      <c r="J1550" s="510">
        <f t="shared" si="35"/>
        <v>17086</v>
      </c>
      <c r="K1550" s="510">
        <f t="shared" si="35"/>
        <v>890370</v>
      </c>
      <c r="L1550" s="10"/>
      <c r="M1550" s="10"/>
      <c r="N1550" s="10"/>
      <c r="O1550" s="522"/>
    </row>
    <row r="1551" spans="1:15" s="347" customFormat="1" ht="24.95" customHeight="1" x14ac:dyDescent="0.2">
      <c r="A1551" s="509" t="s">
        <v>73</v>
      </c>
      <c r="B1551" s="529">
        <f>'M.V. TIPO ALOJ.'!C273</f>
        <v>6.6073796744874846E-2</v>
      </c>
      <c r="C1551" s="529">
        <f>'M.V. TIPO ALOJ.'!D273</f>
        <v>7.5283285225601917E-2</v>
      </c>
      <c r="D1551" s="529">
        <f>'M.V. TIPO ALOJ.'!E273</f>
        <v>9.5524396934667966E-2</v>
      </c>
      <c r="E1551" s="529">
        <f>'M.V. TIPO ALOJ.'!F273</f>
        <v>7.450394521626906E-2</v>
      </c>
      <c r="F1551" s="529">
        <f>'M.V. TIPO ALOJ.'!G273</f>
        <v>0.12900409866723614</v>
      </c>
      <c r="G1551" s="529">
        <f>'M.V. TIPO ALOJ.'!H273</f>
        <v>6.0974129973989766E-2</v>
      </c>
      <c r="H1551" s="529">
        <f>'M.V. TIPO ALOJ.'!I273</f>
        <v>9.8210362292855347E-2</v>
      </c>
      <c r="I1551" s="529">
        <f>'M.V. TIPO ALOJ.'!J273</f>
        <v>0.15913730432488099</v>
      </c>
      <c r="J1551" s="529">
        <f>'M.V. TIPO ALOJ.'!K273</f>
        <v>5.679902158349702E-2</v>
      </c>
      <c r="K1551" s="529">
        <f>N1527</f>
        <v>9.0387582836928326E-2</v>
      </c>
      <c r="L1551" s="10"/>
      <c r="M1551" s="10"/>
      <c r="N1551" s="10"/>
    </row>
    <row r="1552" spans="1:15" s="347" customFormat="1" ht="24.95" customHeight="1" x14ac:dyDescent="0.2">
      <c r="A1552" s="530" t="s">
        <v>3</v>
      </c>
      <c r="B1552" s="531">
        <f>B1550/B1547</f>
        <v>1.9299965718203633</v>
      </c>
      <c r="C1552" s="531">
        <f t="shared" ref="C1552:K1552" si="36">C1550/C1547</f>
        <v>1.9525346444905303</v>
      </c>
      <c r="D1552" s="531">
        <f t="shared" si="36"/>
        <v>2.4149011477979472</v>
      </c>
      <c r="E1552" s="531">
        <f t="shared" si="36"/>
        <v>2.5502320502320504</v>
      </c>
      <c r="F1552" s="531">
        <f t="shared" si="36"/>
        <v>2.0604330910207844</v>
      </c>
      <c r="G1552" s="531">
        <f t="shared" si="36"/>
        <v>2.1002744846113415</v>
      </c>
      <c r="H1552" s="531">
        <f t="shared" si="36"/>
        <v>2.5947650357417991</v>
      </c>
      <c r="I1552" s="531">
        <f t="shared" si="36"/>
        <v>1.8667855252528067</v>
      </c>
      <c r="J1552" s="531">
        <f t="shared" si="36"/>
        <v>1.5406672678088369</v>
      </c>
      <c r="K1552" s="531">
        <f t="shared" si="36"/>
        <v>2.142125067364693</v>
      </c>
      <c r="L1552" s="10"/>
      <c r="M1552" s="10"/>
      <c r="N1552" s="10"/>
    </row>
    <row r="1553" spans="14:14" ht="24.95" customHeight="1" x14ac:dyDescent="0.2">
      <c r="N1553" s="397"/>
    </row>
    <row r="1554" spans="14:14" ht="24.95" customHeight="1" x14ac:dyDescent="0.2"/>
    <row r="1555" spans="14:14" ht="24.95" customHeight="1" x14ac:dyDescent="0.2"/>
    <row r="1556" spans="14:14" ht="24.95" customHeight="1" x14ac:dyDescent="0.2"/>
    <row r="1557" spans="14:14" ht="24.95" customHeight="1" x14ac:dyDescent="0.2"/>
    <row r="1558" spans="14:14" ht="24.95" customHeight="1" x14ac:dyDescent="0.2"/>
    <row r="1559" spans="14:14" ht="24.95" customHeight="1" x14ac:dyDescent="0.2"/>
    <row r="1560" spans="14:14" ht="24.95" customHeight="1" x14ac:dyDescent="0.2"/>
    <row r="1561" spans="14:14" ht="24.95" customHeight="1" x14ac:dyDescent="0.2"/>
    <row r="1562" spans="14:14" ht="24.95" customHeight="1" x14ac:dyDescent="0.2"/>
    <row r="1563" spans="14:14" ht="24.95" customHeight="1" x14ac:dyDescent="0.2"/>
    <row r="1564" spans="14:14" ht="24.95" customHeight="1" x14ac:dyDescent="0.2"/>
    <row r="1565" spans="14:14" ht="24.95" customHeight="1" x14ac:dyDescent="0.2"/>
    <row r="1566" spans="14:14" ht="24.95" customHeight="1" x14ac:dyDescent="0.2"/>
    <row r="1567" spans="14:14" ht="24.95" customHeight="1" x14ac:dyDescent="0.2"/>
    <row r="1568" spans="14:14" ht="24.95" customHeight="1" x14ac:dyDescent="0.2"/>
    <row r="1569" spans="1:14" ht="24.95" customHeight="1" x14ac:dyDescent="0.2"/>
    <row r="1570" spans="1:14" ht="24.95" customHeight="1" x14ac:dyDescent="0.2"/>
    <row r="1571" spans="1:14" ht="24.95" customHeight="1" x14ac:dyDescent="0.2"/>
    <row r="1572" spans="1:14" ht="24.95" customHeight="1" x14ac:dyDescent="0.2"/>
    <row r="1573" spans="1:14" ht="24.95" customHeight="1" x14ac:dyDescent="0.2"/>
    <row r="1574" spans="1:14" ht="24.95" customHeight="1" x14ac:dyDescent="0.2"/>
    <row r="1575" spans="1:14" ht="24.95" customHeight="1" x14ac:dyDescent="0.2"/>
    <row r="1576" spans="1:14" ht="24.95" customHeight="1" x14ac:dyDescent="0.2"/>
    <row r="1577" spans="1:14" ht="24.95" customHeight="1" x14ac:dyDescent="0.2"/>
    <row r="1578" spans="1:14" ht="24.95" customHeight="1" x14ac:dyDescent="0.2"/>
    <row r="1579" spans="1:14" ht="24.95" customHeight="1" x14ac:dyDescent="0.2"/>
    <row r="1580" spans="1:14" ht="24.95" customHeight="1" x14ac:dyDescent="0.2">
      <c r="N1580" s="4">
        <v>15</v>
      </c>
    </row>
    <row r="1581" spans="1:14" ht="35.1" customHeight="1" x14ac:dyDescent="0.2">
      <c r="A1581" s="746" t="s">
        <v>490</v>
      </c>
      <c r="B1581" s="755"/>
      <c r="C1581" s="755"/>
      <c r="D1581" s="755"/>
      <c r="E1581" s="755"/>
      <c r="F1581" s="755"/>
      <c r="G1581" s="755"/>
      <c r="H1581" s="755"/>
      <c r="I1581" s="755"/>
      <c r="J1581" s="755"/>
      <c r="K1581" s="755"/>
      <c r="L1581" s="755"/>
      <c r="M1581" s="755"/>
      <c r="N1581" s="755"/>
    </row>
    <row r="1582" spans="1:14" ht="24.95" customHeight="1" x14ac:dyDescent="0.2"/>
    <row r="1583" spans="1:14" ht="24.95" customHeight="1" x14ac:dyDescent="0.2">
      <c r="A1583" s="487" t="s">
        <v>29</v>
      </c>
      <c r="B1583" s="487"/>
      <c r="C1583" s="535">
        <f>'M.V. TIPO ALOJ.'!C285</f>
        <v>956812</v>
      </c>
      <c r="D1583" s="370"/>
    </row>
    <row r="1584" spans="1:14" ht="24.95" customHeight="1" x14ac:dyDescent="0.2">
      <c r="A1584" s="489" t="s">
        <v>30</v>
      </c>
      <c r="B1584" s="489"/>
      <c r="C1584" s="527">
        <f>'M.V. TIPO ALOJ.'!C286</f>
        <v>150629</v>
      </c>
      <c r="D1584" s="370"/>
    </row>
    <row r="1585" spans="1:15" ht="24.95" customHeight="1" x14ac:dyDescent="0.25">
      <c r="A1585" s="509" t="s">
        <v>0</v>
      </c>
      <c r="B1585" s="521"/>
      <c r="C1585" s="510">
        <f>SUM(C1583:C1584)</f>
        <v>1107441</v>
      </c>
      <c r="D1585" s="371"/>
    </row>
    <row r="1586" spans="1:15" ht="24.95" customHeight="1" x14ac:dyDescent="0.2">
      <c r="A1586" s="489" t="s">
        <v>33</v>
      </c>
      <c r="B1586" s="489"/>
      <c r="C1586" s="535">
        <f>'M.V. TIPO ALOJ.'!C288</f>
        <v>1814361</v>
      </c>
      <c r="D1586" s="370"/>
    </row>
    <row r="1587" spans="1:15" ht="24.95" customHeight="1" x14ac:dyDescent="0.2">
      <c r="A1587" s="489" t="s">
        <v>34</v>
      </c>
      <c r="B1587" s="489"/>
      <c r="C1587" s="527">
        <f>'M.V. TIPO ALOJ.'!C289</f>
        <v>213012</v>
      </c>
      <c r="D1587" s="370"/>
    </row>
    <row r="1588" spans="1:15" ht="24.95" customHeight="1" x14ac:dyDescent="0.25">
      <c r="A1588" s="509" t="s">
        <v>1</v>
      </c>
      <c r="B1588" s="521"/>
      <c r="C1588" s="510">
        <f>SUM(C1586:C1587)</f>
        <v>2027373</v>
      </c>
      <c r="D1588" s="371"/>
    </row>
    <row r="1589" spans="1:15" ht="24.95" customHeight="1" x14ac:dyDescent="0.25">
      <c r="A1589" s="509" t="s">
        <v>2</v>
      </c>
      <c r="B1589" s="521"/>
      <c r="C1589" s="529">
        <f>'M.V. TIPO ALOJ.'!C290</f>
        <v>0.17042245852648966</v>
      </c>
      <c r="D1589" s="404"/>
    </row>
    <row r="1590" spans="1:15" ht="24.95" customHeight="1" x14ac:dyDescent="0.25">
      <c r="A1590" s="509" t="s">
        <v>3</v>
      </c>
      <c r="B1590" s="521"/>
      <c r="C1590" s="531">
        <f>C1588/C1585</f>
        <v>1.8306826277878461</v>
      </c>
      <c r="D1590" s="405"/>
    </row>
    <row r="1591" spans="1:15" ht="24.95" customHeight="1" x14ac:dyDescent="0.2">
      <c r="A1591" s="487" t="s">
        <v>122</v>
      </c>
      <c r="B1591" s="487"/>
      <c r="C1591" s="533">
        <f>C1586/C1583</f>
        <v>1.896256526883024</v>
      </c>
      <c r="D1591" s="406"/>
    </row>
    <row r="1592" spans="1:15" ht="24.95" customHeight="1" x14ac:dyDescent="0.2">
      <c r="A1592" s="497" t="s">
        <v>123</v>
      </c>
      <c r="B1592" s="497"/>
      <c r="C1592" s="534">
        <f>C1587/C1584</f>
        <v>1.4141499976764103</v>
      </c>
      <c r="D1592" s="406"/>
    </row>
    <row r="1593" spans="1:15" ht="24.95" customHeight="1" x14ac:dyDescent="0.2">
      <c r="A1593" s="374"/>
      <c r="B1593" s="374"/>
      <c r="C1593" s="406"/>
      <c r="D1593" s="406"/>
    </row>
    <row r="1594" spans="1:15" ht="24.95" customHeight="1" x14ac:dyDescent="0.2"/>
    <row r="1595" spans="1:15" ht="24.95" customHeight="1" x14ac:dyDescent="0.2">
      <c r="B1595" s="706" t="s">
        <v>66</v>
      </c>
      <c r="C1595" s="706"/>
      <c r="D1595" s="706"/>
      <c r="E1595" s="706"/>
      <c r="F1595" s="706"/>
      <c r="G1595" s="706"/>
      <c r="H1595" s="706"/>
      <c r="I1595" s="706"/>
      <c r="J1595" s="706"/>
      <c r="K1595" s="706"/>
      <c r="L1595" s="706"/>
      <c r="M1595" s="706"/>
      <c r="N1595" s="706"/>
    </row>
    <row r="1596" spans="1:15" s="347" customFormat="1" ht="24.95" customHeight="1" x14ac:dyDescent="0.2">
      <c r="B1596" s="508" t="s">
        <v>44</v>
      </c>
      <c r="C1596" s="508" t="s">
        <v>45</v>
      </c>
      <c r="D1596" s="508" t="s">
        <v>46</v>
      </c>
      <c r="E1596" s="508" t="s">
        <v>47</v>
      </c>
      <c r="F1596" s="508" t="s">
        <v>48</v>
      </c>
      <c r="G1596" s="508" t="s">
        <v>49</v>
      </c>
      <c r="H1596" s="508" t="s">
        <v>50</v>
      </c>
      <c r="I1596" s="508" t="s">
        <v>60</v>
      </c>
      <c r="J1596" s="508" t="s">
        <v>61</v>
      </c>
      <c r="K1596" s="508" t="s">
        <v>53</v>
      </c>
      <c r="L1596" s="508" t="s">
        <v>62</v>
      </c>
      <c r="M1596" s="508" t="s">
        <v>55</v>
      </c>
      <c r="N1596" s="508" t="s">
        <v>13</v>
      </c>
    </row>
    <row r="1597" spans="1:15" s="347" customFormat="1" ht="24.95" customHeight="1" x14ac:dyDescent="0.2">
      <c r="A1597" s="532" t="s">
        <v>29</v>
      </c>
      <c r="B1597" s="524">
        <f>'M.V. TIPO ALOJ.'!C315</f>
        <v>35972</v>
      </c>
      <c r="C1597" s="524">
        <f>'M.V. TIPO ALOJ.'!D315</f>
        <v>41246</v>
      </c>
      <c r="D1597" s="524">
        <f>'M.V. TIPO ALOJ.'!E315</f>
        <v>83055</v>
      </c>
      <c r="E1597" s="524">
        <f>'M.V. TIPO ALOJ.'!F315</f>
        <v>67017</v>
      </c>
      <c r="F1597" s="524">
        <f>'M.V. TIPO ALOJ.'!G315</f>
        <v>78778</v>
      </c>
      <c r="G1597" s="524">
        <f>'M.V. TIPO ALOJ.'!H315</f>
        <v>84745</v>
      </c>
      <c r="H1597" s="524">
        <f>'M.V. TIPO ALOJ.'!I315</f>
        <v>103100</v>
      </c>
      <c r="I1597" s="524">
        <f>'M.V. TIPO ALOJ.'!J315</f>
        <v>147548</v>
      </c>
      <c r="J1597" s="524">
        <f>'M.V. TIPO ALOJ.'!K315</f>
        <v>86588</v>
      </c>
      <c r="K1597" s="524">
        <f>'M.V. TIPO ALOJ.'!L315</f>
        <v>75565</v>
      </c>
      <c r="L1597" s="524">
        <f>'M.V. TIPO ALOJ.'!M315</f>
        <v>76088</v>
      </c>
      <c r="M1597" s="524">
        <f>'M.V. TIPO ALOJ.'!N315</f>
        <v>77110</v>
      </c>
      <c r="N1597" s="525">
        <f>SUM(B1597:M1597)</f>
        <v>956812</v>
      </c>
    </row>
    <row r="1598" spans="1:15" s="347" customFormat="1" ht="24.95" customHeight="1" x14ac:dyDescent="0.2">
      <c r="A1598" s="526" t="s">
        <v>30</v>
      </c>
      <c r="B1598" s="527">
        <f>'M.V. TIPO ALOJ.'!C316</f>
        <v>2413</v>
      </c>
      <c r="C1598" s="527">
        <f>'M.V. TIPO ALOJ.'!D316</f>
        <v>3124</v>
      </c>
      <c r="D1598" s="527">
        <f>'M.V. TIPO ALOJ.'!E316</f>
        <v>5961</v>
      </c>
      <c r="E1598" s="527">
        <f>'M.V. TIPO ALOJ.'!F316</f>
        <v>12386</v>
      </c>
      <c r="F1598" s="527">
        <f>'M.V. TIPO ALOJ.'!G316</f>
        <v>21156</v>
      </c>
      <c r="G1598" s="527">
        <f>'M.V. TIPO ALOJ.'!H316</f>
        <v>19132</v>
      </c>
      <c r="H1598" s="527">
        <f>'M.V. TIPO ALOJ.'!I316</f>
        <v>18522</v>
      </c>
      <c r="I1598" s="527">
        <f>'M.V. TIPO ALOJ.'!J316</f>
        <v>22003</v>
      </c>
      <c r="J1598" s="527">
        <f>'M.V. TIPO ALOJ.'!K316</f>
        <v>19470</v>
      </c>
      <c r="K1598" s="527">
        <f>'M.V. TIPO ALOJ.'!L316</f>
        <v>16223</v>
      </c>
      <c r="L1598" s="527">
        <f>'M.V. TIPO ALOJ.'!M316</f>
        <v>5412</v>
      </c>
      <c r="M1598" s="527">
        <f>'M.V. TIPO ALOJ.'!N316</f>
        <v>4827</v>
      </c>
      <c r="N1598" s="528">
        <f>SUM(B1598:M1598)</f>
        <v>150629</v>
      </c>
      <c r="O1598" s="522"/>
    </row>
    <row r="1599" spans="1:15" s="347" customFormat="1" ht="24.95" customHeight="1" x14ac:dyDescent="0.2">
      <c r="A1599" s="530" t="s">
        <v>0</v>
      </c>
      <c r="B1599" s="510">
        <f t="shared" ref="B1599:N1599" si="37">SUM(B1597:B1598)</f>
        <v>38385</v>
      </c>
      <c r="C1599" s="510">
        <f t="shared" si="37"/>
        <v>44370</v>
      </c>
      <c r="D1599" s="510">
        <f t="shared" si="37"/>
        <v>89016</v>
      </c>
      <c r="E1599" s="510">
        <f t="shared" si="37"/>
        <v>79403</v>
      </c>
      <c r="F1599" s="510">
        <f t="shared" si="37"/>
        <v>99934</v>
      </c>
      <c r="G1599" s="510">
        <f t="shared" si="37"/>
        <v>103877</v>
      </c>
      <c r="H1599" s="510">
        <f t="shared" si="37"/>
        <v>121622</v>
      </c>
      <c r="I1599" s="510">
        <f t="shared" si="37"/>
        <v>169551</v>
      </c>
      <c r="J1599" s="510">
        <f t="shared" si="37"/>
        <v>106058</v>
      </c>
      <c r="K1599" s="510">
        <f t="shared" si="37"/>
        <v>91788</v>
      </c>
      <c r="L1599" s="510">
        <f t="shared" si="37"/>
        <v>81500</v>
      </c>
      <c r="M1599" s="510">
        <f t="shared" si="37"/>
        <v>81937</v>
      </c>
      <c r="N1599" s="510">
        <f t="shared" si="37"/>
        <v>1107441</v>
      </c>
      <c r="O1599" s="522"/>
    </row>
    <row r="1600" spans="1:15" s="347" customFormat="1" ht="24.95" customHeight="1" x14ac:dyDescent="0.2">
      <c r="A1600" s="523" t="s">
        <v>35</v>
      </c>
      <c r="B1600" s="524">
        <f>'M.V. TIPO ALOJ.'!C318</f>
        <v>62056</v>
      </c>
      <c r="C1600" s="524">
        <f>'M.V. TIPO ALOJ.'!D318</f>
        <v>69014</v>
      </c>
      <c r="D1600" s="524">
        <f>'M.V. TIPO ALOJ.'!E318</f>
        <v>170254</v>
      </c>
      <c r="E1600" s="524">
        <f>'M.V. TIPO ALOJ.'!F318</f>
        <v>111484</v>
      </c>
      <c r="F1600" s="524">
        <f>'M.V. TIPO ALOJ.'!G318</f>
        <v>125943</v>
      </c>
      <c r="G1600" s="524">
        <f>'M.V. TIPO ALOJ.'!H318</f>
        <v>144515</v>
      </c>
      <c r="H1600" s="524">
        <f>'M.V. TIPO ALOJ.'!I318</f>
        <v>202892</v>
      </c>
      <c r="I1600" s="524">
        <f>'M.V. TIPO ALOJ.'!J318</f>
        <v>349438</v>
      </c>
      <c r="J1600" s="524">
        <f>'M.V. TIPO ALOJ.'!K318</f>
        <v>147701</v>
      </c>
      <c r="K1600" s="524">
        <f>'M.V. TIPO ALOJ.'!L318</f>
        <v>133875</v>
      </c>
      <c r="L1600" s="524">
        <f>'M.V. TIPO ALOJ.'!M318</f>
        <v>133947</v>
      </c>
      <c r="M1600" s="524">
        <f>'M.V. TIPO ALOJ.'!N318</f>
        <v>163242</v>
      </c>
      <c r="N1600" s="525">
        <f>SUM(B1600:M1600)</f>
        <v>1814361</v>
      </c>
    </row>
    <row r="1601" spans="1:15" s="347" customFormat="1" ht="24.95" customHeight="1" x14ac:dyDescent="0.2">
      <c r="A1601" s="526" t="s">
        <v>70</v>
      </c>
      <c r="B1601" s="527">
        <f>'M.V. TIPO ALOJ.'!C319</f>
        <v>3504</v>
      </c>
      <c r="C1601" s="527">
        <f>'M.V. TIPO ALOJ.'!D319</f>
        <v>5276</v>
      </c>
      <c r="D1601" s="527">
        <f>'M.V. TIPO ALOJ.'!E319</f>
        <v>8353</v>
      </c>
      <c r="E1601" s="527">
        <f>'M.V. TIPO ALOJ.'!F319</f>
        <v>15762</v>
      </c>
      <c r="F1601" s="527">
        <f>'M.V. TIPO ALOJ.'!G319</f>
        <v>25462</v>
      </c>
      <c r="G1601" s="527">
        <f>'M.V. TIPO ALOJ.'!H319</f>
        <v>26226</v>
      </c>
      <c r="H1601" s="527">
        <f>'M.V. TIPO ALOJ.'!I319</f>
        <v>24359</v>
      </c>
      <c r="I1601" s="527">
        <f>'M.V. TIPO ALOJ.'!J319</f>
        <v>38868</v>
      </c>
      <c r="J1601" s="527">
        <f>'M.V. TIPO ALOJ.'!K319</f>
        <v>28318</v>
      </c>
      <c r="K1601" s="527">
        <f>'M.V. TIPO ALOJ.'!L319</f>
        <v>21888</v>
      </c>
      <c r="L1601" s="527">
        <f>'M.V. TIPO ALOJ.'!M319</f>
        <v>7657</v>
      </c>
      <c r="M1601" s="527">
        <f>'M.V. TIPO ALOJ.'!N319</f>
        <v>7339</v>
      </c>
      <c r="N1601" s="528">
        <f>SUM(B1601:M1601)</f>
        <v>213012</v>
      </c>
    </row>
    <row r="1602" spans="1:15" s="347" customFormat="1" ht="24.95" customHeight="1" x14ac:dyDescent="0.2">
      <c r="A1602" s="530" t="s">
        <v>71</v>
      </c>
      <c r="B1602" s="510">
        <f t="shared" ref="B1602:M1602" si="38">B1600+B1601</f>
        <v>65560</v>
      </c>
      <c r="C1602" s="510">
        <f t="shared" si="38"/>
        <v>74290</v>
      </c>
      <c r="D1602" s="510">
        <f t="shared" si="38"/>
        <v>178607</v>
      </c>
      <c r="E1602" s="510">
        <f t="shared" si="38"/>
        <v>127246</v>
      </c>
      <c r="F1602" s="510">
        <f t="shared" si="38"/>
        <v>151405</v>
      </c>
      <c r="G1602" s="510">
        <f t="shared" si="38"/>
        <v>170741</v>
      </c>
      <c r="H1602" s="510">
        <f t="shared" si="38"/>
        <v>227251</v>
      </c>
      <c r="I1602" s="510">
        <f t="shared" si="38"/>
        <v>388306</v>
      </c>
      <c r="J1602" s="510">
        <f t="shared" si="38"/>
        <v>176019</v>
      </c>
      <c r="K1602" s="510">
        <f t="shared" si="38"/>
        <v>155763</v>
      </c>
      <c r="L1602" s="510">
        <f t="shared" si="38"/>
        <v>141604</v>
      </c>
      <c r="M1602" s="510">
        <f t="shared" si="38"/>
        <v>170581</v>
      </c>
      <c r="N1602" s="510">
        <f>SUM(B1602:M1602)</f>
        <v>2027373</v>
      </c>
      <c r="O1602" s="522"/>
    </row>
    <row r="1603" spans="1:15" s="347" customFormat="1" ht="24.95" customHeight="1" x14ac:dyDescent="0.2">
      <c r="A1603" s="509" t="s">
        <v>121</v>
      </c>
      <c r="B1603" s="529">
        <f>'M.V. TIPO ALOJ.'!C320</f>
        <v>6.8462099499999998E-2</v>
      </c>
      <c r="C1603" s="529">
        <f>'M.V. TIPO ALOJ.'!D320</f>
        <v>8.5486765300000003E-2</v>
      </c>
      <c r="D1603" s="529">
        <f>'M.V. TIPO ALOJ.'!E320</f>
        <v>0.1758301226</v>
      </c>
      <c r="E1603" s="529">
        <f>'M.V. TIPO ALOJ.'!F320</f>
        <v>0.13067833870000001</v>
      </c>
      <c r="F1603" s="529">
        <f>'M.V. TIPO ALOJ.'!G320</f>
        <v>0.1481170027</v>
      </c>
      <c r="G1603" s="529">
        <f>'M.V. TIPO ALOJ.'!H320</f>
        <v>0.16857552689999999</v>
      </c>
      <c r="H1603" s="529">
        <f>'M.V. TIPO ALOJ.'!I320</f>
        <v>0.21725709979999999</v>
      </c>
      <c r="I1603" s="529">
        <f>'M.V. TIPO ALOJ.'!J320</f>
        <v>0.36541984820000001</v>
      </c>
      <c r="J1603" s="529">
        <f>'M.V. TIPO ALOJ.'!K320</f>
        <v>0.1734461081</v>
      </c>
      <c r="K1603" s="529">
        <f>'M.V. TIPO ALOJ.'!L320</f>
        <v>0.15634387769999999</v>
      </c>
      <c r="L1603" s="529">
        <f>'M.V. TIPO ALOJ.'!M320</f>
        <v>0.1493784524</v>
      </c>
      <c r="M1603" s="529">
        <f>'M.V. TIPO ALOJ.'!N320</f>
        <v>0.1745516386</v>
      </c>
      <c r="N1603" s="529">
        <f>C1589</f>
        <v>0.17042245852648966</v>
      </c>
    </row>
    <row r="1604" spans="1:15" s="347" customFormat="1" ht="24.95" customHeight="1" x14ac:dyDescent="0.2">
      <c r="A1604" s="530" t="s">
        <v>3</v>
      </c>
      <c r="B1604" s="531">
        <f>B1602/B1599</f>
        <v>1.7079588380877948</v>
      </c>
      <c r="C1604" s="531">
        <f t="shared" ref="C1604:N1604" si="39">C1602/C1599</f>
        <v>1.6743295019157087</v>
      </c>
      <c r="D1604" s="531">
        <f t="shared" si="39"/>
        <v>2.0064595128965581</v>
      </c>
      <c r="E1604" s="531">
        <f>E1602/E1599</f>
        <v>1.6025339092981374</v>
      </c>
      <c r="F1604" s="531">
        <f t="shared" si="39"/>
        <v>1.5150499329557507</v>
      </c>
      <c r="G1604" s="531">
        <f t="shared" si="39"/>
        <v>1.6436843574612281</v>
      </c>
      <c r="H1604" s="531">
        <f t="shared" si="39"/>
        <v>1.8685024091036162</v>
      </c>
      <c r="I1604" s="531">
        <f t="shared" si="39"/>
        <v>2.2902017681995388</v>
      </c>
      <c r="J1604" s="531">
        <f t="shared" si="39"/>
        <v>1.6596484942201437</v>
      </c>
      <c r="K1604" s="531">
        <f t="shared" si="39"/>
        <v>1.6969865341874755</v>
      </c>
      <c r="L1604" s="531">
        <f t="shared" si="39"/>
        <v>1.7374723926380369</v>
      </c>
      <c r="M1604" s="531">
        <f t="shared" si="39"/>
        <v>2.0818555719638256</v>
      </c>
      <c r="N1604" s="531">
        <f t="shared" si="39"/>
        <v>1.8306826277878461</v>
      </c>
    </row>
    <row r="1605" spans="1:15" ht="24.95" customHeight="1" x14ac:dyDescent="0.2">
      <c r="A1605" s="379"/>
      <c r="B1605" s="409"/>
      <c r="C1605" s="409"/>
      <c r="D1605" s="409"/>
      <c r="E1605" s="409"/>
      <c r="F1605" s="409"/>
      <c r="G1605" s="409"/>
      <c r="H1605" s="409"/>
      <c r="I1605" s="409"/>
      <c r="J1605" s="409"/>
      <c r="K1605" s="409"/>
      <c r="L1605" s="409"/>
      <c r="M1605" s="409"/>
      <c r="N1605" s="4"/>
    </row>
    <row r="1606" spans="1:15" ht="24.95" customHeight="1" x14ac:dyDescent="0.2"/>
    <row r="1607" spans="1:15" ht="24.95" customHeight="1" x14ac:dyDescent="0.2"/>
    <row r="1608" spans="1:15" ht="24.95" customHeight="1" x14ac:dyDescent="0.2"/>
    <row r="1609" spans="1:15" ht="24.95" customHeight="1" x14ac:dyDescent="0.2"/>
    <row r="1610" spans="1:15" ht="24.95" customHeight="1" x14ac:dyDescent="0.2"/>
    <row r="1611" spans="1:15" ht="24.95" customHeight="1" x14ac:dyDescent="0.2"/>
    <row r="1612" spans="1:15" ht="24.95" customHeight="1" x14ac:dyDescent="0.2"/>
    <row r="1613" spans="1:15" ht="24.95" customHeight="1" x14ac:dyDescent="0.2"/>
    <row r="1614" spans="1:15" ht="24.95" customHeight="1" x14ac:dyDescent="0.2"/>
    <row r="1615" spans="1:15" ht="24.95" customHeight="1" x14ac:dyDescent="0.2"/>
    <row r="1616" spans="1:15" ht="24.95" customHeight="1" x14ac:dyDescent="0.2"/>
    <row r="1617" spans="1:15" ht="24.95" customHeight="1" x14ac:dyDescent="0.2"/>
    <row r="1618" spans="1:15" ht="24.95" customHeight="1" x14ac:dyDescent="0.2"/>
    <row r="1619" spans="1:15" ht="24.95" customHeight="1" x14ac:dyDescent="0.25">
      <c r="A1619" s="394"/>
      <c r="B1619" s="706" t="s">
        <v>68</v>
      </c>
      <c r="C1619" s="706"/>
      <c r="D1619" s="706"/>
      <c r="E1619" s="706"/>
      <c r="F1619" s="706"/>
      <c r="G1619" s="706"/>
      <c r="H1619" s="706"/>
      <c r="I1619" s="706"/>
      <c r="J1619" s="706"/>
      <c r="K1619" s="706"/>
      <c r="L1619" s="10"/>
      <c r="M1619" s="10"/>
      <c r="N1619" s="10"/>
    </row>
    <row r="1620" spans="1:15" s="347" customFormat="1" ht="24.95" customHeight="1" x14ac:dyDescent="0.2">
      <c r="B1620" s="508" t="s">
        <v>5</v>
      </c>
      <c r="C1620" s="508" t="s">
        <v>6</v>
      </c>
      <c r="D1620" s="508" t="s">
        <v>69</v>
      </c>
      <c r="E1620" s="508" t="s">
        <v>7</v>
      </c>
      <c r="F1620" s="508" t="s">
        <v>8</v>
      </c>
      <c r="G1620" s="508" t="s">
        <v>9</v>
      </c>
      <c r="H1620" s="508" t="s">
        <v>10</v>
      </c>
      <c r="I1620" s="508" t="s">
        <v>11</v>
      </c>
      <c r="J1620" s="508" t="s">
        <v>12</v>
      </c>
      <c r="K1620" s="508" t="s">
        <v>13</v>
      </c>
      <c r="L1620" s="10"/>
      <c r="M1620" s="10"/>
      <c r="N1620" s="10"/>
    </row>
    <row r="1621" spans="1:15" s="347" customFormat="1" ht="24.95" customHeight="1" x14ac:dyDescent="0.2">
      <c r="A1621" s="532" t="s">
        <v>29</v>
      </c>
      <c r="B1621" s="524">
        <f>'M.V. TIPO ALOJ.'!C353</f>
        <v>141616</v>
      </c>
      <c r="C1621" s="524">
        <f>'M.V. TIPO ALOJ.'!D353</f>
        <v>145862</v>
      </c>
      <c r="D1621" s="524">
        <f>'M.V. TIPO ALOJ.'!E353</f>
        <v>110916</v>
      </c>
      <c r="E1621" s="524">
        <f>'M.V. TIPO ALOJ.'!F353</f>
        <v>50111</v>
      </c>
      <c r="F1621" s="524">
        <f>'M.V. TIPO ALOJ.'!G353</f>
        <v>104568</v>
      </c>
      <c r="G1621" s="524">
        <f>'M.V. TIPO ALOJ.'!H353</f>
        <v>150142</v>
      </c>
      <c r="H1621" s="524">
        <f>'M.V. TIPO ALOJ.'!I353</f>
        <v>88921</v>
      </c>
      <c r="I1621" s="524">
        <f>'M.V. TIPO ALOJ.'!J353</f>
        <v>74419</v>
      </c>
      <c r="J1621" s="524">
        <f>'M.V. TIPO ALOJ.'!K353</f>
        <v>90257</v>
      </c>
      <c r="K1621" s="525">
        <f>SUM(B1621:J1621)</f>
        <v>956812</v>
      </c>
      <c r="L1621" s="10"/>
      <c r="M1621" s="10"/>
      <c r="N1621" s="10"/>
    </row>
    <row r="1622" spans="1:15" s="347" customFormat="1" ht="24.95" customHeight="1" x14ac:dyDescent="0.2">
      <c r="A1622" s="526" t="s">
        <v>30</v>
      </c>
      <c r="B1622" s="527">
        <f>'M.V. TIPO ALOJ.'!C354</f>
        <v>8301</v>
      </c>
      <c r="C1622" s="527">
        <f>'M.V. TIPO ALOJ.'!D354</f>
        <v>38431</v>
      </c>
      <c r="D1622" s="527">
        <f>'M.V. TIPO ALOJ.'!E354</f>
        <v>35788</v>
      </c>
      <c r="E1622" s="527">
        <f>'M.V. TIPO ALOJ.'!F354</f>
        <v>10487</v>
      </c>
      <c r="F1622" s="527">
        <f>'M.V. TIPO ALOJ.'!G354</f>
        <v>10575</v>
      </c>
      <c r="G1622" s="527">
        <f>'M.V. TIPO ALOJ.'!H354</f>
        <v>9437</v>
      </c>
      <c r="H1622" s="527">
        <f>'M.V. TIPO ALOJ.'!I354</f>
        <v>11264</v>
      </c>
      <c r="I1622" s="527">
        <f>'M.V. TIPO ALOJ.'!J354</f>
        <v>18163</v>
      </c>
      <c r="J1622" s="527">
        <f>'M.V. TIPO ALOJ.'!K354</f>
        <v>8183</v>
      </c>
      <c r="K1622" s="528">
        <f>SUM(B1622:J1622)</f>
        <v>150629</v>
      </c>
      <c r="L1622" s="10"/>
      <c r="M1622" s="10"/>
      <c r="N1622" s="10"/>
      <c r="O1622" s="522"/>
    </row>
    <row r="1623" spans="1:15" s="347" customFormat="1" ht="24.95" customHeight="1" x14ac:dyDescent="0.2">
      <c r="A1623" s="530" t="s">
        <v>72</v>
      </c>
      <c r="B1623" s="510">
        <f t="shared" ref="B1623:K1623" si="40">SUM(B1621:B1622)</f>
        <v>149917</v>
      </c>
      <c r="C1623" s="510">
        <f t="shared" si="40"/>
        <v>184293</v>
      </c>
      <c r="D1623" s="510">
        <f t="shared" si="40"/>
        <v>146704</v>
      </c>
      <c r="E1623" s="510">
        <f t="shared" si="40"/>
        <v>60598</v>
      </c>
      <c r="F1623" s="510">
        <f t="shared" si="40"/>
        <v>115143</v>
      </c>
      <c r="G1623" s="510">
        <f t="shared" si="40"/>
        <v>159579</v>
      </c>
      <c r="H1623" s="510">
        <f t="shared" si="40"/>
        <v>100185</v>
      </c>
      <c r="I1623" s="510">
        <f t="shared" si="40"/>
        <v>92582</v>
      </c>
      <c r="J1623" s="510">
        <f t="shared" si="40"/>
        <v>98440</v>
      </c>
      <c r="K1623" s="510">
        <f t="shared" si="40"/>
        <v>1107441</v>
      </c>
      <c r="L1623" s="10"/>
      <c r="M1623" s="10"/>
      <c r="N1623" s="10"/>
      <c r="O1623" s="522"/>
    </row>
    <row r="1624" spans="1:15" s="347" customFormat="1" ht="24.95" customHeight="1" x14ac:dyDescent="0.2">
      <c r="A1624" s="523" t="s">
        <v>35</v>
      </c>
      <c r="B1624" s="524">
        <f>'M.V. TIPO ALOJ.'!C356</f>
        <v>290306</v>
      </c>
      <c r="C1624" s="524">
        <f>'M.V. TIPO ALOJ.'!D356</f>
        <v>253113</v>
      </c>
      <c r="D1624" s="524">
        <f>'M.V. TIPO ALOJ.'!E356</f>
        <v>219291</v>
      </c>
      <c r="E1624" s="524">
        <f>'M.V. TIPO ALOJ.'!F356</f>
        <v>110890</v>
      </c>
      <c r="F1624" s="524">
        <f>'M.V. TIPO ALOJ.'!G356</f>
        <v>206069</v>
      </c>
      <c r="G1624" s="524">
        <f>'M.V. TIPO ALOJ.'!H356</f>
        <v>273680</v>
      </c>
      <c r="H1624" s="524">
        <f>'M.V. TIPO ALOJ.'!I356</f>
        <v>185554</v>
      </c>
      <c r="I1624" s="524">
        <f>'M.V. TIPO ALOJ.'!J356</f>
        <v>117492</v>
      </c>
      <c r="J1624" s="524">
        <f>'M.V. TIPO ALOJ.'!K356</f>
        <v>157966</v>
      </c>
      <c r="K1624" s="525">
        <f>SUM(B1624:J1624)</f>
        <v>1814361</v>
      </c>
      <c r="L1624" s="10"/>
      <c r="M1624" s="10"/>
      <c r="N1624" s="10"/>
    </row>
    <row r="1625" spans="1:15" s="347" customFormat="1" ht="24.95" customHeight="1" x14ac:dyDescent="0.2">
      <c r="A1625" s="526" t="s">
        <v>70</v>
      </c>
      <c r="B1625" s="527">
        <f>'M.V. TIPO ALOJ.'!C357</f>
        <v>15329</v>
      </c>
      <c r="C1625" s="527">
        <f>'M.V. TIPO ALOJ.'!D357</f>
        <v>48078</v>
      </c>
      <c r="D1625" s="527">
        <f>'M.V. TIPO ALOJ.'!E357</f>
        <v>46041</v>
      </c>
      <c r="E1625" s="527">
        <f>'M.V. TIPO ALOJ.'!F357</f>
        <v>15248</v>
      </c>
      <c r="F1625" s="527">
        <f>'M.V. TIPO ALOJ.'!G357</f>
        <v>16372</v>
      </c>
      <c r="G1625" s="527">
        <f>'M.V. TIPO ALOJ.'!H357</f>
        <v>14457</v>
      </c>
      <c r="H1625" s="527">
        <f>'M.V. TIPO ALOJ.'!I357</f>
        <v>19762</v>
      </c>
      <c r="I1625" s="527">
        <f>'M.V. TIPO ALOJ.'!J357</f>
        <v>27745</v>
      </c>
      <c r="J1625" s="527">
        <f>'M.V. TIPO ALOJ.'!K357</f>
        <v>9980</v>
      </c>
      <c r="K1625" s="528">
        <f>SUM(B1625:J1625)</f>
        <v>213012</v>
      </c>
      <c r="L1625" s="10"/>
      <c r="M1625" s="10"/>
      <c r="N1625" s="10"/>
    </row>
    <row r="1626" spans="1:15" s="347" customFormat="1" ht="24.95" customHeight="1" x14ac:dyDescent="0.2">
      <c r="A1626" s="530" t="s">
        <v>37</v>
      </c>
      <c r="B1626" s="510">
        <f t="shared" ref="B1626:K1626" si="41">SUM(B1624:B1625)</f>
        <v>305635</v>
      </c>
      <c r="C1626" s="510">
        <f t="shared" si="41"/>
        <v>301191</v>
      </c>
      <c r="D1626" s="510">
        <f t="shared" si="41"/>
        <v>265332</v>
      </c>
      <c r="E1626" s="510">
        <f t="shared" si="41"/>
        <v>126138</v>
      </c>
      <c r="F1626" s="510">
        <f t="shared" si="41"/>
        <v>222441</v>
      </c>
      <c r="G1626" s="510">
        <f t="shared" si="41"/>
        <v>288137</v>
      </c>
      <c r="H1626" s="510">
        <f t="shared" si="41"/>
        <v>205316</v>
      </c>
      <c r="I1626" s="510">
        <f t="shared" si="41"/>
        <v>145237</v>
      </c>
      <c r="J1626" s="510">
        <f t="shared" si="41"/>
        <v>167946</v>
      </c>
      <c r="K1626" s="510">
        <f t="shared" si="41"/>
        <v>2027373</v>
      </c>
      <c r="L1626" s="10"/>
      <c r="M1626" s="10"/>
      <c r="N1626" s="10"/>
      <c r="O1626" s="522"/>
    </row>
    <row r="1627" spans="1:15" s="347" customFormat="1" ht="24.95" customHeight="1" x14ac:dyDescent="0.2">
      <c r="A1627" s="509" t="s">
        <v>121</v>
      </c>
      <c r="B1627" s="529">
        <f>'M.V. TIPO ALOJ.'!C358</f>
        <v>0.1255943620880402</v>
      </c>
      <c r="C1627" s="529">
        <f>'M.V. TIPO ALOJ.'!D358</f>
        <v>0.1937977648466408</v>
      </c>
      <c r="D1627" s="529">
        <f>'M.V. TIPO ALOJ.'!E358</f>
        <v>0.18797395350301588</v>
      </c>
      <c r="E1627" s="529">
        <f>'M.V. TIPO ALOJ.'!F358</f>
        <v>0.15628892307244069</v>
      </c>
      <c r="F1627" s="529">
        <f>'M.V. TIPO ALOJ.'!G358</f>
        <v>0.14785864977955657</v>
      </c>
      <c r="G1627" s="529">
        <f>'M.V. TIPO ALOJ.'!H358</f>
        <v>0.21665666321456892</v>
      </c>
      <c r="H1627" s="529">
        <f>'M.V. TIPO ALOJ.'!I358</f>
        <v>0.16158721346238955</v>
      </c>
      <c r="I1627" s="529">
        <f>'M.V. TIPO ALOJ.'!J358</f>
        <v>0.19627648858780081</v>
      </c>
      <c r="J1627" s="529">
        <f>'M.V. TIPO ALOJ.'!K358</f>
        <v>0.19138001407558175</v>
      </c>
      <c r="K1627" s="529">
        <f>N1603</f>
        <v>0.17042245852648966</v>
      </c>
      <c r="L1627" s="10"/>
      <c r="M1627" s="10"/>
      <c r="N1627" s="10"/>
    </row>
    <row r="1628" spans="1:15" s="347" customFormat="1" ht="24.95" customHeight="1" x14ac:dyDescent="0.2">
      <c r="A1628" s="530" t="s">
        <v>3</v>
      </c>
      <c r="B1628" s="531">
        <f>B1626/B1623</f>
        <v>2.0386947444252486</v>
      </c>
      <c r="C1628" s="531">
        <f t="shared" ref="C1628:K1628" si="42">C1626/C1623</f>
        <v>1.634305155377578</v>
      </c>
      <c r="D1628" s="531">
        <f t="shared" si="42"/>
        <v>1.8086214418148108</v>
      </c>
      <c r="E1628" s="531">
        <f t="shared" si="42"/>
        <v>2.0815538466616061</v>
      </c>
      <c r="F1628" s="531">
        <f t="shared" si="42"/>
        <v>1.9318673301894167</v>
      </c>
      <c r="G1628" s="531">
        <f t="shared" si="42"/>
        <v>1.8056072540873171</v>
      </c>
      <c r="H1628" s="531">
        <f t="shared" si="42"/>
        <v>2.049368667964266</v>
      </c>
      <c r="I1628" s="531">
        <f t="shared" si="42"/>
        <v>1.5687390637488929</v>
      </c>
      <c r="J1628" s="531">
        <f t="shared" si="42"/>
        <v>1.7060747663551401</v>
      </c>
      <c r="K1628" s="531">
        <f t="shared" si="42"/>
        <v>1.8306826277878461</v>
      </c>
      <c r="L1628" s="10"/>
      <c r="M1628" s="10"/>
      <c r="N1628" s="10"/>
    </row>
    <row r="1629" spans="1:15" ht="24.95" customHeight="1" x14ac:dyDescent="0.2">
      <c r="A1629" s="379"/>
      <c r="B1629" s="409"/>
      <c r="C1629" s="409"/>
      <c r="D1629" s="409"/>
      <c r="E1629" s="409"/>
      <c r="F1629" s="409"/>
      <c r="G1629" s="409"/>
      <c r="H1629" s="409"/>
      <c r="I1629" s="409"/>
      <c r="J1629" s="409"/>
      <c r="K1629" s="410"/>
      <c r="L1629" s="10"/>
      <c r="M1629" s="11"/>
      <c r="N1629" s="388"/>
    </row>
    <row r="1630" spans="1:15" ht="24.95" customHeight="1" x14ac:dyDescent="0.2">
      <c r="M1630" s="11"/>
      <c r="N1630" s="388"/>
    </row>
    <row r="1631" spans="1:15" ht="24.95" customHeight="1" x14ac:dyDescent="0.2">
      <c r="M1631" s="11"/>
    </row>
    <row r="1632" spans="1:15" ht="24.95" customHeight="1" x14ac:dyDescent="0.2">
      <c r="M1632" s="11"/>
    </row>
    <row r="1633" spans="13:13" ht="24.95" customHeight="1" x14ac:dyDescent="0.2">
      <c r="M1633" s="388"/>
    </row>
    <row r="1634" spans="13:13" ht="24.95" customHeight="1" x14ac:dyDescent="0.2">
      <c r="M1634" s="388"/>
    </row>
    <row r="1635" spans="13:13" ht="24.95" customHeight="1" x14ac:dyDescent="0.2">
      <c r="M1635" s="388"/>
    </row>
    <row r="1636" spans="13:13" ht="24.95" customHeight="1" x14ac:dyDescent="0.2">
      <c r="M1636" s="388"/>
    </row>
    <row r="1637" spans="13:13" ht="24.95" customHeight="1" x14ac:dyDescent="0.2">
      <c r="M1637" s="388"/>
    </row>
    <row r="1638" spans="13:13" ht="24.95" customHeight="1" x14ac:dyDescent="0.2">
      <c r="M1638" s="388"/>
    </row>
    <row r="1639" spans="13:13" ht="24.95" customHeight="1" x14ac:dyDescent="0.2">
      <c r="M1639" s="388"/>
    </row>
    <row r="1640" spans="13:13" ht="24.95" customHeight="1" x14ac:dyDescent="0.2">
      <c r="M1640" s="388"/>
    </row>
    <row r="1641" spans="13:13" ht="24.95" customHeight="1" x14ac:dyDescent="0.2">
      <c r="M1641" s="388"/>
    </row>
    <row r="1642" spans="13:13" ht="24.95" customHeight="1" x14ac:dyDescent="0.2">
      <c r="M1642" s="388"/>
    </row>
    <row r="1643" spans="13:13" ht="24.95" customHeight="1" x14ac:dyDescent="0.2">
      <c r="M1643" s="388"/>
    </row>
    <row r="1644" spans="13:13" ht="24.95" customHeight="1" x14ac:dyDescent="0.2">
      <c r="M1644" s="388"/>
    </row>
    <row r="1645" spans="13:13" ht="24.95" customHeight="1" x14ac:dyDescent="0.2">
      <c r="M1645" s="388"/>
    </row>
    <row r="1646" spans="13:13" ht="24.95" customHeight="1" x14ac:dyDescent="0.2">
      <c r="M1646" s="388"/>
    </row>
    <row r="1647" spans="13:13" ht="24.95" customHeight="1" x14ac:dyDescent="0.2">
      <c r="M1647" s="388"/>
    </row>
    <row r="1648" spans="13:13" ht="24.95" customHeight="1" x14ac:dyDescent="0.2">
      <c r="M1648" s="388"/>
    </row>
    <row r="1649" spans="1:14" ht="24.95" customHeight="1" x14ac:dyDescent="0.2">
      <c r="M1649" s="388"/>
    </row>
    <row r="1650" spans="1:14" ht="24.95" customHeight="1" x14ac:dyDescent="0.2">
      <c r="M1650" s="388"/>
    </row>
    <row r="1651" spans="1:14" ht="24.95" customHeight="1" x14ac:dyDescent="0.2">
      <c r="M1651" s="388"/>
    </row>
    <row r="1652" spans="1:14" ht="24.95" customHeight="1" x14ac:dyDescent="0.2">
      <c r="M1652" s="388"/>
    </row>
    <row r="1653" spans="1:14" ht="24.95" customHeight="1" x14ac:dyDescent="0.2">
      <c r="M1653" s="388"/>
    </row>
    <row r="1654" spans="1:14" ht="24.95" customHeight="1" x14ac:dyDescent="0.2">
      <c r="M1654" s="388"/>
    </row>
    <row r="1655" spans="1:14" ht="24.95" customHeight="1" x14ac:dyDescent="0.2">
      <c r="M1655" s="388"/>
    </row>
    <row r="1656" spans="1:14" ht="24.95" customHeight="1" x14ac:dyDescent="0.2">
      <c r="M1656" s="388"/>
      <c r="N1656" s="4">
        <v>16</v>
      </c>
    </row>
    <row r="1657" spans="1:14" ht="35.1" customHeight="1" x14ac:dyDescent="0.2">
      <c r="A1657" s="746" t="s">
        <v>491</v>
      </c>
      <c r="B1657" s="755"/>
      <c r="C1657" s="755"/>
      <c r="D1657" s="755"/>
      <c r="E1657" s="755"/>
      <c r="F1657" s="755"/>
      <c r="G1657" s="755"/>
      <c r="H1657" s="755"/>
      <c r="I1657" s="755"/>
      <c r="J1657" s="755"/>
      <c r="K1657" s="755"/>
      <c r="L1657" s="755"/>
      <c r="M1657" s="755"/>
      <c r="N1657" s="755"/>
    </row>
    <row r="1658" spans="1:14" ht="24.95" customHeight="1" x14ac:dyDescent="0.2"/>
    <row r="1659" spans="1:14" ht="24.95" customHeight="1" x14ac:dyDescent="0.2">
      <c r="A1659" s="487" t="s">
        <v>29</v>
      </c>
      <c r="B1659" s="487"/>
      <c r="C1659" s="535">
        <f>'M.V. TIPO ALOJ.'!C367</f>
        <v>249768</v>
      </c>
      <c r="D1659" s="370"/>
    </row>
    <row r="1660" spans="1:14" ht="24.95" customHeight="1" x14ac:dyDescent="0.2">
      <c r="A1660" s="489" t="s">
        <v>30</v>
      </c>
      <c r="B1660" s="489"/>
      <c r="C1660" s="527">
        <f>'M.V. TIPO ALOJ.'!C368</f>
        <v>271261</v>
      </c>
      <c r="D1660" s="370"/>
    </row>
    <row r="1661" spans="1:14" ht="24.95" customHeight="1" x14ac:dyDescent="0.25">
      <c r="A1661" s="509" t="s">
        <v>0</v>
      </c>
      <c r="B1661" s="521"/>
      <c r="C1661" s="510">
        <f>SUM(C1659:C1660)</f>
        <v>521029</v>
      </c>
      <c r="D1661" s="371"/>
    </row>
    <row r="1662" spans="1:14" ht="24.95" customHeight="1" x14ac:dyDescent="0.2">
      <c r="A1662" s="489" t="s">
        <v>33</v>
      </c>
      <c r="B1662" s="489"/>
      <c r="C1662" s="535">
        <f>'M.V. TIPO ALOJ.'!C370</f>
        <v>449295</v>
      </c>
      <c r="D1662" s="370"/>
    </row>
    <row r="1663" spans="1:14" ht="24.95" customHeight="1" x14ac:dyDescent="0.2">
      <c r="A1663" s="489" t="s">
        <v>34</v>
      </c>
      <c r="B1663" s="489"/>
      <c r="C1663" s="527">
        <f>'M.V. TIPO ALOJ.'!C371</f>
        <v>304778</v>
      </c>
      <c r="D1663" s="370"/>
    </row>
    <row r="1664" spans="1:14" ht="24.95" customHeight="1" x14ac:dyDescent="0.25">
      <c r="A1664" s="509" t="s">
        <v>1</v>
      </c>
      <c r="B1664" s="521"/>
      <c r="C1664" s="510">
        <f>SUM(C1662:C1663)</f>
        <v>754073</v>
      </c>
      <c r="D1664" s="371"/>
    </row>
    <row r="1665" spans="1:15" ht="24.95" customHeight="1" x14ac:dyDescent="0.25">
      <c r="A1665" s="509" t="s">
        <v>2</v>
      </c>
      <c r="B1665" s="521"/>
      <c r="C1665" s="529">
        <f>'M.V. TIPO ALOJ.'!C372</f>
        <v>0.19740772733434106</v>
      </c>
      <c r="D1665" s="404"/>
    </row>
    <row r="1666" spans="1:15" ht="24.95" customHeight="1" x14ac:dyDescent="0.25">
      <c r="A1666" s="509" t="s">
        <v>3</v>
      </c>
      <c r="B1666" s="521"/>
      <c r="C1666" s="531">
        <f>C1664/C1661</f>
        <v>1.4472764471843218</v>
      </c>
      <c r="D1666" s="405"/>
    </row>
    <row r="1667" spans="1:15" ht="24.95" customHeight="1" x14ac:dyDescent="0.2">
      <c r="A1667" s="487" t="s">
        <v>122</v>
      </c>
      <c r="B1667" s="487"/>
      <c r="C1667" s="533">
        <f>C1662/C1659</f>
        <v>1.7988493321802632</v>
      </c>
      <c r="D1667" s="406"/>
    </row>
    <row r="1668" spans="1:15" ht="24.95" customHeight="1" x14ac:dyDescent="0.2">
      <c r="A1668" s="497" t="s">
        <v>123</v>
      </c>
      <c r="B1668" s="497"/>
      <c r="C1668" s="534">
        <f>C1663/C1660</f>
        <v>1.1235599662317841</v>
      </c>
      <c r="D1668" s="406"/>
    </row>
    <row r="1669" spans="1:15" ht="24.95" customHeight="1" x14ac:dyDescent="0.2">
      <c r="A1669" s="374"/>
      <c r="B1669" s="374"/>
      <c r="C1669" s="406"/>
      <c r="D1669" s="406"/>
    </row>
    <row r="1670" spans="1:15" ht="24.95" customHeight="1" x14ac:dyDescent="0.2"/>
    <row r="1671" spans="1:15" ht="24.95" customHeight="1" x14ac:dyDescent="0.2">
      <c r="B1671" s="706" t="s">
        <v>66</v>
      </c>
      <c r="C1671" s="706"/>
      <c r="D1671" s="706"/>
      <c r="E1671" s="706"/>
      <c r="F1671" s="706"/>
      <c r="G1671" s="706"/>
      <c r="H1671" s="706"/>
      <c r="I1671" s="706"/>
      <c r="J1671" s="706"/>
      <c r="K1671" s="706"/>
      <c r="L1671" s="706"/>
      <c r="M1671" s="706"/>
      <c r="N1671" s="706"/>
    </row>
    <row r="1672" spans="1:15" s="347" customFormat="1" ht="24.95" customHeight="1" x14ac:dyDescent="0.2">
      <c r="B1672" s="508" t="s">
        <v>44</v>
      </c>
      <c r="C1672" s="508" t="s">
        <v>45</v>
      </c>
      <c r="D1672" s="508" t="s">
        <v>46</v>
      </c>
      <c r="E1672" s="508" t="s">
        <v>47</v>
      </c>
      <c r="F1672" s="508" t="s">
        <v>48</v>
      </c>
      <c r="G1672" s="508" t="s">
        <v>49</v>
      </c>
      <c r="H1672" s="508" t="s">
        <v>50</v>
      </c>
      <c r="I1672" s="508" t="s">
        <v>60</v>
      </c>
      <c r="J1672" s="508" t="s">
        <v>61</v>
      </c>
      <c r="K1672" s="508" t="s">
        <v>53</v>
      </c>
      <c r="L1672" s="508" t="s">
        <v>62</v>
      </c>
      <c r="M1672" s="508" t="s">
        <v>55</v>
      </c>
      <c r="N1672" s="508" t="s">
        <v>13</v>
      </c>
    </row>
    <row r="1673" spans="1:15" s="347" customFormat="1" ht="24.95" customHeight="1" x14ac:dyDescent="0.2">
      <c r="A1673" s="532" t="s">
        <v>29</v>
      </c>
      <c r="B1673" s="524">
        <f>'M.V. TIPO ALOJ.'!C400</f>
        <v>4833</v>
      </c>
      <c r="C1673" s="524">
        <f>'M.V. TIPO ALOJ.'!D400</f>
        <v>6570</v>
      </c>
      <c r="D1673" s="524">
        <f>'M.V. TIPO ALOJ.'!E400</f>
        <v>15747</v>
      </c>
      <c r="E1673" s="524">
        <f>'M.V. TIPO ALOJ.'!F400</f>
        <v>22566</v>
      </c>
      <c r="F1673" s="524">
        <f>'M.V. TIPO ALOJ.'!G400</f>
        <v>30052</v>
      </c>
      <c r="G1673" s="524">
        <f>'M.V. TIPO ALOJ.'!H400</f>
        <v>27834</v>
      </c>
      <c r="H1673" s="524">
        <f>'M.V. TIPO ALOJ.'!I400</f>
        <v>26980</v>
      </c>
      <c r="I1673" s="524">
        <f>'M.V. TIPO ALOJ.'!J400</f>
        <v>39877</v>
      </c>
      <c r="J1673" s="524">
        <f>'M.V. TIPO ALOJ.'!K400</f>
        <v>24784</v>
      </c>
      <c r="K1673" s="524">
        <f>'M.V. TIPO ALOJ.'!L400</f>
        <v>20513</v>
      </c>
      <c r="L1673" s="524">
        <f>'M.V. TIPO ALOJ.'!M400</f>
        <v>19311</v>
      </c>
      <c r="M1673" s="524">
        <f>'M.V. TIPO ALOJ.'!N400</f>
        <v>10701</v>
      </c>
      <c r="N1673" s="525">
        <f>SUM(B1673:M1673)</f>
        <v>249768</v>
      </c>
    </row>
    <row r="1674" spans="1:15" s="347" customFormat="1" ht="24.95" customHeight="1" x14ac:dyDescent="0.2">
      <c r="A1674" s="526" t="s">
        <v>30</v>
      </c>
      <c r="B1674" s="527">
        <f>'M.V. TIPO ALOJ.'!C401</f>
        <v>1337</v>
      </c>
      <c r="C1674" s="527">
        <f>'M.V. TIPO ALOJ.'!D401</f>
        <v>1285</v>
      </c>
      <c r="D1674" s="527">
        <f>'M.V. TIPO ALOJ.'!E401</f>
        <v>5280</v>
      </c>
      <c r="E1674" s="527">
        <f>'M.V. TIPO ALOJ.'!F401</f>
        <v>25203</v>
      </c>
      <c r="F1674" s="527">
        <f>'M.V. TIPO ALOJ.'!G401</f>
        <v>54336</v>
      </c>
      <c r="G1674" s="527">
        <f>'M.V. TIPO ALOJ.'!H401</f>
        <v>34067</v>
      </c>
      <c r="H1674" s="527">
        <f>'M.V. TIPO ALOJ.'!I401</f>
        <v>27084</v>
      </c>
      <c r="I1674" s="527">
        <f>'M.V. TIPO ALOJ.'!J401</f>
        <v>28845</v>
      </c>
      <c r="J1674" s="527">
        <f>'M.V. TIPO ALOJ.'!K401</f>
        <v>49223</v>
      </c>
      <c r="K1674" s="527">
        <f>'M.V. TIPO ALOJ.'!L401</f>
        <v>33468</v>
      </c>
      <c r="L1674" s="527">
        <f>'M.V. TIPO ALOJ.'!M401</f>
        <v>8097</v>
      </c>
      <c r="M1674" s="527">
        <f>'M.V. TIPO ALOJ.'!N401</f>
        <v>3036</v>
      </c>
      <c r="N1674" s="528">
        <f>SUM(B1674:M1674)</f>
        <v>271261</v>
      </c>
      <c r="O1674" s="522"/>
    </row>
    <row r="1675" spans="1:15" s="347" customFormat="1" ht="24.95" customHeight="1" x14ac:dyDescent="0.2">
      <c r="A1675" s="530" t="s">
        <v>0</v>
      </c>
      <c r="B1675" s="510">
        <f t="shared" ref="B1675:N1675" si="43">SUM(B1673:B1674)</f>
        <v>6170</v>
      </c>
      <c r="C1675" s="510">
        <f t="shared" si="43"/>
        <v>7855</v>
      </c>
      <c r="D1675" s="510">
        <f t="shared" si="43"/>
        <v>21027</v>
      </c>
      <c r="E1675" s="510">
        <f t="shared" si="43"/>
        <v>47769</v>
      </c>
      <c r="F1675" s="510">
        <f t="shared" si="43"/>
        <v>84388</v>
      </c>
      <c r="G1675" s="510">
        <f t="shared" si="43"/>
        <v>61901</v>
      </c>
      <c r="H1675" s="510">
        <f t="shared" si="43"/>
        <v>54064</v>
      </c>
      <c r="I1675" s="510">
        <f t="shared" si="43"/>
        <v>68722</v>
      </c>
      <c r="J1675" s="510">
        <f t="shared" si="43"/>
        <v>74007</v>
      </c>
      <c r="K1675" s="510">
        <f t="shared" si="43"/>
        <v>53981</v>
      </c>
      <c r="L1675" s="510">
        <f t="shared" si="43"/>
        <v>27408</v>
      </c>
      <c r="M1675" s="510">
        <f t="shared" si="43"/>
        <v>13737</v>
      </c>
      <c r="N1675" s="510">
        <f t="shared" si="43"/>
        <v>521029</v>
      </c>
      <c r="O1675" s="522"/>
    </row>
    <row r="1676" spans="1:15" s="347" customFormat="1" ht="24.95" customHeight="1" x14ac:dyDescent="0.2">
      <c r="A1676" s="523" t="s">
        <v>35</v>
      </c>
      <c r="B1676" s="524">
        <f>'M.V. TIPO ALOJ.'!C403</f>
        <v>9298</v>
      </c>
      <c r="C1676" s="524">
        <f>'M.V. TIPO ALOJ.'!D403</f>
        <v>13005</v>
      </c>
      <c r="D1676" s="524">
        <f>'M.V. TIPO ALOJ.'!E403</f>
        <v>34656</v>
      </c>
      <c r="E1676" s="524">
        <f>'M.V. TIPO ALOJ.'!F403</f>
        <v>33751</v>
      </c>
      <c r="F1676" s="524">
        <f>'M.V. TIPO ALOJ.'!G403</f>
        <v>49061</v>
      </c>
      <c r="G1676" s="524">
        <f>'M.V. TIPO ALOJ.'!H403</f>
        <v>51956</v>
      </c>
      <c r="H1676" s="524">
        <f>'M.V. TIPO ALOJ.'!I403</f>
        <v>57141</v>
      </c>
      <c r="I1676" s="524">
        <f>'M.V. TIPO ALOJ.'!J403</f>
        <v>82429</v>
      </c>
      <c r="J1676" s="524">
        <f>'M.V. TIPO ALOJ.'!K403</f>
        <v>36783</v>
      </c>
      <c r="K1676" s="524">
        <f>'M.V. TIPO ALOJ.'!L403</f>
        <v>34502</v>
      </c>
      <c r="L1676" s="524">
        <f>'M.V. TIPO ALOJ.'!M403</f>
        <v>27592</v>
      </c>
      <c r="M1676" s="524">
        <f>'M.V. TIPO ALOJ.'!N403</f>
        <v>19121</v>
      </c>
      <c r="N1676" s="525">
        <f>SUM(B1676:M1676)</f>
        <v>449295</v>
      </c>
    </row>
    <row r="1677" spans="1:15" s="347" customFormat="1" ht="24.95" customHeight="1" x14ac:dyDescent="0.2">
      <c r="A1677" s="526" t="s">
        <v>70</v>
      </c>
      <c r="B1677" s="527">
        <f>'M.V. TIPO ALOJ.'!C404</f>
        <v>1555</v>
      </c>
      <c r="C1677" s="527">
        <f>'M.V. TIPO ALOJ.'!D404</f>
        <v>1530</v>
      </c>
      <c r="D1677" s="527">
        <f>'M.V. TIPO ALOJ.'!E404</f>
        <v>6986</v>
      </c>
      <c r="E1677" s="527">
        <f>'M.V. TIPO ALOJ.'!F404</f>
        <v>26425</v>
      </c>
      <c r="F1677" s="527">
        <f>'M.V. TIPO ALOJ.'!G404</f>
        <v>59174</v>
      </c>
      <c r="G1677" s="527">
        <f>'M.V. TIPO ALOJ.'!H404</f>
        <v>37616</v>
      </c>
      <c r="H1677" s="527">
        <f>'M.V. TIPO ALOJ.'!I404</f>
        <v>30782</v>
      </c>
      <c r="I1677" s="527">
        <f>'M.V. TIPO ALOJ.'!J404</f>
        <v>33772</v>
      </c>
      <c r="J1677" s="527">
        <f>'M.V. TIPO ALOJ.'!K404</f>
        <v>54844</v>
      </c>
      <c r="K1677" s="527">
        <f>'M.V. TIPO ALOJ.'!L404</f>
        <v>39308</v>
      </c>
      <c r="L1677" s="527">
        <f>'M.V. TIPO ALOJ.'!M404</f>
        <v>8841</v>
      </c>
      <c r="M1677" s="527">
        <f>'M.V. TIPO ALOJ.'!N404</f>
        <v>3945</v>
      </c>
      <c r="N1677" s="528">
        <f>SUM(B1677:M1677)</f>
        <v>304778</v>
      </c>
    </row>
    <row r="1678" spans="1:15" s="347" customFormat="1" ht="24.95" customHeight="1" x14ac:dyDescent="0.2">
      <c r="A1678" s="530" t="s">
        <v>71</v>
      </c>
      <c r="B1678" s="510">
        <f t="shared" ref="B1678:M1678" si="44">B1676+B1677</f>
        <v>10853</v>
      </c>
      <c r="C1678" s="510">
        <f t="shared" si="44"/>
        <v>14535</v>
      </c>
      <c r="D1678" s="510">
        <f t="shared" si="44"/>
        <v>41642</v>
      </c>
      <c r="E1678" s="510">
        <f t="shared" si="44"/>
        <v>60176</v>
      </c>
      <c r="F1678" s="510">
        <f t="shared" si="44"/>
        <v>108235</v>
      </c>
      <c r="G1678" s="510">
        <f t="shared" si="44"/>
        <v>89572</v>
      </c>
      <c r="H1678" s="510">
        <f t="shared" si="44"/>
        <v>87923</v>
      </c>
      <c r="I1678" s="510">
        <f t="shared" si="44"/>
        <v>116201</v>
      </c>
      <c r="J1678" s="510">
        <f t="shared" si="44"/>
        <v>91627</v>
      </c>
      <c r="K1678" s="510">
        <f t="shared" si="44"/>
        <v>73810</v>
      </c>
      <c r="L1678" s="510">
        <f t="shared" si="44"/>
        <v>36433</v>
      </c>
      <c r="M1678" s="510">
        <f t="shared" si="44"/>
        <v>23066</v>
      </c>
      <c r="N1678" s="510">
        <f>SUM(B1678:M1678)</f>
        <v>754073</v>
      </c>
      <c r="O1678" s="522"/>
    </row>
    <row r="1679" spans="1:15" s="347" customFormat="1" ht="24.95" customHeight="1" x14ac:dyDescent="0.2">
      <c r="A1679" s="509" t="s">
        <v>121</v>
      </c>
      <c r="B1679" s="529">
        <f>'M.V. TIPO ALOJ.'!C405</f>
        <v>5.0677672999999999E-2</v>
      </c>
      <c r="C1679" s="529">
        <f>'M.V. TIPO ALOJ.'!D405</f>
        <v>7.4644086400000004E-2</v>
      </c>
      <c r="D1679" s="529">
        <f>'M.V. TIPO ALOJ.'!E405</f>
        <v>0.13586560589999999</v>
      </c>
      <c r="E1679" s="529">
        <f>'M.V. TIPO ALOJ.'!F405</f>
        <v>0.18127312130000001</v>
      </c>
      <c r="F1679" s="529">
        <f>'M.V. TIPO ALOJ.'!G405</f>
        <v>0.30452618180000002</v>
      </c>
      <c r="G1679" s="529">
        <f>'M.V. TIPO ALOJ.'!H405</f>
        <v>0.246434291</v>
      </c>
      <c r="H1679" s="529">
        <f>'M.V. TIPO ALOJ.'!I405</f>
        <v>0.2273069452</v>
      </c>
      <c r="I1679" s="529">
        <f>'M.V. TIPO ALOJ.'!J405</f>
        <v>0.28387889999999999</v>
      </c>
      <c r="J1679" s="529">
        <f>'M.V. TIPO ALOJ.'!K405</f>
        <v>0.25766687780000003</v>
      </c>
      <c r="K1679" s="529">
        <f>'M.V. TIPO ALOJ.'!L405</f>
        <v>0.203100062</v>
      </c>
      <c r="L1679" s="529">
        <f>'M.V. TIPO ALOJ.'!M405</f>
        <v>0.11734136000000001</v>
      </c>
      <c r="M1679" s="529">
        <f>'M.V. TIPO ALOJ.'!N405</f>
        <v>0.1011661244</v>
      </c>
      <c r="N1679" s="529">
        <f>C1665</f>
        <v>0.19740772733434106</v>
      </c>
    </row>
    <row r="1680" spans="1:15" s="347" customFormat="1" ht="24.95" customHeight="1" x14ac:dyDescent="0.2">
      <c r="A1680" s="530" t="s">
        <v>3</v>
      </c>
      <c r="B1680" s="531">
        <f>B1678/B1675</f>
        <v>1.7589951377633712</v>
      </c>
      <c r="C1680" s="531">
        <f t="shared" ref="C1680:N1680" si="45">C1678/C1675</f>
        <v>1.8504137492043284</v>
      </c>
      <c r="D1680" s="531">
        <f t="shared" si="45"/>
        <v>1.9804061444809056</v>
      </c>
      <c r="E1680" s="531">
        <f t="shared" si="45"/>
        <v>1.2597291130230903</v>
      </c>
      <c r="F1680" s="531">
        <v>0</v>
      </c>
      <c r="G1680" s="531">
        <f t="shared" si="45"/>
        <v>1.4470202419993214</v>
      </c>
      <c r="H1680" s="531">
        <f t="shared" si="45"/>
        <v>1.6262762651672091</v>
      </c>
      <c r="I1680" s="531">
        <f t="shared" si="45"/>
        <v>1.6908850149879224</v>
      </c>
      <c r="J1680" s="531">
        <f t="shared" si="45"/>
        <v>1.2380855864985745</v>
      </c>
      <c r="K1680" s="531">
        <f t="shared" si="45"/>
        <v>1.3673329504825773</v>
      </c>
      <c r="L1680" s="531">
        <f t="shared" si="45"/>
        <v>1.3292834208990076</v>
      </c>
      <c r="M1680" s="531">
        <f t="shared" si="45"/>
        <v>1.6791147994467497</v>
      </c>
      <c r="N1680" s="531">
        <f t="shared" si="45"/>
        <v>1.4472764471843218</v>
      </c>
    </row>
    <row r="1681" spans="1:14" ht="24.95" customHeight="1" x14ac:dyDescent="0.2">
      <c r="A1681" s="379"/>
      <c r="B1681" s="409"/>
      <c r="C1681" s="409"/>
      <c r="D1681" s="409"/>
      <c r="E1681" s="409"/>
      <c r="F1681" s="409"/>
      <c r="G1681" s="409"/>
      <c r="H1681" s="409"/>
      <c r="I1681" s="409"/>
      <c r="J1681" s="409"/>
      <c r="K1681" s="409"/>
      <c r="L1681" s="409"/>
      <c r="M1681" s="409"/>
      <c r="N1681" s="4"/>
    </row>
    <row r="1682" spans="1:14" ht="24.95" customHeight="1" x14ac:dyDescent="0.2"/>
    <row r="1683" spans="1:14" ht="24.95" customHeight="1" x14ac:dyDescent="0.2"/>
    <row r="1684" spans="1:14" ht="24.95" customHeight="1" x14ac:dyDescent="0.2"/>
    <row r="1685" spans="1:14" ht="24.95" customHeight="1" x14ac:dyDescent="0.2"/>
    <row r="1686" spans="1:14" ht="24.95" customHeight="1" x14ac:dyDescent="0.2"/>
    <row r="1687" spans="1:14" ht="24.95" customHeight="1" x14ac:dyDescent="0.2"/>
    <row r="1688" spans="1:14" ht="24.95" customHeight="1" x14ac:dyDescent="0.2"/>
    <row r="1689" spans="1:14" ht="24.95" customHeight="1" x14ac:dyDescent="0.2"/>
    <row r="1690" spans="1:14" ht="24.95" customHeight="1" x14ac:dyDescent="0.2"/>
    <row r="1691" spans="1:14" ht="24.95" customHeight="1" x14ac:dyDescent="0.2"/>
    <row r="1692" spans="1:14" ht="24.95" customHeight="1" x14ac:dyDescent="0.2"/>
    <row r="1693" spans="1:14" ht="24.95" customHeight="1" x14ac:dyDescent="0.2"/>
    <row r="1694" spans="1:14" ht="24.95" customHeight="1" x14ac:dyDescent="0.2"/>
    <row r="1695" spans="1:14" ht="24.95" customHeight="1" x14ac:dyDescent="0.25">
      <c r="A1695" s="394"/>
      <c r="B1695" s="706" t="s">
        <v>68</v>
      </c>
      <c r="C1695" s="706"/>
      <c r="D1695" s="706"/>
      <c r="E1695" s="706"/>
      <c r="F1695" s="706"/>
      <c r="G1695" s="706"/>
      <c r="H1695" s="706"/>
      <c r="I1695" s="706"/>
      <c r="J1695" s="706"/>
      <c r="K1695" s="706"/>
      <c r="L1695" s="10"/>
      <c r="M1695" s="10"/>
      <c r="N1695" s="10"/>
    </row>
    <row r="1696" spans="1:14" s="347" customFormat="1" ht="24.95" customHeight="1" x14ac:dyDescent="0.2">
      <c r="B1696" s="508" t="s">
        <v>5</v>
      </c>
      <c r="C1696" s="508" t="s">
        <v>6</v>
      </c>
      <c r="D1696" s="508" t="s">
        <v>69</v>
      </c>
      <c r="E1696" s="508" t="s">
        <v>7</v>
      </c>
      <c r="F1696" s="508" t="s">
        <v>8</v>
      </c>
      <c r="G1696" s="508" t="s">
        <v>9</v>
      </c>
      <c r="H1696" s="508" t="s">
        <v>10</v>
      </c>
      <c r="I1696" s="508" t="s">
        <v>11</v>
      </c>
      <c r="J1696" s="508" t="s">
        <v>12</v>
      </c>
      <c r="K1696" s="508" t="s">
        <v>13</v>
      </c>
      <c r="L1696" s="10"/>
      <c r="M1696" s="10"/>
      <c r="N1696" s="10"/>
    </row>
    <row r="1697" spans="1:15" s="347" customFormat="1" ht="24.95" customHeight="1" x14ac:dyDescent="0.2">
      <c r="A1697" s="532" t="s">
        <v>29</v>
      </c>
      <c r="B1697" s="524">
        <f>'M.V. TIPO ALOJ.'!C438</f>
        <v>9272</v>
      </c>
      <c r="C1697" s="524">
        <f>'M.V. TIPO ALOJ.'!D438</f>
        <v>55313</v>
      </c>
      <c r="D1697" s="524">
        <f>'M.V. TIPO ALOJ.'!E438</f>
        <v>95130</v>
      </c>
      <c r="E1697" s="524">
        <f>'M.V. TIPO ALOJ.'!F438</f>
        <v>13493</v>
      </c>
      <c r="F1697" s="524">
        <f>'M.V. TIPO ALOJ.'!G438</f>
        <v>8643</v>
      </c>
      <c r="G1697" s="524">
        <f>'M.V. TIPO ALOJ.'!H438</f>
        <v>32151</v>
      </c>
      <c r="H1697" s="524">
        <f>'M.V. TIPO ALOJ.'!I438</f>
        <v>9985</v>
      </c>
      <c r="I1697" s="524">
        <f>'M.V. TIPO ALOJ.'!J438</f>
        <v>23593</v>
      </c>
      <c r="J1697" s="524">
        <f>'M.V. TIPO ALOJ.'!K438</f>
        <v>2188</v>
      </c>
      <c r="K1697" s="525">
        <f>SUM(B1697:J1697)</f>
        <v>249768</v>
      </c>
      <c r="L1697" s="10"/>
      <c r="M1697" s="10"/>
      <c r="N1697" s="10"/>
    </row>
    <row r="1698" spans="1:15" s="347" customFormat="1" ht="24.95" customHeight="1" x14ac:dyDescent="0.2">
      <c r="A1698" s="526" t="s">
        <v>30</v>
      </c>
      <c r="B1698" s="527">
        <f>'M.V. TIPO ALOJ.'!C439</f>
        <v>3188</v>
      </c>
      <c r="C1698" s="527">
        <f>'M.V. TIPO ALOJ.'!D439</f>
        <v>69659</v>
      </c>
      <c r="D1698" s="527">
        <f>'M.V. TIPO ALOJ.'!E439</f>
        <v>145076</v>
      </c>
      <c r="E1698" s="527">
        <f>'M.V. TIPO ALOJ.'!F439</f>
        <v>43263</v>
      </c>
      <c r="F1698" s="527">
        <f>'M.V. TIPO ALOJ.'!G439</f>
        <v>3544</v>
      </c>
      <c r="G1698" s="527">
        <f>'M.V. TIPO ALOJ.'!H439</f>
        <v>627</v>
      </c>
      <c r="H1698" s="527">
        <f>'M.V. TIPO ALOJ.'!I439</f>
        <v>261</v>
      </c>
      <c r="I1698" s="527">
        <f>'M.V. TIPO ALOJ.'!J439</f>
        <v>2003</v>
      </c>
      <c r="J1698" s="527">
        <f>'M.V. TIPO ALOJ.'!K439</f>
        <v>3640</v>
      </c>
      <c r="K1698" s="528">
        <f>SUM(B1698:J1698)</f>
        <v>271261</v>
      </c>
      <c r="L1698" s="10"/>
      <c r="M1698" s="10"/>
      <c r="N1698" s="10"/>
      <c r="O1698" s="522"/>
    </row>
    <row r="1699" spans="1:15" s="347" customFormat="1" ht="24.95" customHeight="1" x14ac:dyDescent="0.2">
      <c r="A1699" s="530" t="s">
        <v>72</v>
      </c>
      <c r="B1699" s="510">
        <f t="shared" ref="B1699:K1699" si="46">SUM(B1697:B1698)</f>
        <v>12460</v>
      </c>
      <c r="C1699" s="510">
        <f t="shared" si="46"/>
        <v>124972</v>
      </c>
      <c r="D1699" s="510">
        <f t="shared" si="46"/>
        <v>240206</v>
      </c>
      <c r="E1699" s="510">
        <f t="shared" si="46"/>
        <v>56756</v>
      </c>
      <c r="F1699" s="510">
        <f t="shared" si="46"/>
        <v>12187</v>
      </c>
      <c r="G1699" s="510">
        <f t="shared" si="46"/>
        <v>32778</v>
      </c>
      <c r="H1699" s="510">
        <f t="shared" si="46"/>
        <v>10246</v>
      </c>
      <c r="I1699" s="510">
        <f t="shared" si="46"/>
        <v>25596</v>
      </c>
      <c r="J1699" s="510">
        <f t="shared" si="46"/>
        <v>5828</v>
      </c>
      <c r="K1699" s="510">
        <f t="shared" si="46"/>
        <v>521029</v>
      </c>
      <c r="L1699" s="10"/>
      <c r="M1699" s="10"/>
      <c r="N1699" s="10"/>
      <c r="O1699" s="522"/>
    </row>
    <row r="1700" spans="1:15" s="347" customFormat="1" ht="24.95" customHeight="1" x14ac:dyDescent="0.2">
      <c r="A1700" s="523" t="s">
        <v>35</v>
      </c>
      <c r="B1700" s="524">
        <f>'M.V. TIPO ALOJ.'!C441</f>
        <v>22482</v>
      </c>
      <c r="C1700" s="524">
        <f>'M.V. TIPO ALOJ.'!D441</f>
        <v>107358</v>
      </c>
      <c r="D1700" s="524">
        <f>'M.V. TIPO ALOJ.'!E441</f>
        <v>142089</v>
      </c>
      <c r="E1700" s="524">
        <f>'M.V. TIPO ALOJ.'!F441</f>
        <v>17829</v>
      </c>
      <c r="F1700" s="524">
        <f>'M.V. TIPO ALOJ.'!G441</f>
        <v>13360</v>
      </c>
      <c r="G1700" s="524">
        <f>'M.V. TIPO ALOJ.'!H441</f>
        <v>69069</v>
      </c>
      <c r="H1700" s="524">
        <f>'M.V. TIPO ALOJ.'!I441</f>
        <v>19515</v>
      </c>
      <c r="I1700" s="524">
        <f>'M.V. TIPO ALOJ.'!J441</f>
        <v>55405</v>
      </c>
      <c r="J1700" s="524">
        <f>'M.V. TIPO ALOJ.'!K441</f>
        <v>2188</v>
      </c>
      <c r="K1700" s="525">
        <f>SUM(B1700:J1700)</f>
        <v>449295</v>
      </c>
      <c r="L1700" s="10"/>
      <c r="M1700" s="10"/>
      <c r="N1700" s="10"/>
    </row>
    <row r="1701" spans="1:15" s="347" customFormat="1" ht="24.95" customHeight="1" x14ac:dyDescent="0.2">
      <c r="A1701" s="526" t="s">
        <v>70</v>
      </c>
      <c r="B1701" s="527">
        <f>'M.V. TIPO ALOJ.'!C442</f>
        <v>5952</v>
      </c>
      <c r="C1701" s="527">
        <f>'M.V. TIPO ALOJ.'!D442</f>
        <v>79754</v>
      </c>
      <c r="D1701" s="527">
        <f>'M.V. TIPO ALOJ.'!E442</f>
        <v>158439</v>
      </c>
      <c r="E1701" s="527">
        <f>'M.V. TIPO ALOJ.'!F442</f>
        <v>43801</v>
      </c>
      <c r="F1701" s="527">
        <f>'M.V. TIPO ALOJ.'!G442</f>
        <v>4675</v>
      </c>
      <c r="G1701" s="527">
        <f>'M.V. TIPO ALOJ.'!H442</f>
        <v>1634</v>
      </c>
      <c r="H1701" s="527">
        <f>'M.V. TIPO ALOJ.'!I442</f>
        <v>434</v>
      </c>
      <c r="I1701" s="527">
        <f>'M.V. TIPO ALOJ.'!J442</f>
        <v>6449</v>
      </c>
      <c r="J1701" s="527">
        <f>'M.V. TIPO ALOJ.'!K442</f>
        <v>3640</v>
      </c>
      <c r="K1701" s="528">
        <f>SUM(B1701:J1701)</f>
        <v>304778</v>
      </c>
      <c r="L1701" s="10"/>
      <c r="M1701" s="10"/>
      <c r="N1701" s="10"/>
    </row>
    <row r="1702" spans="1:15" s="347" customFormat="1" ht="24.95" customHeight="1" x14ac:dyDescent="0.2">
      <c r="A1702" s="530" t="s">
        <v>37</v>
      </c>
      <c r="B1702" s="510">
        <f t="shared" ref="B1702:K1702" si="47">SUM(B1700:B1701)</f>
        <v>28434</v>
      </c>
      <c r="C1702" s="510">
        <f t="shared" si="47"/>
        <v>187112</v>
      </c>
      <c r="D1702" s="510">
        <f t="shared" si="47"/>
        <v>300528</v>
      </c>
      <c r="E1702" s="510">
        <f t="shared" si="47"/>
        <v>61630</v>
      </c>
      <c r="F1702" s="510">
        <f t="shared" si="47"/>
        <v>18035</v>
      </c>
      <c r="G1702" s="510">
        <f t="shared" si="47"/>
        <v>70703</v>
      </c>
      <c r="H1702" s="510">
        <f t="shared" si="47"/>
        <v>19949</v>
      </c>
      <c r="I1702" s="510">
        <f t="shared" si="47"/>
        <v>61854</v>
      </c>
      <c r="J1702" s="510">
        <f t="shared" si="47"/>
        <v>5828</v>
      </c>
      <c r="K1702" s="510">
        <f t="shared" si="47"/>
        <v>754073</v>
      </c>
      <c r="L1702" s="10"/>
      <c r="M1702" s="10"/>
      <c r="N1702" s="10"/>
      <c r="O1702" s="522"/>
    </row>
    <row r="1703" spans="1:15" s="347" customFormat="1" ht="24.95" customHeight="1" x14ac:dyDescent="0.2">
      <c r="A1703" s="509" t="s">
        <v>121</v>
      </c>
      <c r="B1703" s="529">
        <f>'M.V. TIPO ALOJ.'!C443</f>
        <v>0.10741535041553398</v>
      </c>
      <c r="C1703" s="529">
        <f>'M.V. TIPO ALOJ.'!D443</f>
        <v>0.22081072383325279</v>
      </c>
      <c r="D1703" s="529">
        <f>'M.V. TIPO ALOJ.'!E443</f>
        <v>0.24712595056485531</v>
      </c>
      <c r="E1703" s="529">
        <f>'M.V. TIPO ALOJ.'!F443</f>
        <v>0.21588247589939941</v>
      </c>
      <c r="F1703" s="529">
        <f>'M.V. TIPO ALOJ.'!G443</f>
        <v>0.11894808558491735</v>
      </c>
      <c r="G1703" s="529">
        <f>'M.V. TIPO ALOJ.'!H443</f>
        <v>0.14655469284562819</v>
      </c>
      <c r="H1703" s="529">
        <f>'M.V. TIPO ALOJ.'!I443</f>
        <v>0.10345923984700715</v>
      </c>
      <c r="I1703" s="529">
        <f>'M.V. TIPO ALOJ.'!J443</f>
        <v>0.17788229693747293</v>
      </c>
      <c r="J1703" s="529">
        <f>'M.V. TIPO ALOJ.'!K443</f>
        <v>0.13852109641987695</v>
      </c>
      <c r="K1703" s="529">
        <f>N1679</f>
        <v>0.19740772733434106</v>
      </c>
      <c r="L1703" s="10"/>
      <c r="M1703" s="10"/>
      <c r="N1703" s="10"/>
    </row>
    <row r="1704" spans="1:15" s="347" customFormat="1" ht="24.95" customHeight="1" x14ac:dyDescent="0.2">
      <c r="A1704" s="530" t="s">
        <v>3</v>
      </c>
      <c r="B1704" s="531">
        <f>B1702/B1699</f>
        <v>2.2820224719101123</v>
      </c>
      <c r="C1704" s="531">
        <f t="shared" ref="C1704:K1704" si="48">C1702/C1699</f>
        <v>1.4972313798290817</v>
      </c>
      <c r="D1704" s="531">
        <f t="shared" si="48"/>
        <v>1.2511261167497898</v>
      </c>
      <c r="E1704" s="531">
        <f t="shared" si="48"/>
        <v>1.0858763831136795</v>
      </c>
      <c r="F1704" s="531">
        <f t="shared" si="48"/>
        <v>1.4798555838188234</v>
      </c>
      <c r="G1704" s="531">
        <f t="shared" si="48"/>
        <v>2.1570260540606503</v>
      </c>
      <c r="H1704" s="531">
        <f t="shared" si="48"/>
        <v>1.9470037087643959</v>
      </c>
      <c r="I1704" s="531">
        <f t="shared" si="48"/>
        <v>2.4165494608532585</v>
      </c>
      <c r="J1704" s="531">
        <f t="shared" si="48"/>
        <v>1</v>
      </c>
      <c r="K1704" s="531">
        <f t="shared" si="48"/>
        <v>1.4472764471843218</v>
      </c>
      <c r="L1704" s="10"/>
      <c r="M1704" s="10"/>
      <c r="N1704" s="10"/>
    </row>
    <row r="1705" spans="1:15" ht="24.95" customHeight="1" x14ac:dyDescent="0.2">
      <c r="A1705" s="379"/>
      <c r="B1705" s="409"/>
      <c r="C1705" s="409"/>
      <c r="D1705" s="409"/>
      <c r="E1705" s="409"/>
      <c r="F1705" s="409"/>
      <c r="G1705" s="409"/>
      <c r="H1705" s="409"/>
      <c r="I1705" s="409"/>
      <c r="J1705" s="409"/>
      <c r="K1705" s="410"/>
      <c r="L1705" s="10"/>
      <c r="M1705" s="11"/>
      <c r="N1705" s="388"/>
    </row>
    <row r="1706" spans="1:15" ht="24.95" customHeight="1" x14ac:dyDescent="0.2">
      <c r="M1706" s="11"/>
    </row>
    <row r="1707" spans="1:15" ht="24.95" customHeight="1" x14ac:dyDescent="0.2">
      <c r="M1707" s="11"/>
    </row>
    <row r="1708" spans="1:15" ht="24.95" customHeight="1" x14ac:dyDescent="0.2">
      <c r="M1708" s="11"/>
    </row>
    <row r="1709" spans="1:15" ht="24.95" customHeight="1" x14ac:dyDescent="0.2">
      <c r="M1709" s="388"/>
    </row>
    <row r="1710" spans="1:15" ht="24.95" customHeight="1" x14ac:dyDescent="0.2">
      <c r="M1710" s="388"/>
    </row>
    <row r="1711" spans="1:15" ht="24.95" customHeight="1" x14ac:dyDescent="0.2"/>
    <row r="1712" spans="1:15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75" customHeight="1" x14ac:dyDescent="0.2"/>
    <row r="1729" spans="1:14" ht="24.95" customHeight="1" x14ac:dyDescent="0.2"/>
    <row r="1730" spans="1:14" ht="24.95" customHeight="1" x14ac:dyDescent="0.2"/>
    <row r="1731" spans="1:14" ht="24.95" customHeight="1" x14ac:dyDescent="0.2"/>
    <row r="1732" spans="1:14" ht="24.95" customHeight="1" x14ac:dyDescent="0.2">
      <c r="N1732" s="4">
        <v>17</v>
      </c>
    </row>
    <row r="1733" spans="1:14" ht="35.1" customHeight="1" x14ac:dyDescent="0.2">
      <c r="A1733" s="746" t="s">
        <v>492</v>
      </c>
      <c r="B1733" s="755"/>
      <c r="C1733" s="755"/>
      <c r="D1733" s="755"/>
      <c r="E1733" s="755"/>
      <c r="F1733" s="755"/>
      <c r="G1733" s="755"/>
      <c r="H1733" s="755"/>
      <c r="I1733" s="755"/>
      <c r="J1733" s="755"/>
      <c r="K1733" s="755"/>
      <c r="L1733" s="755"/>
      <c r="M1733" s="755"/>
      <c r="N1733" s="755"/>
    </row>
    <row r="1734" spans="1:14" ht="24.95" customHeight="1" x14ac:dyDescent="0.2"/>
    <row r="1735" spans="1:14" ht="24.95" customHeight="1" x14ac:dyDescent="0.2">
      <c r="A1735" s="487" t="s">
        <v>29</v>
      </c>
      <c r="B1735" s="487"/>
      <c r="C1735" s="535">
        <f>'M.V. TIPO ALOJ.'!C452</f>
        <v>469393</v>
      </c>
      <c r="D1735" s="370"/>
    </row>
    <row r="1736" spans="1:14" ht="24.95" customHeight="1" x14ac:dyDescent="0.2">
      <c r="A1736" s="489" t="s">
        <v>30</v>
      </c>
      <c r="B1736" s="489"/>
      <c r="C1736" s="527">
        <f>'M.V. TIPO ALOJ.'!C453</f>
        <v>86872</v>
      </c>
      <c r="D1736" s="370"/>
    </row>
    <row r="1737" spans="1:14" ht="24.95" customHeight="1" x14ac:dyDescent="0.25">
      <c r="A1737" s="509" t="s">
        <v>0</v>
      </c>
      <c r="B1737" s="521"/>
      <c r="C1737" s="510">
        <f>SUM(C1735:C1736)</f>
        <v>556265</v>
      </c>
      <c r="D1737" s="371"/>
    </row>
    <row r="1738" spans="1:14" ht="24.95" customHeight="1" x14ac:dyDescent="0.2">
      <c r="A1738" s="489" t="s">
        <v>33</v>
      </c>
      <c r="B1738" s="489"/>
      <c r="C1738" s="535">
        <f>'M.V. TIPO ALOJ.'!C455</f>
        <v>994401</v>
      </c>
      <c r="D1738" s="370"/>
    </row>
    <row r="1739" spans="1:14" ht="24.95" customHeight="1" x14ac:dyDescent="0.2">
      <c r="A1739" s="489" t="s">
        <v>34</v>
      </c>
      <c r="B1739" s="489"/>
      <c r="C1739" s="527">
        <f>'M.V. TIPO ALOJ.'!C456</f>
        <v>193258</v>
      </c>
      <c r="D1739" s="370"/>
    </row>
    <row r="1740" spans="1:14" ht="24.95" customHeight="1" x14ac:dyDescent="0.25">
      <c r="A1740" s="509" t="s">
        <v>1</v>
      </c>
      <c r="B1740" s="521"/>
      <c r="C1740" s="510">
        <f>SUM(C1738:C1739)</f>
        <v>1187659</v>
      </c>
      <c r="D1740" s="371"/>
    </row>
    <row r="1741" spans="1:14" ht="24.95" customHeight="1" x14ac:dyDescent="0.25">
      <c r="A1741" s="509" t="s">
        <v>2</v>
      </c>
      <c r="B1741" s="521"/>
      <c r="C1741" s="529">
        <f>'M.V. TIPO ALOJ.'!C457</f>
        <v>0.15545839409856865</v>
      </c>
      <c r="D1741" s="404"/>
    </row>
    <row r="1742" spans="1:14" ht="24.95" customHeight="1" x14ac:dyDescent="0.25">
      <c r="A1742" s="509" t="s">
        <v>3</v>
      </c>
      <c r="B1742" s="521"/>
      <c r="C1742" s="531">
        <f>C1740/C1737</f>
        <v>2.1350597287264166</v>
      </c>
      <c r="D1742" s="405"/>
    </row>
    <row r="1743" spans="1:14" ht="24.95" customHeight="1" x14ac:dyDescent="0.2">
      <c r="A1743" s="487" t="s">
        <v>122</v>
      </c>
      <c r="B1743" s="487"/>
      <c r="C1743" s="533">
        <f>C1738/C1735</f>
        <v>2.1184828065182053</v>
      </c>
      <c r="D1743" s="406"/>
    </row>
    <row r="1744" spans="1:14" ht="24.95" customHeight="1" x14ac:dyDescent="0.2">
      <c r="A1744" s="497" t="s">
        <v>123</v>
      </c>
      <c r="B1744" s="497"/>
      <c r="C1744" s="534">
        <f>C1739/C1736</f>
        <v>2.2246293397182062</v>
      </c>
      <c r="D1744" s="406"/>
    </row>
    <row r="1745" spans="1:15" ht="24.95" customHeight="1" x14ac:dyDescent="0.2">
      <c r="A1745" s="374"/>
      <c r="B1745" s="374"/>
      <c r="C1745" s="406"/>
      <c r="D1745" s="406"/>
    </row>
    <row r="1746" spans="1:15" ht="24.95" customHeight="1" x14ac:dyDescent="0.2"/>
    <row r="1747" spans="1:15" ht="24.95" customHeight="1" x14ac:dyDescent="0.2">
      <c r="B1747" s="706" t="s">
        <v>66</v>
      </c>
      <c r="C1747" s="706"/>
      <c r="D1747" s="706"/>
      <c r="E1747" s="706"/>
      <c r="F1747" s="706"/>
      <c r="G1747" s="706"/>
      <c r="H1747" s="706"/>
      <c r="I1747" s="706"/>
      <c r="J1747" s="706"/>
      <c r="K1747" s="706"/>
      <c r="L1747" s="706"/>
      <c r="M1747" s="706"/>
      <c r="N1747" s="706"/>
    </row>
    <row r="1748" spans="1:15" s="347" customFormat="1" ht="24.95" customHeight="1" x14ac:dyDescent="0.2">
      <c r="B1748" s="508" t="s">
        <v>44</v>
      </c>
      <c r="C1748" s="508" t="s">
        <v>45</v>
      </c>
      <c r="D1748" s="508" t="s">
        <v>46</v>
      </c>
      <c r="E1748" s="508" t="s">
        <v>47</v>
      </c>
      <c r="F1748" s="508" t="s">
        <v>48</v>
      </c>
      <c r="G1748" s="508" t="s">
        <v>49</v>
      </c>
      <c r="H1748" s="508" t="s">
        <v>50</v>
      </c>
      <c r="I1748" s="508" t="s">
        <v>60</v>
      </c>
      <c r="J1748" s="508" t="s">
        <v>61</v>
      </c>
      <c r="K1748" s="508" t="s">
        <v>53</v>
      </c>
      <c r="L1748" s="508" t="s">
        <v>62</v>
      </c>
      <c r="M1748" s="508" t="s">
        <v>55</v>
      </c>
      <c r="N1748" s="508" t="s">
        <v>13</v>
      </c>
    </row>
    <row r="1749" spans="1:15" s="347" customFormat="1" ht="24.95" customHeight="1" x14ac:dyDescent="0.2">
      <c r="A1749" s="532" t="s">
        <v>29</v>
      </c>
      <c r="B1749" s="524">
        <f>'M.V. TIPO ALOJ.'!C485</f>
        <v>19635</v>
      </c>
      <c r="C1749" s="524">
        <f>'M.V. TIPO ALOJ.'!D485</f>
        <v>21680</v>
      </c>
      <c r="D1749" s="524">
        <f>'M.V. TIPO ALOJ.'!E485</f>
        <v>39737</v>
      </c>
      <c r="E1749" s="524">
        <f>'M.V. TIPO ALOJ.'!F485</f>
        <v>31228</v>
      </c>
      <c r="F1749" s="524">
        <f>'M.V. TIPO ALOJ.'!G485</f>
        <v>42368</v>
      </c>
      <c r="G1749" s="524">
        <f>'M.V. TIPO ALOJ.'!H485</f>
        <v>44031</v>
      </c>
      <c r="H1749" s="524">
        <f>'M.V. TIPO ALOJ.'!I485</f>
        <v>52145</v>
      </c>
      <c r="I1749" s="524">
        <f>'M.V. TIPO ALOJ.'!J485</f>
        <v>53082</v>
      </c>
      <c r="J1749" s="524">
        <f>'M.V. TIPO ALOJ.'!K485</f>
        <v>38708</v>
      </c>
      <c r="K1749" s="524">
        <f>'M.V. TIPO ALOJ.'!L485</f>
        <v>44004</v>
      </c>
      <c r="L1749" s="524">
        <f>'M.V. TIPO ALOJ.'!M485</f>
        <v>44890</v>
      </c>
      <c r="M1749" s="524">
        <f>'M.V. TIPO ALOJ.'!N485</f>
        <v>37885</v>
      </c>
      <c r="N1749" s="525">
        <f>SUM(B1749:M1749)</f>
        <v>469393</v>
      </c>
    </row>
    <row r="1750" spans="1:15" s="347" customFormat="1" ht="24.95" customHeight="1" x14ac:dyDescent="0.2">
      <c r="A1750" s="526" t="s">
        <v>30</v>
      </c>
      <c r="B1750" s="527">
        <f>'M.V. TIPO ALOJ.'!C486</f>
        <v>2122</v>
      </c>
      <c r="C1750" s="527">
        <f>'M.V. TIPO ALOJ.'!D486</f>
        <v>3497</v>
      </c>
      <c r="D1750" s="527">
        <f>'M.V. TIPO ALOJ.'!E486</f>
        <v>5165</v>
      </c>
      <c r="E1750" s="527">
        <f>'M.V. TIPO ALOJ.'!F486</f>
        <v>6086</v>
      </c>
      <c r="F1750" s="527">
        <f>'M.V. TIPO ALOJ.'!G486</f>
        <v>8181</v>
      </c>
      <c r="G1750" s="527">
        <f>'M.V. TIPO ALOJ.'!H486</f>
        <v>6796</v>
      </c>
      <c r="H1750" s="527">
        <f>'M.V. TIPO ALOJ.'!I486</f>
        <v>15828</v>
      </c>
      <c r="I1750" s="527">
        <f>'M.V. TIPO ALOJ.'!J486</f>
        <v>13636</v>
      </c>
      <c r="J1750" s="527">
        <f>'M.V. TIPO ALOJ.'!K486</f>
        <v>10459</v>
      </c>
      <c r="K1750" s="527">
        <f>'M.V. TIPO ALOJ.'!L486</f>
        <v>8248</v>
      </c>
      <c r="L1750" s="527">
        <f>'M.V. TIPO ALOJ.'!M486</f>
        <v>3740</v>
      </c>
      <c r="M1750" s="527">
        <f>'M.V. TIPO ALOJ.'!N486</f>
        <v>3114</v>
      </c>
      <c r="N1750" s="528">
        <f>SUM(B1750:M1750)</f>
        <v>86872</v>
      </c>
      <c r="O1750" s="522"/>
    </row>
    <row r="1751" spans="1:15" s="347" customFormat="1" ht="24.95" customHeight="1" x14ac:dyDescent="0.2">
      <c r="A1751" s="530" t="s">
        <v>0</v>
      </c>
      <c r="B1751" s="510">
        <f t="shared" ref="B1751:G1751" si="49">SUM(B1749:B1750)</f>
        <v>21757</v>
      </c>
      <c r="C1751" s="510">
        <f t="shared" si="49"/>
        <v>25177</v>
      </c>
      <c r="D1751" s="510">
        <f t="shared" si="49"/>
        <v>44902</v>
      </c>
      <c r="E1751" s="510">
        <f t="shared" si="49"/>
        <v>37314</v>
      </c>
      <c r="F1751" s="510">
        <f t="shared" si="49"/>
        <v>50549</v>
      </c>
      <c r="G1751" s="510">
        <f t="shared" si="49"/>
        <v>50827</v>
      </c>
      <c r="H1751" s="510">
        <f t="shared" ref="H1751:M1751" si="50">SUM(H1749:H1750)</f>
        <v>67973</v>
      </c>
      <c r="I1751" s="510">
        <f t="shared" si="50"/>
        <v>66718</v>
      </c>
      <c r="J1751" s="510">
        <f t="shared" si="50"/>
        <v>49167</v>
      </c>
      <c r="K1751" s="510">
        <f t="shared" si="50"/>
        <v>52252</v>
      </c>
      <c r="L1751" s="510">
        <f t="shared" si="50"/>
        <v>48630</v>
      </c>
      <c r="M1751" s="510">
        <f t="shared" si="50"/>
        <v>40999</v>
      </c>
      <c r="N1751" s="510">
        <f>SUM(N1749:N1750)</f>
        <v>556265</v>
      </c>
      <c r="O1751" s="522"/>
    </row>
    <row r="1752" spans="1:15" s="347" customFormat="1" ht="24.95" customHeight="1" x14ac:dyDescent="0.2">
      <c r="A1752" s="523" t="s">
        <v>35</v>
      </c>
      <c r="B1752" s="524">
        <f>'M.V. TIPO ALOJ.'!C488</f>
        <v>39372</v>
      </c>
      <c r="C1752" s="524">
        <f>'M.V. TIPO ALOJ.'!D488</f>
        <v>45257</v>
      </c>
      <c r="D1752" s="524">
        <f>'M.V. TIPO ALOJ.'!E488</f>
        <v>83324</v>
      </c>
      <c r="E1752" s="524">
        <f>'M.V. TIPO ALOJ.'!F488</f>
        <v>57380</v>
      </c>
      <c r="F1752" s="524">
        <f>'M.V. TIPO ALOJ.'!G488</f>
        <v>82997</v>
      </c>
      <c r="G1752" s="524">
        <f>'M.V. TIPO ALOJ.'!H488</f>
        <v>84618</v>
      </c>
      <c r="H1752" s="524">
        <f>'M.V. TIPO ALOJ.'!I488</f>
        <v>115410</v>
      </c>
      <c r="I1752" s="524">
        <f>'M.V. TIPO ALOJ.'!J488</f>
        <v>129520</v>
      </c>
      <c r="J1752" s="524">
        <f>'M.V. TIPO ALOJ.'!K488</f>
        <v>79354</v>
      </c>
      <c r="K1752" s="524">
        <f>'M.V. TIPO ALOJ.'!L488</f>
        <v>88984</v>
      </c>
      <c r="L1752" s="524">
        <f>'M.V. TIPO ALOJ.'!M488</f>
        <v>91079</v>
      </c>
      <c r="M1752" s="524">
        <f>'M.V. TIPO ALOJ.'!N488</f>
        <v>97106</v>
      </c>
      <c r="N1752" s="525">
        <f>SUM(B1752:M1752)</f>
        <v>994401</v>
      </c>
    </row>
    <row r="1753" spans="1:15" s="347" customFormat="1" ht="24.95" customHeight="1" x14ac:dyDescent="0.2">
      <c r="A1753" s="526" t="s">
        <v>70</v>
      </c>
      <c r="B1753" s="527">
        <f>'M.V. TIPO ALOJ.'!C489</f>
        <v>4884</v>
      </c>
      <c r="C1753" s="527">
        <f>'M.V. TIPO ALOJ.'!D489</f>
        <v>8327</v>
      </c>
      <c r="D1753" s="527">
        <f>'M.V. TIPO ALOJ.'!E489</f>
        <v>12115</v>
      </c>
      <c r="E1753" s="527">
        <f>'M.V. TIPO ALOJ.'!F489</f>
        <v>14078</v>
      </c>
      <c r="F1753" s="527">
        <f>'M.V. TIPO ALOJ.'!G489</f>
        <v>17916</v>
      </c>
      <c r="G1753" s="527">
        <f>'M.V. TIPO ALOJ.'!H489</f>
        <v>17246</v>
      </c>
      <c r="H1753" s="527">
        <f>'M.V. TIPO ALOJ.'!I489</f>
        <v>30483</v>
      </c>
      <c r="I1753" s="527">
        <f>'M.V. TIPO ALOJ.'!J489</f>
        <v>32204</v>
      </c>
      <c r="J1753" s="527">
        <f>'M.V. TIPO ALOJ.'!K489</f>
        <v>21099</v>
      </c>
      <c r="K1753" s="527">
        <f>'M.V. TIPO ALOJ.'!L489</f>
        <v>19204</v>
      </c>
      <c r="L1753" s="527">
        <f>'M.V. TIPO ALOJ.'!M489</f>
        <v>9108</v>
      </c>
      <c r="M1753" s="527">
        <f>'M.V. TIPO ALOJ.'!N489</f>
        <v>6594</v>
      </c>
      <c r="N1753" s="528">
        <f>SUM(B1753:M1753)</f>
        <v>193258</v>
      </c>
    </row>
    <row r="1754" spans="1:15" s="347" customFormat="1" ht="24.95" customHeight="1" x14ac:dyDescent="0.2">
      <c r="A1754" s="530" t="s">
        <v>71</v>
      </c>
      <c r="B1754" s="510">
        <f t="shared" ref="B1754:G1754" si="51">SUM(B1752:B1753)</f>
        <v>44256</v>
      </c>
      <c r="C1754" s="510">
        <f t="shared" si="51"/>
        <v>53584</v>
      </c>
      <c r="D1754" s="510">
        <f t="shared" si="51"/>
        <v>95439</v>
      </c>
      <c r="E1754" s="510">
        <f t="shared" si="51"/>
        <v>71458</v>
      </c>
      <c r="F1754" s="510">
        <f t="shared" si="51"/>
        <v>100913</v>
      </c>
      <c r="G1754" s="510">
        <f t="shared" si="51"/>
        <v>101864</v>
      </c>
      <c r="H1754" s="510">
        <f t="shared" ref="H1754:M1754" si="52">H1752+H1753</f>
        <v>145893</v>
      </c>
      <c r="I1754" s="510">
        <f t="shared" si="52"/>
        <v>161724</v>
      </c>
      <c r="J1754" s="510">
        <f t="shared" si="52"/>
        <v>100453</v>
      </c>
      <c r="K1754" s="510">
        <f t="shared" si="52"/>
        <v>108188</v>
      </c>
      <c r="L1754" s="510">
        <f t="shared" si="52"/>
        <v>100187</v>
      </c>
      <c r="M1754" s="510">
        <f t="shared" si="52"/>
        <v>103700</v>
      </c>
      <c r="N1754" s="510">
        <f>SUM(B1754:M1754)</f>
        <v>1187659</v>
      </c>
      <c r="O1754" s="522"/>
    </row>
    <row r="1755" spans="1:15" s="347" customFormat="1" ht="24.95" customHeight="1" x14ac:dyDescent="0.2">
      <c r="A1755" s="509" t="s">
        <v>121</v>
      </c>
      <c r="B1755" s="529">
        <f>'M.V. TIPO ALOJ.'!C490</f>
        <v>8.1808900899999995E-2</v>
      </c>
      <c r="C1755" s="529">
        <f>'M.V. TIPO ALOJ.'!D490</f>
        <v>0.10607999849999999</v>
      </c>
      <c r="D1755" s="529">
        <f>'M.V. TIPO ALOJ.'!E490</f>
        <v>0.15997121489999999</v>
      </c>
      <c r="E1755" s="529">
        <f>'M.V. TIPO ALOJ.'!F490</f>
        <v>0.1226696763</v>
      </c>
      <c r="F1755" s="529">
        <f>'M.V. TIPO ALOJ.'!G490</f>
        <v>0.15099745610000001</v>
      </c>
      <c r="G1755" s="529">
        <f>'M.V. TIPO ALOJ.'!H490</f>
        <v>0.15549475239999999</v>
      </c>
      <c r="H1755" s="529">
        <f>'M.V. TIPO ALOJ.'!I490</f>
        <v>0.21228220649999999</v>
      </c>
      <c r="I1755" s="529">
        <f>'M.V. TIPO ALOJ.'!J490</f>
        <v>0.2278951421</v>
      </c>
      <c r="J1755" s="529">
        <f>'M.V. TIPO ALOJ.'!K490</f>
        <v>0.14788095170000001</v>
      </c>
      <c r="K1755" s="529">
        <f>'M.V. TIPO ALOJ.'!L490</f>
        <v>0.15259845150000001</v>
      </c>
      <c r="L1755" s="529">
        <f>'M.V. TIPO ALOJ.'!M490</f>
        <v>0.15651783080000001</v>
      </c>
      <c r="M1755" s="529">
        <f>'M.V. TIPO ALOJ.'!N490</f>
        <v>0.15574311560000001</v>
      </c>
      <c r="N1755" s="529">
        <f>C1741</f>
        <v>0.15545839409856865</v>
      </c>
    </row>
    <row r="1756" spans="1:15" s="347" customFormat="1" ht="24.95" customHeight="1" x14ac:dyDescent="0.2">
      <c r="A1756" s="530" t="s">
        <v>3</v>
      </c>
      <c r="B1756" s="531">
        <f t="shared" ref="B1756:G1756" si="53">B1754/B1751</f>
        <v>2.0341039665395044</v>
      </c>
      <c r="C1756" s="531">
        <f t="shared" si="53"/>
        <v>2.1282916948008102</v>
      </c>
      <c r="D1756" s="531">
        <f t="shared" si="53"/>
        <v>2.1254955235846955</v>
      </c>
      <c r="E1756" s="531">
        <f t="shared" si="53"/>
        <v>1.9150452913115721</v>
      </c>
      <c r="F1756" s="531">
        <f t="shared" si="53"/>
        <v>1.9963401847712121</v>
      </c>
      <c r="G1756" s="531">
        <f t="shared" si="53"/>
        <v>2.0041316623054675</v>
      </c>
      <c r="H1756" s="531">
        <f t="shared" ref="H1756:M1756" si="54">H1754/H1751</f>
        <v>2.1463375163667928</v>
      </c>
      <c r="I1756" s="531">
        <f t="shared" si="54"/>
        <v>2.4239935249857609</v>
      </c>
      <c r="J1756" s="531">
        <f t="shared" si="54"/>
        <v>2.043098012894828</v>
      </c>
      <c r="K1756" s="531">
        <f t="shared" si="54"/>
        <v>2.0705044782974813</v>
      </c>
      <c r="L1756" s="531">
        <f t="shared" si="54"/>
        <v>2.0601891836315032</v>
      </c>
      <c r="M1756" s="531">
        <f t="shared" si="54"/>
        <v>2.5293299836581382</v>
      </c>
      <c r="N1756" s="531">
        <f>N1754/N1751</f>
        <v>2.1350597287264166</v>
      </c>
    </row>
    <row r="1757" spans="1:15" ht="24.95" customHeight="1" x14ac:dyDescent="0.2">
      <c r="A1757" s="379"/>
      <c r="B1757" s="409"/>
      <c r="C1757" s="409"/>
      <c r="D1757" s="409"/>
      <c r="E1757" s="409"/>
      <c r="F1757" s="409"/>
      <c r="G1757" s="409"/>
      <c r="H1757" s="409"/>
      <c r="I1757" s="409"/>
      <c r="J1757" s="409"/>
      <c r="K1757" s="409"/>
      <c r="L1757" s="409"/>
      <c r="M1757" s="409"/>
      <c r="N1757" s="4"/>
    </row>
    <row r="1758" spans="1:15" ht="24.95" customHeight="1" x14ac:dyDescent="0.2"/>
    <row r="1759" spans="1:15" ht="24.95" customHeight="1" x14ac:dyDescent="0.2"/>
    <row r="1760" spans="1:15" ht="24.95" customHeight="1" x14ac:dyDescent="0.2"/>
    <row r="1761" spans="1:15" ht="24.95" customHeight="1" x14ac:dyDescent="0.2"/>
    <row r="1762" spans="1:15" ht="24.95" customHeight="1" x14ac:dyDescent="0.2"/>
    <row r="1763" spans="1:15" ht="24.95" customHeight="1" x14ac:dyDescent="0.2"/>
    <row r="1764" spans="1:15" ht="24.95" customHeight="1" x14ac:dyDescent="0.2"/>
    <row r="1765" spans="1:15" ht="24.95" customHeight="1" x14ac:dyDescent="0.2"/>
    <row r="1766" spans="1:15" ht="24.95" customHeight="1" x14ac:dyDescent="0.2"/>
    <row r="1767" spans="1:15" ht="24.95" customHeight="1" x14ac:dyDescent="0.2"/>
    <row r="1768" spans="1:15" ht="24.95" customHeight="1" x14ac:dyDescent="0.2"/>
    <row r="1769" spans="1:15" ht="21.75" customHeight="1" x14ac:dyDescent="0.2"/>
    <row r="1770" spans="1:15" ht="24.95" customHeight="1" x14ac:dyDescent="0.2"/>
    <row r="1771" spans="1:15" ht="24.95" customHeight="1" x14ac:dyDescent="0.25">
      <c r="A1771" s="394"/>
      <c r="B1771" s="706" t="s">
        <v>68</v>
      </c>
      <c r="C1771" s="706"/>
      <c r="D1771" s="706"/>
      <c r="E1771" s="706"/>
      <c r="F1771" s="706"/>
      <c r="G1771" s="706"/>
      <c r="H1771" s="706"/>
      <c r="I1771" s="706"/>
      <c r="J1771" s="706"/>
      <c r="K1771" s="706"/>
      <c r="L1771" s="10"/>
      <c r="M1771" s="10"/>
      <c r="N1771" s="10"/>
    </row>
    <row r="1772" spans="1:15" s="347" customFormat="1" ht="24.95" customHeight="1" x14ac:dyDescent="0.2">
      <c r="B1772" s="508" t="s">
        <v>5</v>
      </c>
      <c r="C1772" s="508" t="s">
        <v>6</v>
      </c>
      <c r="D1772" s="508" t="s">
        <v>69</v>
      </c>
      <c r="E1772" s="508" t="s">
        <v>7</v>
      </c>
      <c r="F1772" s="508" t="s">
        <v>8</v>
      </c>
      <c r="G1772" s="508" t="s">
        <v>9</v>
      </c>
      <c r="H1772" s="508" t="s">
        <v>10</v>
      </c>
      <c r="I1772" s="508" t="s">
        <v>11</v>
      </c>
      <c r="J1772" s="508" t="s">
        <v>12</v>
      </c>
      <c r="K1772" s="508" t="s">
        <v>13</v>
      </c>
      <c r="L1772" s="10"/>
      <c r="M1772" s="10"/>
      <c r="N1772" s="10"/>
    </row>
    <row r="1773" spans="1:15" s="347" customFormat="1" ht="24.95" customHeight="1" x14ac:dyDescent="0.2">
      <c r="A1773" s="532" t="s">
        <v>29</v>
      </c>
      <c r="B1773" s="524">
        <f>'M.V. TIPO ALOJ.'!C523</f>
        <v>103941</v>
      </c>
      <c r="C1773" s="524">
        <f>'M.V. TIPO ALOJ.'!D523</f>
        <v>68942</v>
      </c>
      <c r="D1773" s="524">
        <f>'M.V. TIPO ALOJ.'!E523</f>
        <v>63203</v>
      </c>
      <c r="E1773" s="524">
        <f>'M.V. TIPO ALOJ.'!F523</f>
        <v>10028</v>
      </c>
      <c r="F1773" s="524">
        <f>'M.V. TIPO ALOJ.'!G523</f>
        <v>53146</v>
      </c>
      <c r="G1773" s="524">
        <f>'M.V. TIPO ALOJ.'!H523</f>
        <v>87719</v>
      </c>
      <c r="H1773" s="524">
        <f>'M.V. TIPO ALOJ.'!I523</f>
        <v>17063</v>
      </c>
      <c r="I1773" s="524">
        <f>'M.V. TIPO ALOJ.'!J523</f>
        <v>37580</v>
      </c>
      <c r="J1773" s="524">
        <f>'M.V. TIPO ALOJ.'!K523</f>
        <v>27771</v>
      </c>
      <c r="K1773" s="525">
        <f>SUM(B1773:J1773)</f>
        <v>469393</v>
      </c>
      <c r="L1773" s="10"/>
      <c r="M1773" s="10"/>
      <c r="N1773" s="10"/>
    </row>
    <row r="1774" spans="1:15" s="347" customFormat="1" ht="24.95" customHeight="1" x14ac:dyDescent="0.2">
      <c r="A1774" s="526" t="s">
        <v>30</v>
      </c>
      <c r="B1774" s="527">
        <f>'M.V. TIPO ALOJ.'!C524</f>
        <v>3459</v>
      </c>
      <c r="C1774" s="527">
        <f>'M.V. TIPO ALOJ.'!D524</f>
        <v>19476</v>
      </c>
      <c r="D1774" s="527">
        <f>'M.V. TIPO ALOJ.'!E524</f>
        <v>10684</v>
      </c>
      <c r="E1774" s="527">
        <f>'M.V. TIPO ALOJ.'!F524</f>
        <v>1474</v>
      </c>
      <c r="F1774" s="527">
        <f>'M.V. TIPO ALOJ.'!G524</f>
        <v>30708</v>
      </c>
      <c r="G1774" s="527">
        <f>'M.V. TIPO ALOJ.'!H524</f>
        <v>4358</v>
      </c>
      <c r="H1774" s="527">
        <f>'M.V. TIPO ALOJ.'!I524</f>
        <v>1724</v>
      </c>
      <c r="I1774" s="527">
        <f>'M.V. TIPO ALOJ.'!J524</f>
        <v>12722</v>
      </c>
      <c r="J1774" s="527">
        <f>'M.V. TIPO ALOJ.'!K524</f>
        <v>2267</v>
      </c>
      <c r="K1774" s="528">
        <f>SUM(B1774:J1774)</f>
        <v>86872</v>
      </c>
      <c r="L1774" s="10"/>
      <c r="M1774" s="10"/>
      <c r="N1774" s="10"/>
      <c r="O1774" s="522"/>
    </row>
    <row r="1775" spans="1:15" s="347" customFormat="1" ht="24.95" customHeight="1" x14ac:dyDescent="0.2">
      <c r="A1775" s="530" t="s">
        <v>72</v>
      </c>
      <c r="B1775" s="510">
        <f t="shared" ref="B1775:J1775" si="55">SUM(B1773:B1774)</f>
        <v>107400</v>
      </c>
      <c r="C1775" s="510">
        <f t="shared" si="55"/>
        <v>88418</v>
      </c>
      <c r="D1775" s="510">
        <f t="shared" si="55"/>
        <v>73887</v>
      </c>
      <c r="E1775" s="510">
        <f t="shared" si="55"/>
        <v>11502</v>
      </c>
      <c r="F1775" s="510">
        <f t="shared" si="55"/>
        <v>83854</v>
      </c>
      <c r="G1775" s="510">
        <f t="shared" si="55"/>
        <v>92077</v>
      </c>
      <c r="H1775" s="510">
        <f t="shared" si="55"/>
        <v>18787</v>
      </c>
      <c r="I1775" s="510">
        <f t="shared" si="55"/>
        <v>50302</v>
      </c>
      <c r="J1775" s="510">
        <f t="shared" si="55"/>
        <v>30038</v>
      </c>
      <c r="K1775" s="510">
        <f>SUM(K1773:K1774)</f>
        <v>556265</v>
      </c>
      <c r="L1775" s="10"/>
      <c r="M1775" s="10"/>
      <c r="N1775" s="10"/>
      <c r="O1775" s="522"/>
    </row>
    <row r="1776" spans="1:15" s="347" customFormat="1" ht="24.95" customHeight="1" x14ac:dyDescent="0.2">
      <c r="A1776" s="523" t="s">
        <v>35</v>
      </c>
      <c r="B1776" s="524">
        <f>'M.V. TIPO ALOJ.'!C526</f>
        <v>188454</v>
      </c>
      <c r="C1776" s="524">
        <f>'M.V. TIPO ALOJ.'!D526</f>
        <v>130179</v>
      </c>
      <c r="D1776" s="524">
        <f>'M.V. TIPO ALOJ.'!E526</f>
        <v>145111</v>
      </c>
      <c r="E1776" s="524">
        <f>'M.V. TIPO ALOJ.'!F526</f>
        <v>21305</v>
      </c>
      <c r="F1776" s="524">
        <f>'M.V. TIPO ALOJ.'!G526</f>
        <v>130319</v>
      </c>
      <c r="G1776" s="524">
        <f>'M.V. TIPO ALOJ.'!H526</f>
        <v>198293</v>
      </c>
      <c r="H1776" s="524">
        <f>'M.V. TIPO ALOJ.'!I526</f>
        <v>43071</v>
      </c>
      <c r="I1776" s="524">
        <f>'M.V. TIPO ALOJ.'!J526</f>
        <v>87590</v>
      </c>
      <c r="J1776" s="524">
        <f>'M.V. TIPO ALOJ.'!K526</f>
        <v>50079</v>
      </c>
      <c r="K1776" s="525">
        <f>SUM(B1776:J1776)</f>
        <v>994401</v>
      </c>
      <c r="L1776" s="10"/>
      <c r="M1776" s="10"/>
      <c r="N1776" s="10"/>
    </row>
    <row r="1777" spans="1:15" s="347" customFormat="1" ht="24.95" customHeight="1" x14ac:dyDescent="0.2">
      <c r="A1777" s="526" t="s">
        <v>70</v>
      </c>
      <c r="B1777" s="527">
        <f>'M.V. TIPO ALOJ.'!C527</f>
        <v>7022</v>
      </c>
      <c r="C1777" s="527">
        <f>'M.V. TIPO ALOJ.'!D527</f>
        <v>31758</v>
      </c>
      <c r="D1777" s="527">
        <f>'M.V. TIPO ALOJ.'!E527</f>
        <v>20907</v>
      </c>
      <c r="E1777" s="527">
        <f>'M.V. TIPO ALOJ.'!F527</f>
        <v>3005</v>
      </c>
      <c r="F1777" s="527">
        <f>'M.V. TIPO ALOJ.'!G527</f>
        <v>79555</v>
      </c>
      <c r="G1777" s="527">
        <f>'M.V. TIPO ALOJ.'!H527</f>
        <v>8749</v>
      </c>
      <c r="H1777" s="527">
        <f>'M.V. TIPO ALOJ.'!I527</f>
        <v>3498</v>
      </c>
      <c r="I1777" s="527">
        <f>'M.V. TIPO ALOJ.'!J527</f>
        <v>33770</v>
      </c>
      <c r="J1777" s="527">
        <f>'M.V. TIPO ALOJ.'!K527</f>
        <v>4994</v>
      </c>
      <c r="K1777" s="528">
        <f>SUM(B1777:J1777)</f>
        <v>193258</v>
      </c>
      <c r="L1777" s="10"/>
      <c r="M1777" s="10"/>
      <c r="N1777" s="10"/>
    </row>
    <row r="1778" spans="1:15" s="347" customFormat="1" ht="24.95" customHeight="1" x14ac:dyDescent="0.2">
      <c r="A1778" s="530" t="s">
        <v>37</v>
      </c>
      <c r="B1778" s="510">
        <f t="shared" ref="B1778:K1778" si="56">SUM(B1776:B1777)</f>
        <v>195476</v>
      </c>
      <c r="C1778" s="510">
        <f t="shared" si="56"/>
        <v>161937</v>
      </c>
      <c r="D1778" s="510">
        <f t="shared" si="56"/>
        <v>166018</v>
      </c>
      <c r="E1778" s="510">
        <f t="shared" si="56"/>
        <v>24310</v>
      </c>
      <c r="F1778" s="510">
        <f t="shared" si="56"/>
        <v>209874</v>
      </c>
      <c r="G1778" s="510">
        <f t="shared" si="56"/>
        <v>207042</v>
      </c>
      <c r="H1778" s="510">
        <f t="shared" si="56"/>
        <v>46569</v>
      </c>
      <c r="I1778" s="510">
        <f t="shared" si="56"/>
        <v>121360</v>
      </c>
      <c r="J1778" s="510">
        <f t="shared" si="56"/>
        <v>55073</v>
      </c>
      <c r="K1778" s="510">
        <f t="shared" si="56"/>
        <v>1187659</v>
      </c>
      <c r="L1778" s="10"/>
      <c r="M1778" s="10"/>
      <c r="N1778" s="10"/>
      <c r="O1778" s="522"/>
    </row>
    <row r="1779" spans="1:15" s="347" customFormat="1" ht="24.95" customHeight="1" x14ac:dyDescent="0.2">
      <c r="A1779" s="509" t="s">
        <v>121</v>
      </c>
      <c r="B1779" s="529">
        <f>'M.V. TIPO ALOJ.'!C528</f>
        <v>0.10266627036377755</v>
      </c>
      <c r="C1779" s="529">
        <f>'M.V. TIPO ALOJ.'!D528</f>
        <v>0.18726867238555331</v>
      </c>
      <c r="D1779" s="529">
        <f>'M.V. TIPO ALOJ.'!E528</f>
        <v>0.14249404117747921</v>
      </c>
      <c r="E1779" s="529">
        <f>'M.V. TIPO ALOJ.'!F528</f>
        <v>0.12461101190481563</v>
      </c>
      <c r="F1779" s="529">
        <f>'M.V. TIPO ALOJ.'!G528</f>
        <v>0.26795852379320212</v>
      </c>
      <c r="G1779" s="529">
        <f>'M.V. TIPO ALOJ.'!H528</f>
        <v>0.15335331511770831</v>
      </c>
      <c r="H1779" s="529">
        <f>'M.V. TIPO ALOJ.'!I528</f>
        <v>0.11892150751108919</v>
      </c>
      <c r="I1779" s="529">
        <f>'M.V. TIPO ALOJ.'!J528</f>
        <v>0.27186348188821519</v>
      </c>
      <c r="J1779" s="529">
        <f>'M.V. TIPO ALOJ.'!K528</f>
        <v>9.8269608311395987E-2</v>
      </c>
      <c r="K1779" s="529">
        <f>N1755</f>
        <v>0.15545839409856865</v>
      </c>
      <c r="L1779" s="10"/>
      <c r="M1779" s="10"/>
      <c r="N1779" s="10"/>
    </row>
    <row r="1780" spans="1:15" s="347" customFormat="1" ht="24.95" customHeight="1" x14ac:dyDescent="0.2">
      <c r="A1780" s="530" t="s">
        <v>3</v>
      </c>
      <c r="B1780" s="531">
        <f>B1778/B1775</f>
        <v>1.8200744878957169</v>
      </c>
      <c r="C1780" s="531">
        <f t="shared" ref="C1780:K1780" si="57">C1778/C1775</f>
        <v>1.8314935872786084</v>
      </c>
      <c r="D1780" s="531">
        <f t="shared" si="57"/>
        <v>2.2469175903744909</v>
      </c>
      <c r="E1780" s="531">
        <f t="shared" si="57"/>
        <v>2.1135454703529821</v>
      </c>
      <c r="F1780" s="531">
        <f t="shared" si="57"/>
        <v>2.5028501920003818</v>
      </c>
      <c r="G1780" s="531">
        <f t="shared" si="57"/>
        <v>2.2485745625943503</v>
      </c>
      <c r="H1780" s="531">
        <f t="shared" si="57"/>
        <v>2.4787885239793472</v>
      </c>
      <c r="I1780" s="531">
        <f t="shared" si="57"/>
        <v>2.4126277285197406</v>
      </c>
      <c r="J1780" s="531">
        <f t="shared" si="57"/>
        <v>1.8334443038817498</v>
      </c>
      <c r="K1780" s="531">
        <f t="shared" si="57"/>
        <v>2.1350597287264166</v>
      </c>
      <c r="L1780" s="10"/>
      <c r="M1780" s="10"/>
      <c r="N1780" s="10"/>
    </row>
    <row r="1781" spans="1:15" ht="24.95" customHeight="1" x14ac:dyDescent="0.2">
      <c r="A1781" s="379"/>
      <c r="B1781" s="409"/>
      <c r="C1781" s="409"/>
      <c r="D1781" s="409"/>
      <c r="E1781" s="409"/>
      <c r="F1781" s="409"/>
      <c r="G1781" s="409"/>
      <c r="H1781" s="409"/>
      <c r="I1781" s="409"/>
      <c r="J1781" s="409"/>
      <c r="K1781" s="410"/>
      <c r="L1781" s="10"/>
      <c r="M1781" s="11"/>
      <c r="N1781" s="388"/>
    </row>
    <row r="1782" spans="1:15" ht="24.95" customHeight="1" x14ac:dyDescent="0.2">
      <c r="M1782" s="11"/>
    </row>
    <row r="1783" spans="1:15" ht="24.95" customHeight="1" x14ac:dyDescent="0.2">
      <c r="M1783" s="11"/>
    </row>
    <row r="1784" spans="1:15" ht="24.95" customHeight="1" x14ac:dyDescent="0.2">
      <c r="M1784" s="11"/>
    </row>
    <row r="1785" spans="1:15" ht="24.95" customHeight="1" x14ac:dyDescent="0.2">
      <c r="M1785" s="11"/>
    </row>
    <row r="1786" spans="1:15" ht="24.95" customHeight="1" x14ac:dyDescent="0.2">
      <c r="M1786" s="11"/>
    </row>
    <row r="1787" spans="1:15" ht="24.95" customHeight="1" x14ac:dyDescent="0.2">
      <c r="M1787" s="11"/>
    </row>
    <row r="1788" spans="1:15" ht="24.95" customHeight="1" x14ac:dyDescent="0.2">
      <c r="M1788" s="11"/>
    </row>
    <row r="1789" spans="1:15" ht="24.95" customHeight="1" x14ac:dyDescent="0.2">
      <c r="M1789" s="11"/>
    </row>
    <row r="1790" spans="1:15" ht="24.95" customHeight="1" x14ac:dyDescent="0.2">
      <c r="M1790" s="11"/>
    </row>
    <row r="1791" spans="1:15" ht="24.95" customHeight="1" x14ac:dyDescent="0.2">
      <c r="M1791" s="11"/>
    </row>
    <row r="1792" spans="1:15" ht="24.95" customHeight="1" x14ac:dyDescent="0.2">
      <c r="M1792" s="11"/>
    </row>
    <row r="1793" spans="13:13" ht="24.95" customHeight="1" x14ac:dyDescent="0.2">
      <c r="M1793" s="11"/>
    </row>
    <row r="1794" spans="13:13" ht="24.95" customHeight="1" x14ac:dyDescent="0.2">
      <c r="M1794" s="11"/>
    </row>
    <row r="1795" spans="13:13" ht="24.95" customHeight="1" x14ac:dyDescent="0.2">
      <c r="M1795" s="11"/>
    </row>
    <row r="1796" spans="13:13" ht="24.95" customHeight="1" x14ac:dyDescent="0.2">
      <c r="M1796" s="11"/>
    </row>
    <row r="1797" spans="13:13" ht="24.95" customHeight="1" x14ac:dyDescent="0.2">
      <c r="M1797" s="388"/>
    </row>
    <row r="1798" spans="13:13" ht="24.95" customHeight="1" x14ac:dyDescent="0.2">
      <c r="M1798" s="388"/>
    </row>
    <row r="1799" spans="13:13" ht="24.95" customHeight="1" x14ac:dyDescent="0.2">
      <c r="M1799" s="388"/>
    </row>
    <row r="1800" spans="13:13" ht="24.95" customHeight="1" x14ac:dyDescent="0.2">
      <c r="M1800" s="388"/>
    </row>
    <row r="1801" spans="13:13" ht="24.95" customHeight="1" x14ac:dyDescent="0.2">
      <c r="M1801" s="388"/>
    </row>
    <row r="1802" spans="13:13" ht="24.95" customHeight="1" x14ac:dyDescent="0.2">
      <c r="M1802" s="388"/>
    </row>
    <row r="1803" spans="13:13" ht="24.95" customHeight="1" x14ac:dyDescent="0.2">
      <c r="M1803" s="388"/>
    </row>
    <row r="1804" spans="13:13" ht="24.95" customHeight="1" x14ac:dyDescent="0.2">
      <c r="M1804" s="388"/>
    </row>
    <row r="1805" spans="13:13" ht="24.95" customHeight="1" x14ac:dyDescent="0.2">
      <c r="M1805" s="388"/>
    </row>
    <row r="1806" spans="13:13" ht="24.95" customHeight="1" x14ac:dyDescent="0.2">
      <c r="M1806" s="388"/>
    </row>
    <row r="1807" spans="13:13" ht="24.95" customHeight="1" x14ac:dyDescent="0.2">
      <c r="M1807" s="388"/>
    </row>
    <row r="1808" spans="13:13" ht="24.95" customHeight="1" x14ac:dyDescent="0.2"/>
    <row r="1809" spans="1:14" ht="24.95" customHeight="1" x14ac:dyDescent="0.2">
      <c r="N1809" s="4">
        <v>18</v>
      </c>
    </row>
    <row r="1810" spans="1:14" ht="35.1" customHeight="1" x14ac:dyDescent="0.2">
      <c r="A1810" s="746" t="s">
        <v>493</v>
      </c>
      <c r="B1810" s="755"/>
      <c r="C1810" s="755"/>
      <c r="D1810" s="755"/>
      <c r="E1810" s="755"/>
      <c r="F1810" s="755"/>
      <c r="G1810" s="755"/>
      <c r="H1810" s="755"/>
      <c r="I1810" s="755"/>
      <c r="J1810" s="755"/>
      <c r="K1810" s="755"/>
      <c r="L1810" s="755"/>
      <c r="M1810" s="755"/>
      <c r="N1810" s="755"/>
    </row>
    <row r="1811" spans="1:14" ht="24.95" customHeight="1" x14ac:dyDescent="0.2"/>
    <row r="1812" spans="1:14" ht="24.95" customHeight="1" x14ac:dyDescent="0.2">
      <c r="A1812" s="487" t="s">
        <v>29</v>
      </c>
      <c r="B1812" s="487"/>
      <c r="C1812" s="535">
        <f>'M.V. TIPO ALOJ.'!C537</f>
        <v>268848</v>
      </c>
      <c r="D1812" s="370"/>
    </row>
    <row r="1813" spans="1:14" ht="24.95" customHeight="1" x14ac:dyDescent="0.2">
      <c r="A1813" s="489" t="s">
        <v>30</v>
      </c>
      <c r="B1813" s="489"/>
      <c r="C1813" s="527">
        <f>'M.V. TIPO ALOJ.'!C538</f>
        <v>64189</v>
      </c>
      <c r="D1813" s="370"/>
    </row>
    <row r="1814" spans="1:14" ht="24.95" customHeight="1" x14ac:dyDescent="0.25">
      <c r="A1814" s="509" t="s">
        <v>0</v>
      </c>
      <c r="B1814" s="521"/>
      <c r="C1814" s="510">
        <f>SUM(C1812:C1813)</f>
        <v>333037</v>
      </c>
      <c r="D1814" s="371"/>
    </row>
    <row r="1815" spans="1:14" ht="24.95" customHeight="1" x14ac:dyDescent="0.2">
      <c r="A1815" s="489" t="s">
        <v>33</v>
      </c>
      <c r="B1815" s="489"/>
      <c r="C1815" s="535">
        <f>'M.V. TIPO ALOJ.'!C540</f>
        <v>576925</v>
      </c>
      <c r="D1815" s="370"/>
    </row>
    <row r="1816" spans="1:14" ht="24.95" customHeight="1" x14ac:dyDescent="0.2">
      <c r="A1816" s="489" t="s">
        <v>34</v>
      </c>
      <c r="B1816" s="489"/>
      <c r="C1816" s="527">
        <f>'M.V. TIPO ALOJ.'!C541</f>
        <v>117551</v>
      </c>
      <c r="D1816" s="370"/>
    </row>
    <row r="1817" spans="1:14" ht="24.95" customHeight="1" x14ac:dyDescent="0.25">
      <c r="A1817" s="509" t="s">
        <v>1</v>
      </c>
      <c r="B1817" s="521"/>
      <c r="C1817" s="510">
        <f>SUM(C1815:C1816)</f>
        <v>694476</v>
      </c>
      <c r="D1817" s="371"/>
    </row>
    <row r="1818" spans="1:14" ht="24.95" customHeight="1" x14ac:dyDescent="0.25">
      <c r="A1818" s="509" t="s">
        <v>2</v>
      </c>
      <c r="B1818" s="521"/>
      <c r="C1818" s="529">
        <f>'M.V. TIPO ALOJ.'!C542</f>
        <v>0.21193564016906996</v>
      </c>
      <c r="D1818" s="404"/>
    </row>
    <row r="1819" spans="1:14" ht="24.95" customHeight="1" x14ac:dyDescent="0.25">
      <c r="A1819" s="509" t="s">
        <v>3</v>
      </c>
      <c r="B1819" s="521"/>
      <c r="C1819" s="531">
        <f>C1817/C1814</f>
        <v>2.0852818155340098</v>
      </c>
      <c r="D1819" s="405"/>
    </row>
    <row r="1820" spans="1:14" ht="24.95" customHeight="1" x14ac:dyDescent="0.2">
      <c r="A1820" s="487" t="s">
        <v>122</v>
      </c>
      <c r="B1820" s="487"/>
      <c r="C1820" s="533">
        <f>C1815/C1812</f>
        <v>2.1459151639588168</v>
      </c>
      <c r="D1820" s="406"/>
    </row>
    <row r="1821" spans="1:14" ht="24.95" customHeight="1" x14ac:dyDescent="0.2">
      <c r="A1821" s="497" t="s">
        <v>123</v>
      </c>
      <c r="B1821" s="497"/>
      <c r="C1821" s="534">
        <f>C1816/C1813</f>
        <v>1.8313262396983907</v>
      </c>
      <c r="D1821" s="406"/>
    </row>
    <row r="1822" spans="1:14" ht="24.95" customHeight="1" x14ac:dyDescent="0.2">
      <c r="A1822" s="374"/>
      <c r="B1822" s="374"/>
      <c r="C1822" s="406"/>
      <c r="D1822" s="406"/>
    </row>
    <row r="1823" spans="1:14" ht="24.95" customHeight="1" x14ac:dyDescent="0.2"/>
    <row r="1824" spans="1:14" ht="24.95" customHeight="1" x14ac:dyDescent="0.2">
      <c r="B1824" s="706" t="s">
        <v>66</v>
      </c>
      <c r="C1824" s="706"/>
      <c r="D1824" s="706"/>
      <c r="E1824" s="706"/>
      <c r="F1824" s="706"/>
      <c r="G1824" s="706"/>
      <c r="H1824" s="706"/>
      <c r="I1824" s="706"/>
      <c r="J1824" s="706"/>
      <c r="K1824" s="706"/>
      <c r="L1824" s="706"/>
      <c r="M1824" s="706"/>
      <c r="N1824" s="706"/>
    </row>
    <row r="1825" spans="1:15" s="347" customFormat="1" ht="24.95" customHeight="1" x14ac:dyDescent="0.2">
      <c r="B1825" s="508" t="s">
        <v>44</v>
      </c>
      <c r="C1825" s="508" t="s">
        <v>45</v>
      </c>
      <c r="D1825" s="508" t="s">
        <v>46</v>
      </c>
      <c r="E1825" s="508" t="s">
        <v>47</v>
      </c>
      <c r="F1825" s="508" t="s">
        <v>48</v>
      </c>
      <c r="G1825" s="508" t="s">
        <v>49</v>
      </c>
      <c r="H1825" s="508" t="s">
        <v>50</v>
      </c>
      <c r="I1825" s="508" t="s">
        <v>60</v>
      </c>
      <c r="J1825" s="508" t="s">
        <v>61</v>
      </c>
      <c r="K1825" s="508" t="s">
        <v>53</v>
      </c>
      <c r="L1825" s="508" t="s">
        <v>62</v>
      </c>
      <c r="M1825" s="508" t="s">
        <v>55</v>
      </c>
      <c r="N1825" s="508" t="s">
        <v>13</v>
      </c>
    </row>
    <row r="1826" spans="1:15" s="347" customFormat="1" ht="24.95" customHeight="1" x14ac:dyDescent="0.2">
      <c r="A1826" s="532" t="s">
        <v>29</v>
      </c>
      <c r="B1826" s="524">
        <f>'M.V. TIPO ALOJ.'!C570</f>
        <v>11506</v>
      </c>
      <c r="C1826" s="524">
        <f>'M.V. TIPO ALOJ.'!D570</f>
        <v>17940</v>
      </c>
      <c r="D1826" s="524">
        <f>'M.V. TIPO ALOJ.'!E570</f>
        <v>25045</v>
      </c>
      <c r="E1826" s="524">
        <f>'M.V. TIPO ALOJ.'!F570</f>
        <v>21296</v>
      </c>
      <c r="F1826" s="524">
        <f>'M.V. TIPO ALOJ.'!G570</f>
        <v>23625</v>
      </c>
      <c r="G1826" s="524">
        <f>'M.V. TIPO ALOJ.'!H570</f>
        <v>24129</v>
      </c>
      <c r="H1826" s="524">
        <f>'M.V. TIPO ALOJ.'!I570</f>
        <v>21676</v>
      </c>
      <c r="I1826" s="524">
        <f>'M.V. TIPO ALOJ.'!J570</f>
        <v>43628</v>
      </c>
      <c r="J1826" s="524">
        <f>'M.V. TIPO ALOJ.'!K570</f>
        <v>23690</v>
      </c>
      <c r="K1826" s="524">
        <f>'M.V. TIPO ALOJ.'!L570</f>
        <v>21486</v>
      </c>
      <c r="L1826" s="524">
        <f>'M.V. TIPO ALOJ.'!M570</f>
        <v>16780</v>
      </c>
      <c r="M1826" s="524">
        <f>'M.V. TIPO ALOJ.'!N570</f>
        <v>18047</v>
      </c>
      <c r="N1826" s="525">
        <f>SUM(B1826:M1826)</f>
        <v>268848</v>
      </c>
    </row>
    <row r="1827" spans="1:15" s="347" customFormat="1" ht="24.95" customHeight="1" x14ac:dyDescent="0.2">
      <c r="A1827" s="526" t="s">
        <v>30</v>
      </c>
      <c r="B1827" s="527">
        <f>'M.V. TIPO ALOJ.'!C571</f>
        <v>1599</v>
      </c>
      <c r="C1827" s="527">
        <f>'M.V. TIPO ALOJ.'!D571</f>
        <v>2891</v>
      </c>
      <c r="D1827" s="527">
        <f>'M.V. TIPO ALOJ.'!E571</f>
        <v>3380</v>
      </c>
      <c r="E1827" s="527">
        <f>'M.V. TIPO ALOJ.'!F571</f>
        <v>6094</v>
      </c>
      <c r="F1827" s="527">
        <f>'M.V. TIPO ALOJ.'!G571</f>
        <v>8087</v>
      </c>
      <c r="G1827" s="527">
        <f>'M.V. TIPO ALOJ.'!H571</f>
        <v>5873</v>
      </c>
      <c r="H1827" s="527">
        <f>'M.V. TIPO ALOJ.'!I571</f>
        <v>4877</v>
      </c>
      <c r="I1827" s="527">
        <f>'M.V. TIPO ALOJ.'!J571</f>
        <v>10592</v>
      </c>
      <c r="J1827" s="527">
        <f>'M.V. TIPO ALOJ.'!K571</f>
        <v>7680</v>
      </c>
      <c r="K1827" s="527">
        <f>'M.V. TIPO ALOJ.'!L571</f>
        <v>7015</v>
      </c>
      <c r="L1827" s="527">
        <f>'M.V. TIPO ALOJ.'!M571</f>
        <v>2119</v>
      </c>
      <c r="M1827" s="527">
        <f>'M.V. TIPO ALOJ.'!N571</f>
        <v>3982</v>
      </c>
      <c r="N1827" s="528">
        <f>SUM(B1827:M1827)</f>
        <v>64189</v>
      </c>
      <c r="O1827" s="522"/>
    </row>
    <row r="1828" spans="1:15" s="347" customFormat="1" ht="24.95" customHeight="1" x14ac:dyDescent="0.2">
      <c r="A1828" s="530" t="s">
        <v>0</v>
      </c>
      <c r="B1828" s="510">
        <f t="shared" ref="B1828:G1828" si="58">SUM(B1826:B1827)</f>
        <v>13105</v>
      </c>
      <c r="C1828" s="510">
        <f t="shared" si="58"/>
        <v>20831</v>
      </c>
      <c r="D1828" s="510">
        <f t="shared" si="58"/>
        <v>28425</v>
      </c>
      <c r="E1828" s="510">
        <f t="shared" si="58"/>
        <v>27390</v>
      </c>
      <c r="F1828" s="510">
        <f t="shared" si="58"/>
        <v>31712</v>
      </c>
      <c r="G1828" s="510">
        <f t="shared" si="58"/>
        <v>30002</v>
      </c>
      <c r="H1828" s="510">
        <f t="shared" ref="H1828:N1828" si="59">SUM(H1826:H1827)</f>
        <v>26553</v>
      </c>
      <c r="I1828" s="510">
        <f t="shared" si="59"/>
        <v>54220</v>
      </c>
      <c r="J1828" s="510">
        <f t="shared" si="59"/>
        <v>31370</v>
      </c>
      <c r="K1828" s="510">
        <f t="shared" si="59"/>
        <v>28501</v>
      </c>
      <c r="L1828" s="510">
        <f t="shared" si="59"/>
        <v>18899</v>
      </c>
      <c r="M1828" s="510">
        <f t="shared" si="59"/>
        <v>22029</v>
      </c>
      <c r="N1828" s="510">
        <f t="shared" si="59"/>
        <v>333037</v>
      </c>
      <c r="O1828" s="522"/>
    </row>
    <row r="1829" spans="1:15" s="347" customFormat="1" ht="24.95" customHeight="1" x14ac:dyDescent="0.2">
      <c r="A1829" s="523" t="s">
        <v>35</v>
      </c>
      <c r="B1829" s="524">
        <f>'M.V. TIPO ALOJ.'!C573</f>
        <v>23737</v>
      </c>
      <c r="C1829" s="524">
        <f>'M.V. TIPO ALOJ.'!D573</f>
        <v>35013</v>
      </c>
      <c r="D1829" s="524">
        <f>'M.V. TIPO ALOJ.'!E573</f>
        <v>53560</v>
      </c>
      <c r="E1829" s="524">
        <f>'M.V. TIPO ALOJ.'!F573</f>
        <v>41532</v>
      </c>
      <c r="F1829" s="524">
        <f>'M.V. TIPO ALOJ.'!G573</f>
        <v>42726</v>
      </c>
      <c r="G1829" s="524">
        <f>'M.V. TIPO ALOJ.'!H573</f>
        <v>45280</v>
      </c>
      <c r="H1829" s="524">
        <f>'M.V. TIPO ALOJ.'!I573</f>
        <v>55603</v>
      </c>
      <c r="I1829" s="524">
        <f>'M.V. TIPO ALOJ.'!J573</f>
        <v>106762</v>
      </c>
      <c r="J1829" s="524">
        <f>'M.V. TIPO ALOJ.'!K573</f>
        <v>50614</v>
      </c>
      <c r="K1829" s="524">
        <f>'M.V. TIPO ALOJ.'!L573</f>
        <v>42245</v>
      </c>
      <c r="L1829" s="524">
        <f>'M.V. TIPO ALOJ.'!M573</f>
        <v>38162</v>
      </c>
      <c r="M1829" s="524">
        <f>'M.V. TIPO ALOJ.'!N573</f>
        <v>41691</v>
      </c>
      <c r="N1829" s="525">
        <f>SUM(B1829:M1829)</f>
        <v>576925</v>
      </c>
    </row>
    <row r="1830" spans="1:15" s="347" customFormat="1" ht="24.95" customHeight="1" x14ac:dyDescent="0.2">
      <c r="A1830" s="526" t="s">
        <v>70</v>
      </c>
      <c r="B1830" s="527">
        <f>'M.V. TIPO ALOJ.'!C574</f>
        <v>3598</v>
      </c>
      <c r="C1830" s="527">
        <f>'M.V. TIPO ALOJ.'!D574</f>
        <v>5896</v>
      </c>
      <c r="D1830" s="527">
        <f>'M.V. TIPO ALOJ.'!E574</f>
        <v>6965</v>
      </c>
      <c r="E1830" s="527">
        <f>'M.V. TIPO ALOJ.'!F574</f>
        <v>12326</v>
      </c>
      <c r="F1830" s="527">
        <f>'M.V. TIPO ALOJ.'!G574</f>
        <v>12450</v>
      </c>
      <c r="G1830" s="527">
        <f>'M.V. TIPO ALOJ.'!H574</f>
        <v>9570</v>
      </c>
      <c r="H1830" s="527">
        <f>'M.V. TIPO ALOJ.'!I574</f>
        <v>12816</v>
      </c>
      <c r="I1830" s="527">
        <f>'M.V. TIPO ALOJ.'!J574</f>
        <v>17638</v>
      </c>
      <c r="J1830" s="527">
        <f>'M.V. TIPO ALOJ.'!K574</f>
        <v>12261</v>
      </c>
      <c r="K1830" s="527">
        <f>'M.V. TIPO ALOJ.'!L574</f>
        <v>12291</v>
      </c>
      <c r="L1830" s="527">
        <f>'M.V. TIPO ALOJ.'!M574</f>
        <v>4779</v>
      </c>
      <c r="M1830" s="527">
        <f>'M.V. TIPO ALOJ.'!N574</f>
        <v>6961</v>
      </c>
      <c r="N1830" s="528">
        <f>SUM(B1830:M1830)</f>
        <v>117551</v>
      </c>
    </row>
    <row r="1831" spans="1:15" s="347" customFormat="1" ht="24.95" customHeight="1" x14ac:dyDescent="0.2">
      <c r="A1831" s="530" t="s">
        <v>71</v>
      </c>
      <c r="B1831" s="510">
        <f t="shared" ref="B1831:G1831" si="60">SUM(B1829:B1830)</f>
        <v>27335</v>
      </c>
      <c r="C1831" s="510">
        <f t="shared" si="60"/>
        <v>40909</v>
      </c>
      <c r="D1831" s="510">
        <f t="shared" si="60"/>
        <v>60525</v>
      </c>
      <c r="E1831" s="510">
        <f t="shared" si="60"/>
        <v>53858</v>
      </c>
      <c r="F1831" s="510">
        <f t="shared" si="60"/>
        <v>55176</v>
      </c>
      <c r="G1831" s="510">
        <f t="shared" si="60"/>
        <v>54850</v>
      </c>
      <c r="H1831" s="510">
        <f t="shared" ref="H1831:M1831" si="61">H1829+H1830</f>
        <v>68419</v>
      </c>
      <c r="I1831" s="510">
        <f t="shared" si="61"/>
        <v>124400</v>
      </c>
      <c r="J1831" s="510">
        <f t="shared" si="61"/>
        <v>62875</v>
      </c>
      <c r="K1831" s="510">
        <f t="shared" si="61"/>
        <v>54536</v>
      </c>
      <c r="L1831" s="510">
        <f t="shared" si="61"/>
        <v>42941</v>
      </c>
      <c r="M1831" s="510">
        <f t="shared" si="61"/>
        <v>48652</v>
      </c>
      <c r="N1831" s="510">
        <f>SUM(B1831:M1831)</f>
        <v>694476</v>
      </c>
      <c r="O1831" s="522"/>
    </row>
    <row r="1832" spans="1:15" s="347" customFormat="1" ht="24.95" customHeight="1" x14ac:dyDescent="0.2">
      <c r="A1832" s="509" t="s">
        <v>121</v>
      </c>
      <c r="B1832" s="529">
        <f>'M.V. TIPO ALOJ.'!C575</f>
        <v>0.103270046</v>
      </c>
      <c r="C1832" s="529">
        <f>'M.V. TIPO ALOJ.'!D575</f>
        <v>0.17428232830000001</v>
      </c>
      <c r="D1832" s="529">
        <f>'M.V. TIPO ALOJ.'!E575</f>
        <v>0.22053052149999999</v>
      </c>
      <c r="E1832" s="529">
        <f>'M.V. TIPO ALOJ.'!F575</f>
        <v>0.19645674069999999</v>
      </c>
      <c r="F1832" s="529">
        <f>'M.V. TIPO ALOJ.'!G575</f>
        <v>0.19508444359999999</v>
      </c>
      <c r="G1832" s="529">
        <f>'M.V. TIPO ALOJ.'!H575</f>
        <v>0.1983834729</v>
      </c>
      <c r="H1832" s="529">
        <f>'M.V. TIPO ALOJ.'!I575</f>
        <v>0.23706729879999999</v>
      </c>
      <c r="I1832" s="529">
        <f>'M.V. TIPO ALOJ.'!J575</f>
        <v>0.42298565020000001</v>
      </c>
      <c r="J1832" s="529">
        <f>'M.V. TIPO ALOJ.'!K575</f>
        <v>0.23116868739999999</v>
      </c>
      <c r="K1832" s="529">
        <f>'M.V. TIPO ALOJ.'!L575</f>
        <v>0.19919118059999999</v>
      </c>
      <c r="L1832" s="529">
        <f>'M.V. TIPO ALOJ.'!M575</f>
        <v>0.16398636180000001</v>
      </c>
      <c r="M1832" s="529">
        <f>'M.V. TIPO ALOJ.'!N575</f>
        <v>0.17428622839999999</v>
      </c>
      <c r="N1832" s="529">
        <f>C1818</f>
        <v>0.21193564016906996</v>
      </c>
    </row>
    <row r="1833" spans="1:15" s="347" customFormat="1" ht="24.95" customHeight="1" x14ac:dyDescent="0.2">
      <c r="A1833" s="530" t="s">
        <v>3</v>
      </c>
      <c r="B1833" s="531">
        <f t="shared" ref="B1833:G1833" si="62">B1831/B1828</f>
        <v>2.0858450972911102</v>
      </c>
      <c r="C1833" s="531">
        <f t="shared" si="62"/>
        <v>1.9638519514185588</v>
      </c>
      <c r="D1833" s="531">
        <f t="shared" si="62"/>
        <v>2.129287598944591</v>
      </c>
      <c r="E1833" s="531">
        <f t="shared" si="62"/>
        <v>1.9663380795910916</v>
      </c>
      <c r="F1833" s="531">
        <f t="shared" si="62"/>
        <v>1.7399091826437942</v>
      </c>
      <c r="G1833" s="531">
        <f t="shared" si="62"/>
        <v>1.8282114525698288</v>
      </c>
      <c r="H1833" s="531">
        <f t="shared" ref="H1833:N1833" si="63">H1831/H1828</f>
        <v>2.5766956652732271</v>
      </c>
      <c r="I1833" s="531">
        <f t="shared" si="63"/>
        <v>2.2943563260789377</v>
      </c>
      <c r="J1833" s="531">
        <f t="shared" si="63"/>
        <v>2.0043034746573158</v>
      </c>
      <c r="K1833" s="531">
        <f t="shared" si="63"/>
        <v>1.9134767201150837</v>
      </c>
      <c r="L1833" s="531">
        <f t="shared" si="63"/>
        <v>2.2721308005714587</v>
      </c>
      <c r="M1833" s="531">
        <f t="shared" si="63"/>
        <v>2.2085432838531029</v>
      </c>
      <c r="N1833" s="531">
        <f t="shared" si="63"/>
        <v>2.0852818155340098</v>
      </c>
    </row>
    <row r="1834" spans="1:15" ht="24.95" customHeight="1" x14ac:dyDescent="0.2">
      <c r="A1834" s="379"/>
      <c r="B1834" s="409"/>
      <c r="C1834" s="409"/>
      <c r="D1834" s="409"/>
      <c r="E1834" s="409"/>
      <c r="F1834" s="409"/>
      <c r="G1834" s="409"/>
      <c r="H1834" s="409"/>
      <c r="I1834" s="409"/>
      <c r="J1834" s="409"/>
      <c r="K1834" s="409"/>
      <c r="L1834" s="409"/>
      <c r="M1834" s="409"/>
      <c r="N1834" s="4"/>
    </row>
    <row r="1835" spans="1:15" ht="24.95" customHeight="1" x14ac:dyDescent="0.2"/>
    <row r="1836" spans="1:15" ht="24.95" customHeight="1" x14ac:dyDescent="0.2"/>
    <row r="1837" spans="1:15" ht="24.95" customHeight="1" x14ac:dyDescent="0.2"/>
    <row r="1838" spans="1:15" ht="24.95" customHeight="1" x14ac:dyDescent="0.2"/>
    <row r="1839" spans="1:15" ht="24.95" customHeight="1" x14ac:dyDescent="0.2"/>
    <row r="1840" spans="1:15" ht="24.95" customHeight="1" x14ac:dyDescent="0.2"/>
    <row r="1841" spans="1:15" ht="24.95" customHeight="1" x14ac:dyDescent="0.2"/>
    <row r="1842" spans="1:15" ht="24.95" customHeight="1" x14ac:dyDescent="0.2"/>
    <row r="1843" spans="1:15" ht="24.95" customHeight="1" x14ac:dyDescent="0.2"/>
    <row r="1844" spans="1:15" ht="24.95" customHeight="1" x14ac:dyDescent="0.2"/>
    <row r="1845" spans="1:15" ht="24.95" customHeight="1" x14ac:dyDescent="0.2"/>
    <row r="1846" spans="1:15" ht="24.95" customHeight="1" x14ac:dyDescent="0.2"/>
    <row r="1847" spans="1:15" ht="24.95" customHeight="1" x14ac:dyDescent="0.2"/>
    <row r="1848" spans="1:15" ht="24.95" customHeight="1" x14ac:dyDescent="0.25">
      <c r="A1848" s="394"/>
      <c r="B1848" s="706" t="s">
        <v>68</v>
      </c>
      <c r="C1848" s="706"/>
      <c r="D1848" s="706"/>
      <c r="E1848" s="706"/>
      <c r="F1848" s="706"/>
      <c r="G1848" s="706"/>
      <c r="H1848" s="706"/>
      <c r="I1848" s="706"/>
      <c r="J1848" s="706"/>
      <c r="K1848" s="706"/>
      <c r="L1848" s="10"/>
      <c r="M1848" s="10"/>
      <c r="N1848" s="10"/>
    </row>
    <row r="1849" spans="1:15" s="347" customFormat="1" ht="24.95" customHeight="1" x14ac:dyDescent="0.2">
      <c r="B1849" s="508" t="s">
        <v>5</v>
      </c>
      <c r="C1849" s="508" t="s">
        <v>6</v>
      </c>
      <c r="D1849" s="508" t="s">
        <v>69</v>
      </c>
      <c r="E1849" s="508" t="s">
        <v>7</v>
      </c>
      <c r="F1849" s="508" t="s">
        <v>8</v>
      </c>
      <c r="G1849" s="508" t="s">
        <v>9</v>
      </c>
      <c r="H1849" s="508" t="s">
        <v>10</v>
      </c>
      <c r="I1849" s="508" t="s">
        <v>11</v>
      </c>
      <c r="J1849" s="508" t="s">
        <v>12</v>
      </c>
      <c r="K1849" s="508" t="s">
        <v>13</v>
      </c>
      <c r="L1849" s="10"/>
      <c r="M1849" s="10"/>
      <c r="N1849" s="10"/>
    </row>
    <row r="1850" spans="1:15" s="347" customFormat="1" ht="24.95" customHeight="1" x14ac:dyDescent="0.2">
      <c r="A1850" s="532" t="s">
        <v>29</v>
      </c>
      <c r="B1850" s="524">
        <f>'M.V. TIPO ALOJ.'!C608</f>
        <v>27700</v>
      </c>
      <c r="C1850" s="524">
        <f>'M.V. TIPO ALOJ.'!D608</f>
        <v>42778</v>
      </c>
      <c r="D1850" s="524">
        <f>'M.V. TIPO ALOJ.'!E608</f>
        <v>34521</v>
      </c>
      <c r="E1850" s="524">
        <f>'M.V. TIPO ALOJ.'!F608</f>
        <v>6180</v>
      </c>
      <c r="F1850" s="524">
        <f>'M.V. TIPO ALOJ.'!G608</f>
        <v>80022</v>
      </c>
      <c r="G1850" s="524">
        <f>'M.V. TIPO ALOJ.'!H608</f>
        <v>29418</v>
      </c>
      <c r="H1850" s="524">
        <f>'M.V. TIPO ALOJ.'!I608</f>
        <v>10799</v>
      </c>
      <c r="I1850" s="524">
        <f>'M.V. TIPO ALOJ.'!J608</f>
        <v>20009</v>
      </c>
      <c r="J1850" s="524">
        <f>'M.V. TIPO ALOJ.'!K608</f>
        <v>17421</v>
      </c>
      <c r="K1850" s="525">
        <f>SUM(B1850:J1850)</f>
        <v>268848</v>
      </c>
      <c r="L1850" s="10"/>
      <c r="M1850" s="10"/>
      <c r="N1850" s="10"/>
    </row>
    <row r="1851" spans="1:15" s="347" customFormat="1" ht="24.95" customHeight="1" x14ac:dyDescent="0.2">
      <c r="A1851" s="526" t="s">
        <v>30</v>
      </c>
      <c r="B1851" s="527">
        <f>'M.V. TIPO ALOJ.'!C609</f>
        <v>1069</v>
      </c>
      <c r="C1851" s="527">
        <f>'M.V. TIPO ALOJ.'!D609</f>
        <v>19346</v>
      </c>
      <c r="D1851" s="527">
        <f>'M.V. TIPO ALOJ.'!E609</f>
        <v>2924</v>
      </c>
      <c r="E1851" s="527">
        <f>'M.V. TIPO ALOJ.'!F609</f>
        <v>1896</v>
      </c>
      <c r="F1851" s="527">
        <f>'M.V. TIPO ALOJ.'!G609</f>
        <v>31158</v>
      </c>
      <c r="G1851" s="527">
        <f>'M.V. TIPO ALOJ.'!H609</f>
        <v>2391</v>
      </c>
      <c r="H1851" s="527">
        <f>'M.V. TIPO ALOJ.'!I609</f>
        <v>2600</v>
      </c>
      <c r="I1851" s="527">
        <f>'M.V. TIPO ALOJ.'!J609</f>
        <v>1415</v>
      </c>
      <c r="J1851" s="527">
        <f>'M.V. TIPO ALOJ.'!K609</f>
        <v>1390</v>
      </c>
      <c r="K1851" s="528">
        <f>SUM(B1851:J1851)</f>
        <v>64189</v>
      </c>
      <c r="L1851" s="10"/>
      <c r="M1851" s="10"/>
      <c r="N1851" s="10"/>
      <c r="O1851" s="522"/>
    </row>
    <row r="1852" spans="1:15" s="347" customFormat="1" ht="24.95" customHeight="1" x14ac:dyDescent="0.2">
      <c r="A1852" s="530" t="s">
        <v>72</v>
      </c>
      <c r="B1852" s="510">
        <f t="shared" ref="B1852:J1852" si="64">SUM(B1850:B1851)</f>
        <v>28769</v>
      </c>
      <c r="C1852" s="510">
        <f t="shared" si="64"/>
        <v>62124</v>
      </c>
      <c r="D1852" s="510">
        <f t="shared" si="64"/>
        <v>37445</v>
      </c>
      <c r="E1852" s="510">
        <f t="shared" si="64"/>
        <v>8076</v>
      </c>
      <c r="F1852" s="510">
        <f t="shared" si="64"/>
        <v>111180</v>
      </c>
      <c r="G1852" s="510">
        <f t="shared" si="64"/>
        <v>31809</v>
      </c>
      <c r="H1852" s="510">
        <f t="shared" si="64"/>
        <v>13399</v>
      </c>
      <c r="I1852" s="510">
        <f t="shared" si="64"/>
        <v>21424</v>
      </c>
      <c r="J1852" s="510">
        <f t="shared" si="64"/>
        <v>18811</v>
      </c>
      <c r="K1852" s="510">
        <f>SUM(K1850:K1851)</f>
        <v>333037</v>
      </c>
      <c r="L1852" s="10"/>
      <c r="M1852" s="10"/>
      <c r="N1852" s="10"/>
      <c r="O1852" s="522"/>
    </row>
    <row r="1853" spans="1:15" s="347" customFormat="1" ht="24.95" customHeight="1" x14ac:dyDescent="0.2">
      <c r="A1853" s="523" t="s">
        <v>35</v>
      </c>
      <c r="B1853" s="524">
        <f>'M.V. TIPO ALOJ.'!C611</f>
        <v>64590</v>
      </c>
      <c r="C1853" s="524">
        <f>'M.V. TIPO ALOJ.'!D611</f>
        <v>80367</v>
      </c>
      <c r="D1853" s="524">
        <f>'M.V. TIPO ALOJ.'!E611</f>
        <v>78975</v>
      </c>
      <c r="E1853" s="524">
        <f>'M.V. TIPO ALOJ.'!F611</f>
        <v>18065</v>
      </c>
      <c r="F1853" s="524">
        <f>'M.V. TIPO ALOJ.'!G611</f>
        <v>161605</v>
      </c>
      <c r="G1853" s="524">
        <f>'M.V. TIPO ALOJ.'!H611</f>
        <v>73850</v>
      </c>
      <c r="H1853" s="524">
        <f>'M.V. TIPO ALOJ.'!I611</f>
        <v>31121</v>
      </c>
      <c r="I1853" s="524">
        <f>'M.V. TIPO ALOJ.'!J611</f>
        <v>31702</v>
      </c>
      <c r="J1853" s="524">
        <f>'M.V. TIPO ALOJ.'!K611</f>
        <v>36650</v>
      </c>
      <c r="K1853" s="525">
        <f>SUM(B1853:J1853)</f>
        <v>576925</v>
      </c>
      <c r="L1853" s="10"/>
      <c r="M1853" s="10"/>
      <c r="N1853" s="10"/>
    </row>
    <row r="1854" spans="1:15" s="347" customFormat="1" ht="24.95" customHeight="1" x14ac:dyDescent="0.2">
      <c r="A1854" s="526" t="s">
        <v>70</v>
      </c>
      <c r="B1854" s="527">
        <f>'M.V. TIPO ALOJ.'!C612</f>
        <v>2155</v>
      </c>
      <c r="C1854" s="527">
        <f>'M.V. TIPO ALOJ.'!D612</f>
        <v>25039</v>
      </c>
      <c r="D1854" s="527">
        <f>'M.V. TIPO ALOJ.'!E612</f>
        <v>6908</v>
      </c>
      <c r="E1854" s="527">
        <f>'M.V. TIPO ALOJ.'!F612</f>
        <v>3679</v>
      </c>
      <c r="F1854" s="527">
        <f>'M.V. TIPO ALOJ.'!G612</f>
        <v>61366</v>
      </c>
      <c r="G1854" s="527">
        <f>'M.V. TIPO ALOJ.'!H612</f>
        <v>6361</v>
      </c>
      <c r="H1854" s="527">
        <f>'M.V. TIPO ALOJ.'!I612</f>
        <v>7054</v>
      </c>
      <c r="I1854" s="527">
        <f>'M.V. TIPO ALOJ.'!J612</f>
        <v>2387</v>
      </c>
      <c r="J1854" s="527">
        <f>'M.V. TIPO ALOJ.'!K612</f>
        <v>2602</v>
      </c>
      <c r="K1854" s="528">
        <f>SUM(B1854:J1854)</f>
        <v>117551</v>
      </c>
      <c r="L1854" s="10"/>
      <c r="M1854" s="10"/>
      <c r="N1854" s="10"/>
    </row>
    <row r="1855" spans="1:15" s="347" customFormat="1" ht="24.95" customHeight="1" x14ac:dyDescent="0.2">
      <c r="A1855" s="530" t="s">
        <v>37</v>
      </c>
      <c r="B1855" s="510">
        <f t="shared" ref="B1855:K1855" si="65">SUM(B1853:B1854)</f>
        <v>66745</v>
      </c>
      <c r="C1855" s="510">
        <f t="shared" si="65"/>
        <v>105406</v>
      </c>
      <c r="D1855" s="510">
        <f t="shared" si="65"/>
        <v>85883</v>
      </c>
      <c r="E1855" s="510">
        <f t="shared" si="65"/>
        <v>21744</v>
      </c>
      <c r="F1855" s="510">
        <f t="shared" si="65"/>
        <v>222971</v>
      </c>
      <c r="G1855" s="510">
        <f t="shared" si="65"/>
        <v>80211</v>
      </c>
      <c r="H1855" s="510">
        <f t="shared" si="65"/>
        <v>38175</v>
      </c>
      <c r="I1855" s="510">
        <f t="shared" si="65"/>
        <v>34089</v>
      </c>
      <c r="J1855" s="510">
        <f t="shared" si="65"/>
        <v>39252</v>
      </c>
      <c r="K1855" s="510">
        <f t="shared" si="65"/>
        <v>694476</v>
      </c>
      <c r="L1855" s="10"/>
      <c r="M1855" s="10"/>
      <c r="N1855" s="10"/>
      <c r="O1855" s="522"/>
    </row>
    <row r="1856" spans="1:15" s="347" customFormat="1" ht="24.95" customHeight="1" x14ac:dyDescent="0.2">
      <c r="A1856" s="509" t="s">
        <v>121</v>
      </c>
      <c r="B1856" s="529">
        <f>'M.V. TIPO ALOJ.'!C613</f>
        <v>0.15856957563854818</v>
      </c>
      <c r="C1856" s="529">
        <f>'M.V. TIPO ALOJ.'!D613</f>
        <v>0.2385524761056762</v>
      </c>
      <c r="D1856" s="529">
        <f>'M.V. TIPO ALOJ.'!E613</f>
        <v>0.21186260865937034</v>
      </c>
      <c r="E1856" s="529">
        <f>'M.V. TIPO ALOJ.'!F613</f>
        <v>0.2004952502170706</v>
      </c>
      <c r="F1856" s="529">
        <f>'M.V. TIPO ALOJ.'!G613</f>
        <v>0.28389289323891037</v>
      </c>
      <c r="G1856" s="529">
        <f>'M.V. TIPO ALOJ.'!H613</f>
        <v>0.18718242617542485</v>
      </c>
      <c r="H1856" s="529">
        <f>'M.V. TIPO ALOJ.'!I613</f>
        <v>0.17188023926969512</v>
      </c>
      <c r="I1856" s="529">
        <f>'M.V. TIPO ALOJ.'!J613</f>
        <v>0.1245654308987713</v>
      </c>
      <c r="J1856" s="529">
        <f>'M.V. TIPO ALOJ.'!K613</f>
        <v>0.19673702195158313</v>
      </c>
      <c r="K1856" s="529">
        <f>N1832</f>
        <v>0.21193564016906996</v>
      </c>
      <c r="L1856" s="10"/>
      <c r="M1856" s="10"/>
      <c r="N1856" s="10"/>
    </row>
    <row r="1857" spans="1:14" s="347" customFormat="1" ht="24.95" customHeight="1" x14ac:dyDescent="0.2">
      <c r="A1857" s="530" t="s">
        <v>3</v>
      </c>
      <c r="B1857" s="531">
        <f>B1855/B1852</f>
        <v>2.3200319788661408</v>
      </c>
      <c r="C1857" s="531">
        <f t="shared" ref="C1857:K1857" si="66">C1855/C1852</f>
        <v>1.6967033674586312</v>
      </c>
      <c r="D1857" s="531">
        <f t="shared" si="66"/>
        <v>2.2935772466283884</v>
      </c>
      <c r="E1857" s="531">
        <f t="shared" si="66"/>
        <v>2.6924219910846956</v>
      </c>
      <c r="F1857" s="531">
        <f t="shared" si="66"/>
        <v>2.005495592732506</v>
      </c>
      <c r="G1857" s="531">
        <f t="shared" si="66"/>
        <v>2.5216448175044799</v>
      </c>
      <c r="H1857" s="531">
        <f t="shared" si="66"/>
        <v>2.8490932159116351</v>
      </c>
      <c r="I1857" s="531">
        <f t="shared" si="66"/>
        <v>1.5911594473487678</v>
      </c>
      <c r="J1857" s="531">
        <f t="shared" si="66"/>
        <v>2.0866514273563341</v>
      </c>
      <c r="K1857" s="531">
        <f t="shared" si="66"/>
        <v>2.0852818155340098</v>
      </c>
      <c r="L1857" s="10"/>
      <c r="M1857" s="10"/>
      <c r="N1857" s="10"/>
    </row>
    <row r="1858" spans="1:14" ht="24.95" customHeight="1" x14ac:dyDescent="0.2">
      <c r="A1858" s="379"/>
      <c r="B1858" s="409"/>
      <c r="C1858" s="409"/>
      <c r="D1858" s="409"/>
      <c r="E1858" s="409"/>
      <c r="F1858" s="409"/>
      <c r="G1858" s="409"/>
      <c r="H1858" s="409"/>
      <c r="I1858" s="409"/>
      <c r="J1858" s="409"/>
      <c r="K1858" s="410"/>
      <c r="L1858" s="10"/>
      <c r="M1858" s="11"/>
      <c r="N1858" s="388"/>
    </row>
    <row r="1859" spans="1:14" ht="24.95" customHeight="1" x14ac:dyDescent="0.2">
      <c r="M1859" s="11"/>
    </row>
    <row r="1860" spans="1:14" ht="24.95" customHeight="1" x14ac:dyDescent="0.2">
      <c r="M1860" s="11"/>
    </row>
    <row r="1861" spans="1:14" ht="24.95" customHeight="1" x14ac:dyDescent="0.2">
      <c r="M1861" s="11"/>
    </row>
    <row r="1862" spans="1:14" ht="24.95" customHeight="1" x14ac:dyDescent="0.2">
      <c r="M1862" s="11"/>
    </row>
    <row r="1863" spans="1:14" ht="24.95" customHeight="1" x14ac:dyDescent="0.2">
      <c r="M1863" s="11"/>
    </row>
    <row r="1864" spans="1:14" ht="24.95" customHeight="1" x14ac:dyDescent="0.2">
      <c r="M1864" s="11"/>
    </row>
    <row r="1865" spans="1:14" ht="24.95" customHeight="1" x14ac:dyDescent="0.2">
      <c r="M1865" s="11"/>
    </row>
    <row r="1866" spans="1:14" ht="24.95" customHeight="1" x14ac:dyDescent="0.2">
      <c r="M1866" s="11"/>
    </row>
    <row r="1867" spans="1:14" ht="24.95" customHeight="1" x14ac:dyDescent="0.2">
      <c r="M1867" s="11"/>
    </row>
    <row r="1868" spans="1:14" ht="24.95" customHeight="1" x14ac:dyDescent="0.2">
      <c r="M1868" s="11"/>
    </row>
    <row r="1869" spans="1:14" ht="24.95" customHeight="1" x14ac:dyDescent="0.2">
      <c r="M1869" s="11"/>
    </row>
    <row r="1870" spans="1:14" ht="24.95" customHeight="1" x14ac:dyDescent="0.2">
      <c r="M1870" s="11"/>
    </row>
    <row r="1871" spans="1:14" ht="24.95" customHeight="1" x14ac:dyDescent="0.2">
      <c r="M1871" s="11"/>
    </row>
    <row r="1872" spans="1:14" ht="24.95" customHeight="1" x14ac:dyDescent="0.2">
      <c r="M1872" s="11"/>
    </row>
    <row r="1873" spans="1:14" ht="24.95" customHeight="1" x14ac:dyDescent="0.2">
      <c r="M1873" s="11"/>
    </row>
    <row r="1874" spans="1:14" ht="24.95" customHeight="1" x14ac:dyDescent="0.2">
      <c r="M1874" s="388"/>
    </row>
    <row r="1875" spans="1:14" ht="24.95" customHeight="1" x14ac:dyDescent="0.2">
      <c r="M1875" s="388"/>
    </row>
    <row r="1876" spans="1:14" ht="24.95" customHeight="1" x14ac:dyDescent="0.2">
      <c r="M1876" s="388"/>
    </row>
    <row r="1877" spans="1:14" ht="24.95" customHeight="1" x14ac:dyDescent="0.2">
      <c r="M1877" s="388"/>
    </row>
    <row r="1878" spans="1:14" ht="24.95" customHeight="1" x14ac:dyDescent="0.2">
      <c r="M1878" s="388"/>
    </row>
    <row r="1879" spans="1:14" ht="24.95" customHeight="1" x14ac:dyDescent="0.2">
      <c r="M1879" s="388"/>
    </row>
    <row r="1880" spans="1:14" ht="24.95" customHeight="1" x14ac:dyDescent="0.2">
      <c r="M1880" s="388"/>
    </row>
    <row r="1881" spans="1:14" ht="24.95" customHeight="1" x14ac:dyDescent="0.2">
      <c r="M1881" s="388"/>
    </row>
    <row r="1882" spans="1:14" ht="24.95" customHeight="1" x14ac:dyDescent="0.2">
      <c r="M1882" s="388"/>
    </row>
    <row r="1883" spans="1:14" ht="24.95" customHeight="1" x14ac:dyDescent="0.2">
      <c r="M1883" s="388"/>
    </row>
    <row r="1884" spans="1:14" ht="24.95" customHeight="1" x14ac:dyDescent="0.2">
      <c r="M1884" s="388"/>
    </row>
    <row r="1885" spans="1:14" ht="24.95" customHeight="1" x14ac:dyDescent="0.2">
      <c r="M1885" s="388"/>
      <c r="N1885" s="4">
        <v>19</v>
      </c>
    </row>
    <row r="1886" spans="1:14" ht="39.950000000000003" customHeight="1" x14ac:dyDescent="0.4">
      <c r="A1886" s="735" t="s">
        <v>494</v>
      </c>
      <c r="B1886" s="735"/>
      <c r="C1886" s="735"/>
      <c r="D1886" s="735"/>
      <c r="E1886" s="735"/>
      <c r="F1886" s="735"/>
      <c r="G1886" s="735"/>
      <c r="H1886" s="735"/>
      <c r="I1886" s="735"/>
      <c r="J1886" s="735"/>
      <c r="K1886" s="735"/>
      <c r="L1886" s="735"/>
      <c r="M1886" s="735"/>
      <c r="N1886" s="735"/>
    </row>
    <row r="1887" spans="1:14" ht="24.95" customHeight="1" x14ac:dyDescent="0.2"/>
    <row r="1888" spans="1:14" ht="35.1" customHeight="1" x14ac:dyDescent="0.2">
      <c r="A1888" s="746" t="s">
        <v>495</v>
      </c>
      <c r="B1888" s="746"/>
      <c r="C1888" s="746"/>
      <c r="D1888" s="746"/>
      <c r="E1888" s="746"/>
      <c r="F1888" s="746"/>
      <c r="G1888" s="746"/>
      <c r="H1888" s="746"/>
      <c r="I1888" s="746"/>
      <c r="J1888" s="746"/>
      <c r="K1888" s="746"/>
      <c r="L1888" s="746"/>
      <c r="M1888" s="746"/>
      <c r="N1888" s="746"/>
    </row>
    <row r="1889" spans="1:14" ht="24.95" customHeight="1" x14ac:dyDescent="0.2">
      <c r="A1889" s="387"/>
      <c r="B1889" s="387"/>
      <c r="C1889" s="387"/>
      <c r="D1889" s="387"/>
      <c r="E1889" s="387"/>
      <c r="F1889" s="387"/>
      <c r="G1889" s="387"/>
      <c r="H1889" s="387"/>
      <c r="I1889" s="387"/>
      <c r="J1889" s="387"/>
      <c r="K1889" s="387"/>
      <c r="L1889" s="387"/>
      <c r="M1889" s="387"/>
      <c r="N1889" s="387"/>
    </row>
    <row r="1890" spans="1:14" ht="24.95" customHeight="1" x14ac:dyDescent="0.2">
      <c r="A1890" s="378"/>
      <c r="B1890" s="378"/>
      <c r="C1890" s="748" t="s">
        <v>127</v>
      </c>
      <c r="D1890" s="748"/>
      <c r="E1890" s="748" t="s">
        <v>128</v>
      </c>
      <c r="F1890" s="748"/>
      <c r="G1890" s="748" t="s">
        <v>13</v>
      </c>
      <c r="H1890" s="748"/>
    </row>
    <row r="1891" spans="1:14" ht="24.95" customHeight="1" x14ac:dyDescent="0.2">
      <c r="A1891" s="489" t="s">
        <v>129</v>
      </c>
      <c r="B1891" s="489"/>
      <c r="C1891" s="743">
        <f>'M.V. PROC'!B11</f>
        <v>6930355</v>
      </c>
      <c r="D1891" s="743"/>
      <c r="E1891" s="743">
        <f>'M.V. PROC'!C11</f>
        <v>2313465</v>
      </c>
      <c r="F1891" s="743"/>
      <c r="G1891" s="744">
        <f>C1891+E1891</f>
        <v>9243820</v>
      </c>
      <c r="H1891" s="744"/>
      <c r="K1891" s="411"/>
    </row>
    <row r="1892" spans="1:14" ht="24.95" customHeight="1" x14ac:dyDescent="0.2">
      <c r="A1892" s="489" t="s">
        <v>130</v>
      </c>
      <c r="B1892" s="489"/>
      <c r="C1892" s="743">
        <f>'M.V. PROC'!B12</f>
        <v>11760162</v>
      </c>
      <c r="D1892" s="743"/>
      <c r="E1892" s="743">
        <f>'M.V. PROC'!C12</f>
        <v>3346278</v>
      </c>
      <c r="F1892" s="743"/>
      <c r="G1892" s="744">
        <f>C1892+E1892</f>
        <v>15106440</v>
      </c>
      <c r="H1892" s="744"/>
      <c r="K1892" s="411"/>
    </row>
    <row r="1893" spans="1:14" ht="24.95" customHeight="1" x14ac:dyDescent="0.2">
      <c r="A1893" s="509" t="s">
        <v>3</v>
      </c>
      <c r="B1893" s="521"/>
      <c r="C1893" s="751">
        <f>C1892/C1891</f>
        <v>1.6969061469434106</v>
      </c>
      <c r="D1893" s="751"/>
      <c r="E1893" s="751">
        <f>E1892/E1891</f>
        <v>1.4464355414929553</v>
      </c>
      <c r="F1893" s="751"/>
      <c r="G1893" s="751">
        <f t="shared" ref="G1893" si="67">G1892/G1891</f>
        <v>1.6342204846048496</v>
      </c>
      <c r="H1893" s="751"/>
    </row>
    <row r="1894" spans="1:14" ht="24.95" customHeight="1" x14ac:dyDescent="0.2"/>
    <row r="1895" spans="1:14" ht="24.95" customHeight="1" x14ac:dyDescent="0.2"/>
    <row r="1896" spans="1:14" ht="24.95" customHeight="1" x14ac:dyDescent="0.2"/>
    <row r="1897" spans="1:14" ht="24.95" customHeight="1" x14ac:dyDescent="0.2"/>
    <row r="1898" spans="1:14" ht="24.95" customHeight="1" x14ac:dyDescent="0.2"/>
    <row r="1899" spans="1:14" ht="24.95" customHeight="1" x14ac:dyDescent="0.2"/>
    <row r="1900" spans="1:14" ht="24.95" customHeight="1" x14ac:dyDescent="0.2"/>
    <row r="1901" spans="1:14" ht="24.95" customHeight="1" x14ac:dyDescent="0.2"/>
    <row r="1902" spans="1:14" ht="24.95" customHeight="1" x14ac:dyDescent="0.2"/>
    <row r="1903" spans="1:14" ht="24.95" customHeight="1" x14ac:dyDescent="0.2"/>
    <row r="1904" spans="1:14" ht="24.95" customHeight="1" x14ac:dyDescent="0.2"/>
    <row r="1905" spans="1:14" ht="35.1" customHeight="1" x14ac:dyDescent="0.2">
      <c r="A1905" s="746" t="s">
        <v>497</v>
      </c>
      <c r="B1905" s="746"/>
      <c r="C1905" s="746"/>
      <c r="D1905" s="746"/>
      <c r="E1905" s="746"/>
      <c r="F1905" s="746"/>
      <c r="G1905" s="746"/>
      <c r="H1905" s="746"/>
      <c r="I1905" s="746"/>
      <c r="J1905" s="746"/>
      <c r="K1905" s="746"/>
      <c r="L1905" s="746"/>
      <c r="M1905" s="746"/>
      <c r="N1905" s="746"/>
    </row>
    <row r="1906" spans="1:14" ht="24.95" customHeight="1" x14ac:dyDescent="0.2">
      <c r="A1906" s="387"/>
      <c r="B1906" s="387"/>
      <c r="C1906" s="387"/>
      <c r="D1906" s="387"/>
      <c r="E1906" s="387"/>
      <c r="F1906" s="387"/>
      <c r="G1906" s="387"/>
      <c r="H1906" s="387"/>
      <c r="I1906" s="387"/>
      <c r="J1906" s="387"/>
      <c r="K1906" s="387"/>
      <c r="L1906" s="387"/>
      <c r="M1906" s="387"/>
      <c r="N1906" s="387"/>
    </row>
    <row r="1907" spans="1:14" ht="45.75" customHeight="1" x14ac:dyDescent="0.2">
      <c r="B1907" s="536" t="s">
        <v>14</v>
      </c>
      <c r="C1907" s="536" t="s">
        <v>15</v>
      </c>
      <c r="D1907" s="536" t="s">
        <v>138</v>
      </c>
      <c r="E1907" s="536" t="s">
        <v>565</v>
      </c>
      <c r="F1907" s="536" t="s">
        <v>136</v>
      </c>
      <c r="G1907" s="536" t="s">
        <v>124</v>
      </c>
      <c r="H1907" s="536" t="s">
        <v>547</v>
      </c>
      <c r="I1907" s="536" t="s">
        <v>137</v>
      </c>
      <c r="J1907" s="536" t="s">
        <v>546</v>
      </c>
    </row>
    <row r="1908" spans="1:14" ht="24.95" customHeight="1" x14ac:dyDescent="0.2">
      <c r="A1908" s="532" t="s">
        <v>29</v>
      </c>
      <c r="B1908" s="524">
        <f>'M.V. PROC'!C41</f>
        <v>4594733</v>
      </c>
      <c r="C1908" s="524">
        <f>'M.V. PROC'!D41</f>
        <v>126116</v>
      </c>
      <c r="D1908" s="524">
        <f>'M.V. PROC'!E41</f>
        <v>4720849</v>
      </c>
      <c r="E1908" s="524">
        <f>'M.V. PROC'!F41</f>
        <v>264685</v>
      </c>
      <c r="F1908" s="524">
        <f>'M.V. PROC'!G41</f>
        <v>956812</v>
      </c>
      <c r="G1908" s="524">
        <f>'M.V. PROC'!H41</f>
        <v>249768</v>
      </c>
      <c r="H1908" s="524">
        <f>'M.V. PROC'!I41</f>
        <v>469393</v>
      </c>
      <c r="I1908" s="524">
        <f>'M.V. PROC'!J41</f>
        <v>268848</v>
      </c>
      <c r="J1908" s="525">
        <f>I1908+H1908+G1908+F1908+E1908+D1908</f>
        <v>6930355</v>
      </c>
    </row>
    <row r="1909" spans="1:14" ht="24.95" customHeight="1" x14ac:dyDescent="0.2">
      <c r="A1909" s="526" t="s">
        <v>131</v>
      </c>
      <c r="B1909" s="527">
        <f>'M.V. PROC'!C42</f>
        <v>1543759</v>
      </c>
      <c r="C1909" s="527">
        <f>'M.V. PROC'!D42</f>
        <v>45792</v>
      </c>
      <c r="D1909" s="527">
        <f>'M.V. PROC'!E42</f>
        <v>1589551</v>
      </c>
      <c r="E1909" s="527">
        <f>'M.V. PROC'!F42</f>
        <v>150963</v>
      </c>
      <c r="F1909" s="527">
        <f>'M.V. PROC'!G42</f>
        <v>150629</v>
      </c>
      <c r="G1909" s="527">
        <f>'M.V. PROC'!H42</f>
        <v>271261</v>
      </c>
      <c r="H1909" s="527">
        <f>'M.V. PROC'!I42</f>
        <v>86872</v>
      </c>
      <c r="I1909" s="527">
        <f>'M.V. PROC'!J42</f>
        <v>64189</v>
      </c>
      <c r="J1909" s="528">
        <f>I1909+H1909+G1909+F1909+E1909+D1909</f>
        <v>2313465</v>
      </c>
    </row>
    <row r="1910" spans="1:14" ht="24.95" customHeight="1" x14ac:dyDescent="0.2">
      <c r="A1910" s="530" t="s">
        <v>72</v>
      </c>
      <c r="B1910" s="510">
        <f>SUM(B1908:B1909)</f>
        <v>6138492</v>
      </c>
      <c r="C1910" s="510">
        <f>SUM(C1908:C1909)</f>
        <v>171908</v>
      </c>
      <c r="D1910" s="510">
        <f>SUM(D1908:D1909)</f>
        <v>6310400</v>
      </c>
      <c r="E1910" s="510">
        <f t="shared" ref="E1910:F1910" si="68">SUM(E1908:E1909)</f>
        <v>415648</v>
      </c>
      <c r="F1910" s="510">
        <f t="shared" si="68"/>
        <v>1107441</v>
      </c>
      <c r="G1910" s="510">
        <f t="shared" ref="G1910" si="69">SUM(G1908:G1909)</f>
        <v>521029</v>
      </c>
      <c r="H1910" s="510">
        <f t="shared" ref="H1910" si="70">SUM(H1908:H1909)</f>
        <v>556265</v>
      </c>
      <c r="I1910" s="510">
        <f t="shared" ref="I1910" si="71">SUM(I1908:I1909)</f>
        <v>333037</v>
      </c>
      <c r="J1910" s="510">
        <f>SUM(J1908:J1909)</f>
        <v>9243820</v>
      </c>
    </row>
    <row r="1911" spans="1:14" ht="24.95" customHeight="1" x14ac:dyDescent="0.2">
      <c r="A1911" s="523" t="s">
        <v>35</v>
      </c>
      <c r="B1911" s="524">
        <f>'M.V. PROC'!C44</f>
        <v>7066269</v>
      </c>
      <c r="C1911" s="524">
        <f>'M.V. PROC'!D44</f>
        <v>214068</v>
      </c>
      <c r="D1911" s="524">
        <f>'M.V. PROC'!E44</f>
        <v>7280337</v>
      </c>
      <c r="E1911" s="524">
        <f>'M.V. PROC'!F44</f>
        <v>644843</v>
      </c>
      <c r="F1911" s="524">
        <f>'M.V. PROC'!G44</f>
        <v>1814361</v>
      </c>
      <c r="G1911" s="524">
        <f>'M.V. PROC'!H44</f>
        <v>449295</v>
      </c>
      <c r="H1911" s="524">
        <f>'M.V. PROC'!I44</f>
        <v>994401</v>
      </c>
      <c r="I1911" s="524">
        <f>'M.V. PROC'!J44</f>
        <v>576925</v>
      </c>
      <c r="J1911" s="525">
        <f>I1911+H1911+G1911+F1911+E1911+D1911</f>
        <v>11760162</v>
      </c>
    </row>
    <row r="1912" spans="1:14" ht="24.95" customHeight="1" x14ac:dyDescent="0.2">
      <c r="A1912" s="526" t="s">
        <v>70</v>
      </c>
      <c r="B1912" s="527">
        <f>'M.V. PROC'!C45</f>
        <v>2205887</v>
      </c>
      <c r="C1912" s="527">
        <f>'M.V. PROC'!D45</f>
        <v>66265</v>
      </c>
      <c r="D1912" s="527">
        <f>'M.V. PROC'!E45</f>
        <v>2272152</v>
      </c>
      <c r="E1912" s="527">
        <f>'M.V. PROC'!F45</f>
        <v>245527</v>
      </c>
      <c r="F1912" s="527">
        <f>'M.V. PROC'!G45</f>
        <v>213012</v>
      </c>
      <c r="G1912" s="527">
        <f>'M.V. PROC'!H45</f>
        <v>304778</v>
      </c>
      <c r="H1912" s="527">
        <f>'M.V. PROC'!I45</f>
        <v>193258</v>
      </c>
      <c r="I1912" s="527">
        <f>'M.V. PROC'!J45</f>
        <v>117551</v>
      </c>
      <c r="J1912" s="528">
        <f>I1912+H1912+G1912+F1912+E1912+D1912</f>
        <v>3346278</v>
      </c>
    </row>
    <row r="1913" spans="1:14" ht="24.95" customHeight="1" x14ac:dyDescent="0.2">
      <c r="A1913" s="530" t="s">
        <v>37</v>
      </c>
      <c r="B1913" s="510">
        <f>SUM(B1911:B1912)</f>
        <v>9272156</v>
      </c>
      <c r="C1913" s="510">
        <f>SUM(C1911:C1912)</f>
        <v>280333</v>
      </c>
      <c r="D1913" s="510">
        <f>SUM(D1911:D1912)</f>
        <v>9552489</v>
      </c>
      <c r="E1913" s="510">
        <f t="shared" ref="E1913" si="72">SUM(E1911:E1912)</f>
        <v>890370</v>
      </c>
      <c r="F1913" s="510">
        <f t="shared" ref="F1913" si="73">SUM(F1911:F1912)</f>
        <v>2027373</v>
      </c>
      <c r="G1913" s="510">
        <f t="shared" ref="G1913" si="74">SUM(G1911:G1912)</f>
        <v>754073</v>
      </c>
      <c r="H1913" s="510">
        <f t="shared" ref="H1913" si="75">SUM(H1911:H1912)</f>
        <v>1187659</v>
      </c>
      <c r="I1913" s="510">
        <f t="shared" ref="I1913" si="76">SUM(I1911:I1912)</f>
        <v>694476</v>
      </c>
      <c r="J1913" s="510">
        <f>SUM(J1911:J1912)</f>
        <v>15106440</v>
      </c>
    </row>
    <row r="1914" spans="1:14" ht="24.95" customHeight="1" x14ac:dyDescent="0.2">
      <c r="A1914" s="509" t="s">
        <v>3</v>
      </c>
      <c r="B1914" s="540">
        <f>B1913/B1910</f>
        <v>1.5104941083249763</v>
      </c>
      <c r="C1914" s="540">
        <f>C1913/C1910</f>
        <v>1.6307152663052331</v>
      </c>
      <c r="D1914" s="540">
        <f t="shared" ref="D1914" si="77">D1913/D1910</f>
        <v>1.5137691746957405</v>
      </c>
      <c r="E1914" s="540">
        <f t="shared" ref="E1914:G1914" si="78">E1913/E1910</f>
        <v>2.142125067364693</v>
      </c>
      <c r="F1914" s="540">
        <f t="shared" si="78"/>
        <v>1.8306826277878461</v>
      </c>
      <c r="G1914" s="540">
        <f t="shared" si="78"/>
        <v>1.4472764471843218</v>
      </c>
      <c r="H1914" s="540">
        <f>H1913/H1910</f>
        <v>2.1350597287264166</v>
      </c>
      <c r="I1914" s="540">
        <f>I1913/I1910</f>
        <v>2.0852818155340098</v>
      </c>
      <c r="J1914" s="540">
        <f>J1913/J1910</f>
        <v>1.6342204846048496</v>
      </c>
    </row>
    <row r="1915" spans="1:14" ht="24.95" customHeight="1" x14ac:dyDescent="0.2">
      <c r="A1915" s="523" t="s">
        <v>132</v>
      </c>
      <c r="B1915" s="533">
        <f>B1911/B1908</f>
        <v>1.5379063375390909</v>
      </c>
      <c r="C1915" s="533">
        <f>C1911/C1908</f>
        <v>1.6973897047162929</v>
      </c>
      <c r="D1915" s="533">
        <f t="shared" ref="D1915:I1915" si="79">D1911/D1908</f>
        <v>1.5421668856597617</v>
      </c>
      <c r="E1915" s="533">
        <f t="shared" si="79"/>
        <v>2.4362657498535998</v>
      </c>
      <c r="F1915" s="533">
        <f t="shared" si="79"/>
        <v>1.896256526883024</v>
      </c>
      <c r="G1915" s="533">
        <f t="shared" si="79"/>
        <v>1.7988493321802632</v>
      </c>
      <c r="H1915" s="533">
        <f t="shared" si="79"/>
        <v>2.1184828065182053</v>
      </c>
      <c r="I1915" s="533">
        <f t="shared" si="79"/>
        <v>2.1459151639588168</v>
      </c>
      <c r="J1915" s="537">
        <f>J1911/J1908</f>
        <v>1.6969061469434106</v>
      </c>
    </row>
    <row r="1916" spans="1:14" ht="24.95" customHeight="1" x14ac:dyDescent="0.2">
      <c r="A1916" s="526" t="s">
        <v>133</v>
      </c>
      <c r="B1916" s="534">
        <f>B1912/B1909</f>
        <v>1.4289063254044188</v>
      </c>
      <c r="C1916" s="534">
        <f>C1912/C1909</f>
        <v>1.4470868273934312</v>
      </c>
      <c r="D1916" s="534">
        <f t="shared" ref="D1916:I1916" si="80">D1912/D1909</f>
        <v>1.4294300717624033</v>
      </c>
      <c r="E1916" s="534">
        <f t="shared" si="80"/>
        <v>1.626405145631711</v>
      </c>
      <c r="F1916" s="534">
        <f t="shared" si="80"/>
        <v>1.4141499976764103</v>
      </c>
      <c r="G1916" s="534">
        <f t="shared" si="80"/>
        <v>1.1235599662317841</v>
      </c>
      <c r="H1916" s="534">
        <f t="shared" si="80"/>
        <v>2.2246293397182062</v>
      </c>
      <c r="I1916" s="534">
        <f t="shared" si="80"/>
        <v>1.8313262396983907</v>
      </c>
      <c r="J1916" s="538">
        <f>J1912/J1909</f>
        <v>1.4464355414929553</v>
      </c>
    </row>
    <row r="1917" spans="1:14" ht="24.95" customHeight="1" x14ac:dyDescent="0.2"/>
    <row r="1918" spans="1:14" ht="24.95" customHeight="1" x14ac:dyDescent="0.2"/>
    <row r="1919" spans="1:14" ht="24.95" customHeight="1" x14ac:dyDescent="0.2"/>
    <row r="1920" spans="1:14" ht="24.95" customHeight="1" x14ac:dyDescent="0.2"/>
    <row r="1921" spans="1:14" ht="24.95" customHeight="1" x14ac:dyDescent="0.2"/>
    <row r="1922" spans="1:14" ht="24.95" customHeight="1" x14ac:dyDescent="0.2"/>
    <row r="1923" spans="1:14" ht="24.95" customHeight="1" x14ac:dyDescent="0.2"/>
    <row r="1924" spans="1:14" ht="24.95" customHeight="1" x14ac:dyDescent="0.2"/>
    <row r="1925" spans="1:14" ht="24.95" customHeight="1" x14ac:dyDescent="0.2"/>
    <row r="1926" spans="1:14" ht="24.95" customHeight="1" x14ac:dyDescent="0.2"/>
    <row r="1927" spans="1:14" ht="24.95" customHeight="1" x14ac:dyDescent="0.2"/>
    <row r="1928" spans="1:14" ht="24.95" customHeight="1" x14ac:dyDescent="0.2"/>
    <row r="1929" spans="1:14" ht="24.95" customHeight="1" x14ac:dyDescent="0.2"/>
    <row r="1930" spans="1:14" ht="35.1" customHeight="1" x14ac:dyDescent="0.2">
      <c r="A1930" s="746" t="s">
        <v>496</v>
      </c>
      <c r="B1930" s="746"/>
      <c r="C1930" s="746"/>
      <c r="D1930" s="746"/>
      <c r="E1930" s="746"/>
      <c r="F1930" s="746"/>
      <c r="G1930" s="746"/>
      <c r="H1930" s="746"/>
      <c r="I1930" s="746"/>
      <c r="J1930" s="746"/>
      <c r="K1930" s="746"/>
      <c r="L1930" s="746"/>
      <c r="M1930" s="746"/>
      <c r="N1930" s="746"/>
    </row>
    <row r="1931" spans="1:14" ht="24.95" customHeight="1" x14ac:dyDescent="0.25">
      <c r="A1931" s="758"/>
      <c r="B1931" s="758"/>
      <c r="C1931" s="758"/>
      <c r="D1931" s="758"/>
      <c r="E1931" s="758"/>
      <c r="F1931" s="758"/>
      <c r="G1931" s="758"/>
      <c r="H1931" s="758"/>
      <c r="I1931" s="758"/>
      <c r="J1931" s="758"/>
      <c r="K1931" s="758"/>
      <c r="L1931" s="758"/>
      <c r="M1931" s="758"/>
      <c r="N1931" s="758"/>
    </row>
    <row r="1932" spans="1:14" ht="24.95" customHeight="1" x14ac:dyDescent="0.2">
      <c r="B1932" s="539" t="s">
        <v>5</v>
      </c>
      <c r="C1932" s="539" t="s">
        <v>6</v>
      </c>
      <c r="D1932" s="539" t="s">
        <v>69</v>
      </c>
      <c r="E1932" s="539" t="s">
        <v>7</v>
      </c>
      <c r="F1932" s="539" t="s">
        <v>8</v>
      </c>
      <c r="G1932" s="539" t="s">
        <v>9</v>
      </c>
      <c r="H1932" s="539" t="s">
        <v>10</v>
      </c>
      <c r="I1932" s="539" t="s">
        <v>11</v>
      </c>
      <c r="J1932" s="539" t="s">
        <v>12</v>
      </c>
      <c r="K1932" s="539" t="s">
        <v>13</v>
      </c>
      <c r="L1932" s="395"/>
      <c r="M1932" s="395"/>
      <c r="N1932" s="395"/>
    </row>
    <row r="1933" spans="1:14" ht="24.95" customHeight="1" x14ac:dyDescent="0.2">
      <c r="A1933" s="532" t="s">
        <v>29</v>
      </c>
      <c r="B1933" s="524">
        <f>'M.V. PROC'!C84</f>
        <v>799260</v>
      </c>
      <c r="C1933" s="524">
        <f>'M.V. PROC'!D84</f>
        <v>1065551</v>
      </c>
      <c r="D1933" s="524">
        <f>'M.V. PROC'!E84</f>
        <v>1168451</v>
      </c>
      <c r="E1933" s="524">
        <f>'M.V. PROC'!F84</f>
        <v>322281</v>
      </c>
      <c r="F1933" s="524">
        <f>'M.V. PROC'!G84</f>
        <v>1093849</v>
      </c>
      <c r="G1933" s="524">
        <f>'M.V. PROC'!H84</f>
        <v>866922</v>
      </c>
      <c r="H1933" s="524">
        <f>'M.V. PROC'!I84</f>
        <v>414362</v>
      </c>
      <c r="I1933" s="524">
        <f>'M.V. PROC'!J84</f>
        <v>796201</v>
      </c>
      <c r="J1933" s="524">
        <f>'M.V. PROC'!K84</f>
        <v>403478</v>
      </c>
      <c r="K1933" s="525">
        <f>SUM(B1933:J1933)</f>
        <v>6930355</v>
      </c>
      <c r="L1933" s="396"/>
      <c r="M1933" s="396"/>
      <c r="N1933" s="397"/>
    </row>
    <row r="1934" spans="1:14" ht="24.95" customHeight="1" x14ac:dyDescent="0.2">
      <c r="A1934" s="526" t="s">
        <v>131</v>
      </c>
      <c r="B1934" s="527">
        <f>'M.V. PROC'!C85</f>
        <v>106304</v>
      </c>
      <c r="C1934" s="527">
        <f>'M.V. PROC'!D85</f>
        <v>595199</v>
      </c>
      <c r="D1934" s="527">
        <f>'M.V. PROC'!E85</f>
        <v>466632</v>
      </c>
      <c r="E1934" s="527">
        <f>'M.V. PROC'!F85</f>
        <v>157979</v>
      </c>
      <c r="F1934" s="527">
        <f>'M.V. PROC'!G85</f>
        <v>529081</v>
      </c>
      <c r="G1934" s="527">
        <f>'M.V. PROC'!H85</f>
        <v>131768</v>
      </c>
      <c r="H1934" s="527">
        <f>'M.V. PROC'!I85</f>
        <v>38759</v>
      </c>
      <c r="I1934" s="527">
        <f>'M.V. PROC'!J85</f>
        <v>230713</v>
      </c>
      <c r="J1934" s="527">
        <f>'M.V. PROC'!K85</f>
        <v>57030</v>
      </c>
      <c r="K1934" s="528">
        <f>SUM(B1934:J1934)</f>
        <v>2313465</v>
      </c>
      <c r="L1934" s="396"/>
      <c r="M1934" s="396"/>
      <c r="N1934" s="397"/>
    </row>
    <row r="1935" spans="1:14" ht="24.95" customHeight="1" x14ac:dyDescent="0.2">
      <c r="A1935" s="530" t="s">
        <v>0</v>
      </c>
      <c r="B1935" s="510">
        <f t="shared" ref="B1935:J1935" si="81">SUM(B1933:B1934)</f>
        <v>905564</v>
      </c>
      <c r="C1935" s="510">
        <f t="shared" si="81"/>
        <v>1660750</v>
      </c>
      <c r="D1935" s="510">
        <f t="shared" si="81"/>
        <v>1635083</v>
      </c>
      <c r="E1935" s="510">
        <f t="shared" si="81"/>
        <v>480260</v>
      </c>
      <c r="F1935" s="510">
        <f t="shared" si="81"/>
        <v>1622930</v>
      </c>
      <c r="G1935" s="510">
        <f t="shared" si="81"/>
        <v>998690</v>
      </c>
      <c r="H1935" s="510">
        <f t="shared" si="81"/>
        <v>453121</v>
      </c>
      <c r="I1935" s="510">
        <f t="shared" si="81"/>
        <v>1026914</v>
      </c>
      <c r="J1935" s="510">
        <f t="shared" si="81"/>
        <v>460508</v>
      </c>
      <c r="K1935" s="510">
        <f>SUM(K1933:K1934)</f>
        <v>9243820</v>
      </c>
      <c r="L1935" s="396"/>
      <c r="M1935" s="396"/>
      <c r="N1935" s="397"/>
    </row>
    <row r="1936" spans="1:14" ht="24.95" customHeight="1" x14ac:dyDescent="0.2">
      <c r="A1936" s="523" t="s">
        <v>35</v>
      </c>
      <c r="B1936" s="524">
        <f>'M.V. PROC'!C87</f>
        <v>1333778</v>
      </c>
      <c r="C1936" s="524">
        <f>'M.V. PROC'!D87</f>
        <v>1735714</v>
      </c>
      <c r="D1936" s="524">
        <f>'M.V. PROC'!E87</f>
        <v>1991681</v>
      </c>
      <c r="E1936" s="524">
        <f>'M.V. PROC'!F87</f>
        <v>617421</v>
      </c>
      <c r="F1936" s="524">
        <f>'M.V. PROC'!G87</f>
        <v>1856391</v>
      </c>
      <c r="G1936" s="524">
        <f>'M.V. PROC'!H87</f>
        <v>1415311</v>
      </c>
      <c r="H1936" s="524">
        <f>'M.V. PROC'!I87</f>
        <v>801663</v>
      </c>
      <c r="I1936" s="524">
        <f>'M.V. PROC'!J87</f>
        <v>1348961</v>
      </c>
      <c r="J1936" s="524">
        <f>'M.V. PROC'!K87</f>
        <v>659242</v>
      </c>
      <c r="K1936" s="525">
        <f>SUM(B1936:J1936)</f>
        <v>11760162</v>
      </c>
      <c r="L1936" s="396"/>
      <c r="M1936" s="396"/>
      <c r="N1936" s="397"/>
    </row>
    <row r="1937" spans="1:14" ht="24.95" customHeight="1" x14ac:dyDescent="0.2">
      <c r="A1937" s="526" t="s">
        <v>70</v>
      </c>
      <c r="B1937" s="527">
        <f>'M.V. PROC'!C88</f>
        <v>168746</v>
      </c>
      <c r="C1937" s="527">
        <f>'M.V. PROC'!D88</f>
        <v>784406</v>
      </c>
      <c r="D1937" s="527">
        <f>'M.V. PROC'!E88</f>
        <v>623888</v>
      </c>
      <c r="E1937" s="527">
        <f>'M.V. PROC'!F88</f>
        <v>190932</v>
      </c>
      <c r="F1937" s="527">
        <f>'M.V. PROC'!G88</f>
        <v>835295</v>
      </c>
      <c r="G1937" s="527">
        <f>'M.V. PROC'!H88</f>
        <v>201897</v>
      </c>
      <c r="H1937" s="527">
        <f>'M.V. PROC'!I88</f>
        <v>67101</v>
      </c>
      <c r="I1937" s="527">
        <f>'M.V. PROC'!J88</f>
        <v>396704</v>
      </c>
      <c r="J1937" s="527">
        <f>'M.V. PROC'!K88</f>
        <v>77309</v>
      </c>
      <c r="K1937" s="528">
        <f>SUM(B1937:J1937)</f>
        <v>3346278</v>
      </c>
      <c r="L1937" s="396"/>
      <c r="M1937" s="396"/>
      <c r="N1937" s="397"/>
    </row>
    <row r="1938" spans="1:14" ht="24.95" customHeight="1" x14ac:dyDescent="0.2">
      <c r="A1938" s="530" t="s">
        <v>71</v>
      </c>
      <c r="B1938" s="510">
        <f t="shared" ref="B1938:K1938" si="82">SUM(B1936:B1937)</f>
        <v>1502524</v>
      </c>
      <c r="C1938" s="510">
        <f t="shared" si="82"/>
        <v>2520120</v>
      </c>
      <c r="D1938" s="510">
        <f t="shared" si="82"/>
        <v>2615569</v>
      </c>
      <c r="E1938" s="510">
        <f t="shared" si="82"/>
        <v>808353</v>
      </c>
      <c r="F1938" s="510">
        <f t="shared" si="82"/>
        <v>2691686</v>
      </c>
      <c r="G1938" s="510">
        <f t="shared" si="82"/>
        <v>1617208</v>
      </c>
      <c r="H1938" s="510">
        <f t="shared" si="82"/>
        <v>868764</v>
      </c>
      <c r="I1938" s="510">
        <f t="shared" si="82"/>
        <v>1745665</v>
      </c>
      <c r="J1938" s="510">
        <f t="shared" si="82"/>
        <v>736551</v>
      </c>
      <c r="K1938" s="510">
        <f t="shared" si="82"/>
        <v>15106440</v>
      </c>
      <c r="L1938" s="396"/>
      <c r="M1938" s="396"/>
      <c r="N1938" s="397"/>
    </row>
    <row r="1939" spans="1:14" ht="24.95" customHeight="1" x14ac:dyDescent="0.2">
      <c r="A1939" s="509" t="s">
        <v>73</v>
      </c>
      <c r="B1939" s="529">
        <f>'M.V. PROC'!C89</f>
        <v>0.17275427302834176</v>
      </c>
      <c r="C1939" s="529">
        <f>'M.V. PROC'!D89</f>
        <v>0.27730710030405353</v>
      </c>
      <c r="D1939" s="529">
        <f>'M.V. PROC'!E89</f>
        <v>0.25534036681018213</v>
      </c>
      <c r="E1939" s="529">
        <f>'M.V. PROC'!F89</f>
        <v>0.28210707109178695</v>
      </c>
      <c r="F1939" s="529">
        <f>'M.V. PROC'!G89</f>
        <v>0.32389835889523805</v>
      </c>
      <c r="G1939" s="529">
        <f>'M.V. PROC'!H89</f>
        <v>0.25569644203692871</v>
      </c>
      <c r="H1939" s="529">
        <f>'M.V. PROC'!I89</f>
        <v>0.17753510807226056</v>
      </c>
      <c r="I1939" s="529">
        <f>'M.V. PROC'!J89</f>
        <v>0.33581170840677532</v>
      </c>
      <c r="J1939" s="529">
        <f>'M.V. PROC'!K89</f>
        <v>0.2263181193854682</v>
      </c>
      <c r="K1939" s="529">
        <f>'M.V. CyL'!C14</f>
        <v>0.25658287044788203</v>
      </c>
      <c r="L1939" s="396"/>
      <c r="M1939" s="396"/>
      <c r="N1939" s="397"/>
    </row>
    <row r="1940" spans="1:14" ht="24.95" customHeight="1" x14ac:dyDescent="0.2">
      <c r="A1940" s="509" t="s">
        <v>3</v>
      </c>
      <c r="B1940" s="540">
        <f>B1938/B1935</f>
        <v>1.65921348463499</v>
      </c>
      <c r="C1940" s="540">
        <f t="shared" ref="C1940:K1940" si="83">C1938/C1935</f>
        <v>1.5174589793767876</v>
      </c>
      <c r="D1940" s="540">
        <f t="shared" si="83"/>
        <v>1.5996551857000532</v>
      </c>
      <c r="E1940" s="540">
        <f t="shared" si="83"/>
        <v>1.6831570399367008</v>
      </c>
      <c r="F1940" s="540">
        <f t="shared" si="83"/>
        <v>1.6585348721140161</v>
      </c>
      <c r="G1940" s="540">
        <f t="shared" si="83"/>
        <v>1.6193293214110485</v>
      </c>
      <c r="H1940" s="540">
        <f t="shared" si="83"/>
        <v>1.9172892008977735</v>
      </c>
      <c r="I1940" s="540">
        <f t="shared" si="83"/>
        <v>1.6999135273255599</v>
      </c>
      <c r="J1940" s="540">
        <f t="shared" si="83"/>
        <v>1.5994314973898391</v>
      </c>
      <c r="K1940" s="540">
        <f t="shared" si="83"/>
        <v>1.6342204846048496</v>
      </c>
      <c r="L1940" s="10"/>
      <c r="M1940" s="10"/>
      <c r="N1940" s="388"/>
    </row>
    <row r="1941" spans="1:14" ht="24.95" customHeight="1" x14ac:dyDescent="0.2">
      <c r="A1941" s="532" t="s">
        <v>134</v>
      </c>
      <c r="B1941" s="541">
        <f>B1936/B1933</f>
        <v>1.6687661086505017</v>
      </c>
      <c r="C1941" s="541">
        <f t="shared" ref="C1941:K1941" si="84">C1936/C1933</f>
        <v>1.6289356398708275</v>
      </c>
      <c r="D1941" s="541">
        <f t="shared" si="84"/>
        <v>1.7045481582026119</v>
      </c>
      <c r="E1941" s="541">
        <f t="shared" si="84"/>
        <v>1.9157846723821759</v>
      </c>
      <c r="F1941" s="541">
        <f t="shared" si="84"/>
        <v>1.6971181579907282</v>
      </c>
      <c r="G1941" s="541">
        <f t="shared" si="84"/>
        <v>1.6325701735565599</v>
      </c>
      <c r="H1941" s="541">
        <f t="shared" si="84"/>
        <v>1.9346923704393744</v>
      </c>
      <c r="I1941" s="541">
        <f t="shared" si="84"/>
        <v>1.6942468045129309</v>
      </c>
      <c r="J1941" s="541">
        <f t="shared" si="84"/>
        <v>1.6338982546755958</v>
      </c>
      <c r="K1941" s="542">
        <f t="shared" si="84"/>
        <v>1.6969061469434106</v>
      </c>
    </row>
    <row r="1942" spans="1:14" ht="24.95" customHeight="1" x14ac:dyDescent="0.2">
      <c r="A1942" s="526" t="s">
        <v>135</v>
      </c>
      <c r="B1942" s="534">
        <f>B1937/B1934</f>
        <v>1.5873908789885611</v>
      </c>
      <c r="C1942" s="534">
        <f t="shared" ref="C1942:K1942" si="85">C1937/C1934</f>
        <v>1.3178886389258047</v>
      </c>
      <c r="D1942" s="534">
        <f t="shared" si="85"/>
        <v>1.3370021773045997</v>
      </c>
      <c r="E1942" s="534">
        <f t="shared" si="85"/>
        <v>1.208591015261522</v>
      </c>
      <c r="F1942" s="534">
        <f t="shared" si="85"/>
        <v>1.5787658222464991</v>
      </c>
      <c r="G1942" s="534">
        <f t="shared" si="85"/>
        <v>1.5322157124643312</v>
      </c>
      <c r="H1942" s="534">
        <f t="shared" si="85"/>
        <v>1.7312366160117649</v>
      </c>
      <c r="I1942" s="534">
        <f t="shared" si="85"/>
        <v>1.7194696441032797</v>
      </c>
      <c r="J1942" s="534">
        <f t="shared" si="85"/>
        <v>1.3555847799403822</v>
      </c>
      <c r="K1942" s="538">
        <f t="shared" si="85"/>
        <v>1.4464355414929553</v>
      </c>
    </row>
    <row r="1943" spans="1:14" ht="24.95" customHeight="1" x14ac:dyDescent="0.2">
      <c r="B1943" s="689">
        <f>B1934/B1935</f>
        <v>0.11738982556727079</v>
      </c>
    </row>
    <row r="1944" spans="1:14" ht="24.95" customHeight="1" x14ac:dyDescent="0.2"/>
    <row r="1945" spans="1:14" ht="24.95" customHeight="1" x14ac:dyDescent="0.2"/>
    <row r="1946" spans="1:14" ht="24.95" customHeight="1" x14ac:dyDescent="0.2"/>
    <row r="1947" spans="1:14" ht="24.95" customHeight="1" x14ac:dyDescent="0.2"/>
    <row r="1948" spans="1:14" ht="24.95" customHeight="1" x14ac:dyDescent="0.2"/>
    <row r="1949" spans="1:14" ht="24.95" customHeight="1" x14ac:dyDescent="0.2"/>
    <row r="1950" spans="1:14" ht="24.95" customHeight="1" x14ac:dyDescent="0.2"/>
    <row r="1951" spans="1:14" ht="24.95" customHeight="1" x14ac:dyDescent="0.2"/>
    <row r="1952" spans="1:14" ht="24.95" customHeight="1" x14ac:dyDescent="0.2"/>
    <row r="1953" spans="1:14" ht="24.95" customHeight="1" x14ac:dyDescent="0.2"/>
    <row r="1954" spans="1:14" ht="24.95" customHeight="1" x14ac:dyDescent="0.2"/>
    <row r="1955" spans="1:14" ht="24.95" customHeight="1" x14ac:dyDescent="0.2"/>
    <row r="1956" spans="1:14" ht="24.95" customHeight="1" x14ac:dyDescent="0.2"/>
    <row r="1957" spans="1:14" ht="24.95" customHeight="1" x14ac:dyDescent="0.2"/>
    <row r="1958" spans="1:14" ht="24.95" customHeight="1" x14ac:dyDescent="0.2"/>
    <row r="1959" spans="1:14" ht="24.95" customHeight="1" x14ac:dyDescent="0.2">
      <c r="N1959" s="4">
        <v>20</v>
      </c>
    </row>
    <row r="1960" spans="1:14" ht="35.1" customHeight="1" x14ac:dyDescent="0.2">
      <c r="A1960" s="746" t="s">
        <v>498</v>
      </c>
      <c r="B1960" s="746"/>
      <c r="C1960" s="746"/>
      <c r="D1960" s="746"/>
      <c r="E1960" s="746"/>
      <c r="F1960" s="746"/>
      <c r="G1960" s="746"/>
      <c r="H1960" s="746"/>
      <c r="I1960" s="746"/>
      <c r="J1960" s="746"/>
      <c r="K1960" s="746"/>
      <c r="L1960" s="746"/>
      <c r="M1960" s="746"/>
      <c r="N1960" s="746"/>
    </row>
    <row r="1961" spans="1:14" ht="24.95" customHeight="1" x14ac:dyDescent="0.2"/>
    <row r="1962" spans="1:14" ht="30" customHeight="1" x14ac:dyDescent="0.2">
      <c r="A1962" s="539" t="s">
        <v>29</v>
      </c>
      <c r="B1962" s="539"/>
      <c r="C1962" s="539" t="s">
        <v>223</v>
      </c>
    </row>
    <row r="1963" spans="1:14" ht="30" customHeight="1" x14ac:dyDescent="0.2">
      <c r="A1963" s="579" t="str">
        <f>'M.V. PROC'!A120</f>
        <v>Madrid (Comunidad de)</v>
      </c>
      <c r="B1963" s="581"/>
      <c r="C1963" s="581">
        <f>'M.V. PROC'!B120</f>
        <v>0.27359816067513998</v>
      </c>
    </row>
    <row r="1964" spans="1:14" ht="30" customHeight="1" x14ac:dyDescent="0.2">
      <c r="A1964" s="579" t="str">
        <f>'M.V. PROC'!A121</f>
        <v>Castilla y León</v>
      </c>
      <c r="B1964" s="581"/>
      <c r="C1964" s="581">
        <f>'M.V. PROC'!B121</f>
        <v>0.14467804559735001</v>
      </c>
    </row>
    <row r="1965" spans="1:14" ht="30" customHeight="1" x14ac:dyDescent="0.2">
      <c r="A1965" s="579" t="str">
        <f>'M.V. PROC'!A122</f>
        <v>Andalucía</v>
      </c>
      <c r="B1965" s="581"/>
      <c r="C1965" s="581">
        <f>'M.V. PROC'!B122</f>
        <v>8.1844882477357994E-2</v>
      </c>
    </row>
    <row r="1966" spans="1:14" ht="30" customHeight="1" x14ac:dyDescent="0.2">
      <c r="A1966" s="579" t="str">
        <f>'M.V. PROC'!A123</f>
        <v>Cataluña</v>
      </c>
      <c r="B1966" s="581"/>
      <c r="C1966" s="581">
        <f>'M.V. PROC'!B123</f>
        <v>7.2554945004857999E-2</v>
      </c>
    </row>
    <row r="1967" spans="1:14" ht="30" customHeight="1" x14ac:dyDescent="0.2">
      <c r="A1967" s="582" t="str">
        <f>'M.V. PROC'!A124</f>
        <v>País Vasco</v>
      </c>
      <c r="B1967" s="581"/>
      <c r="C1967" s="581">
        <f>'M.V. PROC'!B124</f>
        <v>6.4897823292640003E-2</v>
      </c>
    </row>
    <row r="1968" spans="1:14" ht="30" customHeight="1" x14ac:dyDescent="0.2">
      <c r="A1968" s="582" t="str">
        <f>'M.V. PROC'!A125</f>
        <v>Galicia</v>
      </c>
      <c r="B1968" s="581"/>
      <c r="C1968" s="581">
        <f>'M.V. PROC'!B125</f>
        <v>5.8729042439842997E-2</v>
      </c>
    </row>
    <row r="1969" spans="1:7" ht="30" customHeight="1" x14ac:dyDescent="0.2">
      <c r="A1969" s="582" t="str">
        <f>'M.V. PROC'!A126</f>
        <v>Comunidad Valenciana</v>
      </c>
      <c r="B1969" s="581"/>
      <c r="C1969" s="581">
        <f>'M.V. PROC'!B126</f>
        <v>5.4817675951732002E-2</v>
      </c>
    </row>
    <row r="1970" spans="1:7" ht="30" customHeight="1" x14ac:dyDescent="0.2">
      <c r="A1970" s="582" t="str">
        <f>'M.V. PROC'!A127</f>
        <v>Castilla - La Mancha</v>
      </c>
      <c r="B1970" s="581"/>
      <c r="C1970" s="581">
        <f>'M.V. PROC'!B127</f>
        <v>4.7400878655260999E-2</v>
      </c>
    </row>
    <row r="1971" spans="1:7" ht="30" customHeight="1" x14ac:dyDescent="0.2">
      <c r="A1971" s="582" t="str">
        <f>'M.V. PROC'!A128</f>
        <v>Asturias (Principado de)</v>
      </c>
      <c r="B1971" s="581"/>
      <c r="C1971" s="581">
        <f>'M.V. PROC'!B128</f>
        <v>4.7374027165143003E-2</v>
      </c>
    </row>
    <row r="1972" spans="1:7" ht="30" customHeight="1" x14ac:dyDescent="0.2">
      <c r="A1972" s="582" t="str">
        <f>'M.V. PROC'!A129</f>
        <v>Cantabria</v>
      </c>
      <c r="B1972" s="581"/>
      <c r="C1972" s="581">
        <f>'M.V. PROC'!B129</f>
        <v>3.0935888399518999E-2</v>
      </c>
    </row>
    <row r="1973" spans="1:7" ht="30" customHeight="1" x14ac:dyDescent="0.2">
      <c r="A1973" s="582" t="str">
        <f>'M.V. PROC'!A130</f>
        <v>Extremadura</v>
      </c>
      <c r="B1973" s="581"/>
      <c r="C1973" s="581">
        <f>'M.V. PROC'!B130</f>
        <v>2.7054566462060999E-2</v>
      </c>
    </row>
    <row r="1974" spans="1:7" ht="30" customHeight="1" x14ac:dyDescent="0.2">
      <c r="A1974" s="582" t="str">
        <f>'M.V. PROC'!A131</f>
        <v>Aragón</v>
      </c>
      <c r="B1974" s="581"/>
      <c r="C1974" s="581">
        <f>'M.V. PROC'!B131</f>
        <v>2.4241130012163999E-2</v>
      </c>
    </row>
    <row r="1975" spans="1:7" ht="30" customHeight="1" x14ac:dyDescent="0.2">
      <c r="A1975" s="582" t="str">
        <f>'M.V. PROC'!A132</f>
        <v>Navarra (Comunidad Foral de)</v>
      </c>
      <c r="B1975" s="581"/>
      <c r="C1975" s="581">
        <f>'M.V. PROC'!B132</f>
        <v>1.9309665562986002E-2</v>
      </c>
    </row>
    <row r="1976" spans="1:7" ht="30" customHeight="1" x14ac:dyDescent="0.2">
      <c r="A1976" s="582" t="str">
        <f>'M.V. PROC'!A133</f>
        <v>Murcia (Región de)</v>
      </c>
      <c r="B1976" s="581"/>
      <c r="C1976" s="581">
        <f>'M.V. PROC'!B133</f>
        <v>1.5722817255156001E-2</v>
      </c>
    </row>
    <row r="1977" spans="1:7" ht="30" customHeight="1" x14ac:dyDescent="0.2">
      <c r="A1977" s="582" t="str">
        <f>'M.V. PROC'!A134</f>
        <v>Canarias</v>
      </c>
      <c r="B1977" s="581"/>
      <c r="C1977" s="581">
        <f>'M.V. PROC'!B134</f>
        <v>1.2220368975327999E-2</v>
      </c>
    </row>
    <row r="1978" spans="1:7" ht="30" customHeight="1" x14ac:dyDescent="0.2">
      <c r="A1978" s="582" t="str">
        <f>'M.V. PROC'!A135</f>
        <v>Rioja (La)</v>
      </c>
      <c r="B1978" s="581"/>
      <c r="C1978" s="581">
        <f>'M.V. PROC'!B135</f>
        <v>1.2028199817922001E-2</v>
      </c>
    </row>
    <row r="1979" spans="1:7" ht="30" customHeight="1" x14ac:dyDescent="0.2">
      <c r="A1979" s="582" t="str">
        <f>'M.V. PROC'!A136</f>
        <v>Baleares (Islas)</v>
      </c>
      <c r="B1979" s="581"/>
      <c r="C1979" s="581">
        <f>'M.V. PROC'!B136</f>
        <v>1.0145025002682001E-2</v>
      </c>
    </row>
    <row r="1980" spans="1:7" ht="30" customHeight="1" x14ac:dyDescent="0.2">
      <c r="A1980" s="582" t="str">
        <f>'M.V. PROC'!A137</f>
        <v>Ceuta</v>
      </c>
      <c r="B1980" s="581"/>
      <c r="C1980" s="581">
        <f>'M.V. PROC'!B137</f>
        <v>1.2864788890609999E-3</v>
      </c>
    </row>
    <row r="1981" spans="1:7" ht="30" customHeight="1" x14ac:dyDescent="0.2">
      <c r="A1981" s="582" t="str">
        <f>'M.V. PROC'!A138</f>
        <v>Melilla</v>
      </c>
      <c r="B1981" s="581"/>
      <c r="C1981" s="581">
        <f>'M.V. PROC'!B138</f>
        <v>1.1603783637963E-3</v>
      </c>
    </row>
    <row r="1982" spans="1:7" ht="30" customHeight="1" x14ac:dyDescent="0.2">
      <c r="A1982" s="539" t="s">
        <v>13</v>
      </c>
      <c r="B1982" s="539"/>
      <c r="C1982" s="543">
        <f>SUM(C1963:C1981)</f>
        <v>1.0000000000000002</v>
      </c>
    </row>
    <row r="1983" spans="1:7" ht="24.95" customHeight="1" x14ac:dyDescent="0.25">
      <c r="A1983" s="412"/>
      <c r="B1983" s="413"/>
      <c r="C1983" s="414"/>
    </row>
    <row r="1984" spans="1:7" ht="24.95" customHeight="1" x14ac:dyDescent="0.25">
      <c r="C1984" s="412"/>
      <c r="D1984" s="412"/>
      <c r="E1984" s="412"/>
      <c r="F1984" s="413"/>
      <c r="G1984" s="414"/>
    </row>
    <row r="1985" spans="1:14" ht="35.1" customHeight="1" x14ac:dyDescent="0.2">
      <c r="A1985" s="746" t="s">
        <v>499</v>
      </c>
      <c r="B1985" s="746"/>
      <c r="C1985" s="746"/>
      <c r="D1985" s="746"/>
      <c r="E1985" s="746"/>
      <c r="F1985" s="746"/>
      <c r="G1985" s="746"/>
      <c r="H1985" s="746"/>
      <c r="I1985" s="746"/>
      <c r="J1985" s="746"/>
      <c r="K1985" s="746"/>
      <c r="L1985" s="746"/>
      <c r="M1985" s="746"/>
      <c r="N1985" s="746"/>
    </row>
    <row r="1986" spans="1:14" ht="24.95" customHeight="1" x14ac:dyDescent="0.2"/>
    <row r="1987" spans="1:14" ht="24.95" customHeight="1" x14ac:dyDescent="0.2">
      <c r="A1987" s="539" t="s">
        <v>139</v>
      </c>
      <c r="B1987" s="539"/>
      <c r="C1987" s="539" t="s">
        <v>223</v>
      </c>
    </row>
    <row r="1988" spans="1:14" ht="30" customHeight="1" x14ac:dyDescent="0.2">
      <c r="A1988" s="579" t="str">
        <f>'M.V. PROC'!A188</f>
        <v>Francia</v>
      </c>
      <c r="B1988" s="580"/>
      <c r="C1988" s="581">
        <f>'M.V. PROC'!B188</f>
        <v>0.16356207709848</v>
      </c>
    </row>
    <row r="1989" spans="1:14" ht="30" customHeight="1" x14ac:dyDescent="0.25">
      <c r="A1989" s="579" t="str">
        <f>'M.V. PROC'!A189</f>
        <v>Portugal</v>
      </c>
      <c r="B1989" s="580"/>
      <c r="C1989" s="581">
        <f>'M.V. PROC'!B189</f>
        <v>0.11750974609992999</v>
      </c>
      <c r="I1989" s="415"/>
    </row>
    <row r="1990" spans="1:14" ht="30" customHeight="1" x14ac:dyDescent="0.25">
      <c r="A1990" s="579" t="str">
        <f>'M.V. PROC'!A190</f>
        <v>Reino Unido</v>
      </c>
      <c r="B1990" s="580"/>
      <c r="C1990" s="581">
        <f>'M.V. PROC'!B190</f>
        <v>0.10073683315081999</v>
      </c>
      <c r="I1990" s="415"/>
    </row>
    <row r="1991" spans="1:14" ht="30" customHeight="1" x14ac:dyDescent="0.25">
      <c r="A1991" s="579" t="str">
        <f>'M.V. PROC'!A191</f>
        <v>Benelux (Bélgica, Holanda y Luxemburgo)</v>
      </c>
      <c r="B1991" s="580"/>
      <c r="C1991" s="581">
        <f>'M.V. PROC'!B191</f>
        <v>8.9867167082517005E-2</v>
      </c>
      <c r="I1991" s="415"/>
    </row>
    <row r="1992" spans="1:14" ht="30" customHeight="1" x14ac:dyDescent="0.25">
      <c r="A1992" s="579" t="str">
        <f>'M.V. PROC'!A192</f>
        <v>Resto de Europa</v>
      </c>
      <c r="B1992" s="580"/>
      <c r="C1992" s="581">
        <f>'M.V. PROC'!B192</f>
        <v>8.7365011639477005E-2</v>
      </c>
      <c r="I1992" s="415"/>
    </row>
    <row r="1993" spans="1:14" ht="30" customHeight="1" x14ac:dyDescent="0.2">
      <c r="A1993" s="579" t="str">
        <f>'M.V. PROC'!A193</f>
        <v>EEUU</v>
      </c>
      <c r="B1993" s="580"/>
      <c r="C1993" s="581">
        <f>'M.V. PROC'!B193</f>
        <v>8.6332219634605994E-2</v>
      </c>
    </row>
    <row r="1994" spans="1:14" ht="30" customHeight="1" x14ac:dyDescent="0.2">
      <c r="A1994" s="579" t="str">
        <f>'M.V. PROC'!A194</f>
        <v>Alemania</v>
      </c>
      <c r="B1994" s="580"/>
      <c r="C1994" s="581">
        <f>'M.V. PROC'!B194</f>
        <v>8.2634654533196003E-2</v>
      </c>
    </row>
    <row r="1995" spans="1:14" ht="30" customHeight="1" x14ac:dyDescent="0.2">
      <c r="A1995" s="579" t="str">
        <f>'M.V. PROC'!A195</f>
        <v>Resto del mundo</v>
      </c>
      <c r="B1995" s="580"/>
      <c r="C1995" s="581">
        <f>'M.V. PROC'!B195</f>
        <v>5.7782902324631999E-2</v>
      </c>
    </row>
    <row r="1996" spans="1:14" ht="30" customHeight="1" x14ac:dyDescent="0.2">
      <c r="A1996" s="579" t="str">
        <f>'M.V. PROC'!A196</f>
        <v>Italia</v>
      </c>
      <c r="B1996" s="580"/>
      <c r="C1996" s="581">
        <f>'M.V. PROC'!B196</f>
        <v>5.1959050556386999E-2</v>
      </c>
    </row>
    <row r="1997" spans="1:14" ht="30" customHeight="1" x14ac:dyDescent="0.2">
      <c r="A1997" s="579" t="str">
        <f>'M.V. PROC'!A197</f>
        <v>Resto de América</v>
      </c>
      <c r="B1997" s="580"/>
      <c r="C1997" s="581">
        <f>'M.V. PROC'!B197</f>
        <v>4.5922605307752003E-2</v>
      </c>
    </row>
    <row r="1998" spans="1:14" ht="30" customHeight="1" x14ac:dyDescent="0.2">
      <c r="A1998" s="579" t="str">
        <f>'M.V. PROC'!A198</f>
        <v>China</v>
      </c>
      <c r="B1998" s="580"/>
      <c r="C1998" s="581">
        <f>'M.V. PROC'!B198</f>
        <v>2.7360867841679001E-2</v>
      </c>
    </row>
    <row r="1999" spans="1:14" ht="30" customHeight="1" x14ac:dyDescent="0.2">
      <c r="A1999" s="579" t="str">
        <f>'M.V. PROC'!A199</f>
        <v>Corea del Sur</v>
      </c>
      <c r="B1999" s="580"/>
      <c r="C1999" s="581">
        <f>'M.V. PROC'!B199</f>
        <v>2.4817004562801E-2</v>
      </c>
    </row>
    <row r="2000" spans="1:14" ht="30" customHeight="1" x14ac:dyDescent="0.2">
      <c r="A2000" s="579" t="str">
        <f>'M.V. PROC'!A200</f>
        <v>Brasil</v>
      </c>
      <c r="B2000" s="580"/>
      <c r="C2000" s="581">
        <f>'M.V. PROC'!B200</f>
        <v>2.2006983499943001E-2</v>
      </c>
    </row>
    <row r="2001" spans="1:14" ht="30" customHeight="1" x14ac:dyDescent="0.2">
      <c r="A2001" s="579" t="str">
        <f>'M.V. PROC'!A201</f>
        <v>Méjico</v>
      </c>
      <c r="B2001" s="580"/>
      <c r="C2001" s="581">
        <f>'M.V. PROC'!B201</f>
        <v>1.9136087787291998E-2</v>
      </c>
    </row>
    <row r="2002" spans="1:14" ht="30" customHeight="1" x14ac:dyDescent="0.2">
      <c r="A2002" s="579" t="str">
        <f>'M.V. PROC'!A202</f>
        <v>Canadá</v>
      </c>
      <c r="B2002" s="580"/>
      <c r="C2002" s="581">
        <f>'M.V. PROC'!B202</f>
        <v>1.4597352474436E-2</v>
      </c>
    </row>
    <row r="2003" spans="1:14" ht="30" customHeight="1" x14ac:dyDescent="0.2">
      <c r="A2003" s="579" t="str">
        <f>'M.V. PROC'!A203</f>
        <v>Japón</v>
      </c>
      <c r="B2003" s="580"/>
      <c r="C2003" s="581">
        <f>'M.V. PROC'!B203</f>
        <v>8.4094364060509994E-3</v>
      </c>
    </row>
    <row r="2004" spans="1:14" ht="24.95" customHeight="1" x14ac:dyDescent="0.2">
      <c r="A2004" s="539" t="s">
        <v>13</v>
      </c>
      <c r="B2004" s="539"/>
      <c r="C2004" s="543">
        <f>SUM(C1988:C2003)</f>
        <v>0.99999999999999922</v>
      </c>
      <c r="N2004" s="8"/>
    </row>
    <row r="2005" spans="1:14" ht="24.95" customHeight="1" x14ac:dyDescent="0.2">
      <c r="N2005" s="8"/>
    </row>
    <row r="2006" spans="1:14" ht="24.95" customHeight="1" x14ac:dyDescent="0.2">
      <c r="N2006" s="8"/>
    </row>
    <row r="2007" spans="1:14" ht="24.95" customHeight="1" x14ac:dyDescent="0.2">
      <c r="N2007" s="8"/>
    </row>
    <row r="2008" spans="1:14" ht="24.95" customHeight="1" x14ac:dyDescent="0.2">
      <c r="N2008" s="8"/>
    </row>
    <row r="2009" spans="1:14" ht="24.95" customHeight="1" x14ac:dyDescent="0.2">
      <c r="N2009" s="8"/>
    </row>
    <row r="2010" spans="1:14" ht="24.95" customHeight="1" x14ac:dyDescent="0.2">
      <c r="N2010" s="8"/>
    </row>
    <row r="2011" spans="1:14" ht="24.95" customHeight="1" x14ac:dyDescent="0.2">
      <c r="N2011" s="8"/>
    </row>
    <row r="2012" spans="1:14" ht="24.95" customHeight="1" x14ac:dyDescent="0.2">
      <c r="N2012" s="8"/>
    </row>
    <row r="2013" spans="1:14" ht="24.95" customHeight="1" x14ac:dyDescent="0.2">
      <c r="N2013" s="8"/>
    </row>
    <row r="2014" spans="1:14" ht="24.95" customHeight="1" x14ac:dyDescent="0.2">
      <c r="N2014" s="8"/>
    </row>
    <row r="2015" spans="1:14" ht="24.95" customHeight="1" x14ac:dyDescent="0.2">
      <c r="N2015" s="8"/>
    </row>
    <row r="2016" spans="1:14" ht="24.95" customHeight="1" x14ac:dyDescent="0.2">
      <c r="N2016" s="8"/>
    </row>
    <row r="2017" spans="1:14" ht="24.95" customHeight="1" x14ac:dyDescent="0.2">
      <c r="N2017" s="8"/>
    </row>
    <row r="2018" spans="1:14" ht="24.95" customHeight="1" x14ac:dyDescent="0.2">
      <c r="N2018" s="8"/>
    </row>
    <row r="2019" spans="1:14" ht="24.95" customHeight="1" x14ac:dyDescent="0.2">
      <c r="N2019" s="8"/>
    </row>
    <row r="2020" spans="1:14" ht="24.95" customHeight="1" x14ac:dyDescent="0.2">
      <c r="N2020" s="8"/>
    </row>
    <row r="2021" spans="1:14" ht="24.95" customHeight="1" x14ac:dyDescent="0.2">
      <c r="N2021" s="8"/>
    </row>
    <row r="2022" spans="1:14" ht="24.95" customHeight="1" x14ac:dyDescent="0.2">
      <c r="N2022" s="8"/>
    </row>
    <row r="2023" spans="1:14" ht="24.95" customHeight="1" x14ac:dyDescent="0.2">
      <c r="N2023" s="8"/>
    </row>
    <row r="2024" spans="1:14" ht="24.95" customHeight="1" x14ac:dyDescent="0.2">
      <c r="N2024" s="8"/>
    </row>
    <row r="2025" spans="1:14" ht="24.95" customHeight="1" x14ac:dyDescent="0.2">
      <c r="N2025" s="8"/>
    </row>
    <row r="2026" spans="1:14" ht="24.95" customHeight="1" x14ac:dyDescent="0.2">
      <c r="N2026" s="8"/>
    </row>
    <row r="2027" spans="1:14" ht="24.95" customHeight="1" x14ac:dyDescent="0.2">
      <c r="N2027" s="4">
        <v>21</v>
      </c>
    </row>
    <row r="2028" spans="1:14" ht="50.1" customHeight="1" x14ac:dyDescent="0.2">
      <c r="A2028" s="756" t="s">
        <v>56</v>
      </c>
      <c r="B2028" s="756"/>
      <c r="C2028" s="756"/>
      <c r="D2028" s="756"/>
      <c r="E2028" s="756"/>
      <c r="F2028" s="756"/>
      <c r="G2028" s="756"/>
      <c r="H2028" s="756"/>
      <c r="I2028" s="756"/>
      <c r="J2028" s="756"/>
      <c r="K2028" s="756"/>
      <c r="L2028" s="756"/>
      <c r="M2028" s="756"/>
      <c r="N2028" s="756"/>
    </row>
    <row r="2029" spans="1:14" ht="24.95" customHeight="1" x14ac:dyDescent="0.2">
      <c r="A2029" s="416"/>
      <c r="B2029" s="387"/>
      <c r="C2029" s="387"/>
      <c r="D2029" s="387"/>
      <c r="E2029" s="387"/>
      <c r="F2029" s="387"/>
      <c r="G2029" s="387"/>
      <c r="H2029" s="387"/>
      <c r="I2029" s="387"/>
      <c r="J2029" s="387"/>
      <c r="K2029" s="387"/>
      <c r="L2029" s="387"/>
      <c r="M2029" s="387"/>
      <c r="N2029" s="387"/>
    </row>
    <row r="2030" spans="1:14" ht="35.1" customHeight="1" x14ac:dyDescent="0.2">
      <c r="A2030" s="710" t="s">
        <v>500</v>
      </c>
      <c r="B2030" s="710"/>
      <c r="C2030" s="710"/>
      <c r="D2030" s="710"/>
      <c r="E2030" s="710"/>
      <c r="F2030" s="710"/>
      <c r="G2030" s="710"/>
      <c r="H2030" s="710"/>
      <c r="I2030" s="710"/>
      <c r="J2030" s="710"/>
      <c r="K2030" s="710"/>
      <c r="L2030" s="710"/>
      <c r="M2030" s="710"/>
      <c r="N2030" s="710"/>
    </row>
    <row r="2031" spans="1:14" ht="24.95" customHeight="1" x14ac:dyDescent="0.35">
      <c r="A2031" s="368"/>
      <c r="B2031" s="368"/>
      <c r="C2031" s="368"/>
      <c r="D2031" s="368"/>
      <c r="E2031" s="368"/>
      <c r="F2031" s="368"/>
      <c r="G2031" s="368"/>
      <c r="H2031" s="368"/>
      <c r="I2031" s="368"/>
      <c r="J2031" s="368"/>
      <c r="K2031" s="368"/>
      <c r="L2031" s="368"/>
      <c r="M2031" s="368"/>
      <c r="N2031" s="368"/>
    </row>
    <row r="2032" spans="1:14" ht="24.95" customHeight="1" x14ac:dyDescent="0.25">
      <c r="A2032" s="539" t="s">
        <v>75</v>
      </c>
      <c r="B2032" s="757" t="s">
        <v>140</v>
      </c>
      <c r="C2032" s="757"/>
      <c r="D2032" s="384"/>
      <c r="E2032" s="384"/>
    </row>
    <row r="2033" spans="1:5" ht="24.95" customHeight="1" x14ac:dyDescent="0.25">
      <c r="A2033" s="551">
        <v>1997</v>
      </c>
      <c r="B2033" s="707">
        <f>'EV. Nº ESTABL. Y PLAZAS'!B10</f>
        <v>1865</v>
      </c>
      <c r="C2033" s="707"/>
      <c r="D2033" s="417"/>
      <c r="E2033" s="417"/>
    </row>
    <row r="2034" spans="1:5" ht="24.95" customHeight="1" x14ac:dyDescent="0.25">
      <c r="A2034" s="551">
        <v>1998</v>
      </c>
      <c r="B2034" s="707">
        <f>'EV. Nº ESTABL. Y PLAZAS'!B11</f>
        <v>1964</v>
      </c>
      <c r="C2034" s="707"/>
      <c r="D2034" s="417"/>
      <c r="E2034" s="417"/>
    </row>
    <row r="2035" spans="1:5" ht="24.95" customHeight="1" x14ac:dyDescent="0.25">
      <c r="A2035" s="551">
        <v>1999</v>
      </c>
      <c r="B2035" s="707">
        <f>'EV. Nº ESTABL. Y PLAZAS'!B12</f>
        <v>2173</v>
      </c>
      <c r="C2035" s="707"/>
      <c r="D2035" s="417"/>
      <c r="E2035" s="417"/>
    </row>
    <row r="2036" spans="1:5" ht="24.95" customHeight="1" x14ac:dyDescent="0.25">
      <c r="A2036" s="551">
        <v>2000</v>
      </c>
      <c r="B2036" s="707">
        <f>'EV. Nº ESTABL. Y PLAZAS'!B13</f>
        <v>2434</v>
      </c>
      <c r="C2036" s="707"/>
      <c r="D2036" s="417"/>
      <c r="E2036" s="417"/>
    </row>
    <row r="2037" spans="1:5" ht="24.95" customHeight="1" x14ac:dyDescent="0.25">
      <c r="A2037" s="551">
        <v>2001</v>
      </c>
      <c r="B2037" s="707">
        <f>'EV. Nº ESTABL. Y PLAZAS'!B14</f>
        <v>2755</v>
      </c>
      <c r="C2037" s="707"/>
      <c r="D2037" s="417"/>
      <c r="E2037" s="417"/>
    </row>
    <row r="2038" spans="1:5" ht="24.95" customHeight="1" x14ac:dyDescent="0.25">
      <c r="A2038" s="551">
        <v>2002</v>
      </c>
      <c r="B2038" s="707">
        <f>'EV. Nº ESTABL. Y PLAZAS'!B15</f>
        <v>2973</v>
      </c>
      <c r="C2038" s="707"/>
      <c r="D2038" s="417"/>
      <c r="E2038" s="417"/>
    </row>
    <row r="2039" spans="1:5" ht="24.95" customHeight="1" x14ac:dyDescent="0.25">
      <c r="A2039" s="551">
        <v>2003</v>
      </c>
      <c r="B2039" s="707">
        <f>'EV. Nº ESTABL. Y PLAZAS'!B16</f>
        <v>3198</v>
      </c>
      <c r="C2039" s="707"/>
      <c r="D2039" s="417"/>
      <c r="E2039" s="417"/>
    </row>
    <row r="2040" spans="1:5" ht="24.95" customHeight="1" x14ac:dyDescent="0.25">
      <c r="A2040" s="551">
        <v>2004</v>
      </c>
      <c r="B2040" s="707">
        <f>'EV. Nº ESTABL. Y PLAZAS'!B17</f>
        <v>3513</v>
      </c>
      <c r="C2040" s="707"/>
      <c r="D2040" s="417"/>
      <c r="E2040" s="417"/>
    </row>
    <row r="2041" spans="1:5" ht="24.95" customHeight="1" x14ac:dyDescent="0.25">
      <c r="A2041" s="551">
        <v>2005</v>
      </c>
      <c r="B2041" s="707">
        <f>'EV. Nº ESTABL. Y PLAZAS'!B18</f>
        <v>3905</v>
      </c>
      <c r="C2041" s="707"/>
      <c r="D2041" s="417"/>
      <c r="E2041" s="417"/>
    </row>
    <row r="2042" spans="1:5" ht="24.95" customHeight="1" x14ac:dyDescent="0.25">
      <c r="A2042" s="551">
        <v>2006</v>
      </c>
      <c r="B2042" s="707">
        <f>'EV. Nº ESTABL. Y PLAZAS'!B19</f>
        <v>4265</v>
      </c>
      <c r="C2042" s="707"/>
      <c r="D2042" s="417"/>
      <c r="E2042" s="417"/>
    </row>
    <row r="2043" spans="1:5" ht="24.95" customHeight="1" x14ac:dyDescent="0.25">
      <c r="A2043" s="551">
        <v>2007</v>
      </c>
      <c r="B2043" s="707">
        <f>'EV. Nº ESTABL. Y PLAZAS'!B20</f>
        <v>4569</v>
      </c>
      <c r="C2043" s="707"/>
      <c r="D2043" s="417"/>
      <c r="E2043" s="417"/>
    </row>
    <row r="2044" spans="1:5" ht="24.95" customHeight="1" x14ac:dyDescent="0.25">
      <c r="A2044" s="551">
        <v>2008</v>
      </c>
      <c r="B2044" s="707">
        <f>'EV. Nº ESTABL. Y PLAZAS'!B21</f>
        <v>4944</v>
      </c>
      <c r="C2044" s="707"/>
      <c r="D2044" s="417"/>
      <c r="E2044" s="417"/>
    </row>
    <row r="2045" spans="1:5" ht="24.95" customHeight="1" x14ac:dyDescent="0.25">
      <c r="A2045" s="551">
        <v>2009</v>
      </c>
      <c r="B2045" s="707">
        <f>'EV. Nº ESTABL. Y PLAZAS'!B22</f>
        <v>5244</v>
      </c>
      <c r="C2045" s="707"/>
      <c r="D2045" s="417"/>
      <c r="E2045" s="417"/>
    </row>
    <row r="2046" spans="1:5" ht="24.95" customHeight="1" x14ac:dyDescent="0.25">
      <c r="A2046" s="551">
        <v>2010</v>
      </c>
      <c r="B2046" s="707">
        <f>'EV. Nº ESTABL. Y PLAZAS'!B23</f>
        <v>5569</v>
      </c>
      <c r="C2046" s="707"/>
      <c r="D2046" s="417"/>
      <c r="E2046" s="417"/>
    </row>
    <row r="2047" spans="1:5" ht="24.95" customHeight="1" x14ac:dyDescent="0.25">
      <c r="A2047" s="551">
        <v>2011</v>
      </c>
      <c r="B2047" s="707">
        <f>'EV. Nº ESTABL. Y PLAZAS'!B24</f>
        <v>5806</v>
      </c>
      <c r="C2047" s="707"/>
      <c r="D2047" s="417"/>
      <c r="E2047" s="417"/>
    </row>
    <row r="2048" spans="1:5" ht="24.95" customHeight="1" x14ac:dyDescent="0.25">
      <c r="A2048" s="551">
        <v>2012</v>
      </c>
      <c r="B2048" s="707">
        <f>'EV. Nº ESTABL. Y PLAZAS'!B25</f>
        <v>6026</v>
      </c>
      <c r="C2048" s="707"/>
      <c r="D2048" s="417"/>
      <c r="E2048" s="417"/>
    </row>
    <row r="2049" spans="1:10" ht="24.95" customHeight="1" x14ac:dyDescent="0.25">
      <c r="A2049" s="551">
        <v>2013</v>
      </c>
      <c r="B2049" s="707">
        <f>'EV. Nº ESTABL. Y PLAZAS'!B26</f>
        <v>6130</v>
      </c>
      <c r="C2049" s="707"/>
      <c r="D2049" s="417"/>
      <c r="E2049" s="417"/>
    </row>
    <row r="2050" spans="1:10" ht="24.95" customHeight="1" x14ac:dyDescent="0.25">
      <c r="A2050" s="551">
        <v>2014</v>
      </c>
      <c r="B2050" s="707">
        <f>'EV. Nº ESTABL. Y PLAZAS'!B27</f>
        <v>6160</v>
      </c>
      <c r="C2050" s="707"/>
      <c r="D2050" s="417"/>
      <c r="E2050" s="417"/>
    </row>
    <row r="2051" spans="1:10" ht="24.95" customHeight="1" x14ac:dyDescent="0.25">
      <c r="A2051" s="551">
        <v>2015</v>
      </c>
      <c r="B2051" s="707">
        <f>'EV. Nº ESTABL. Y PLAZAS'!B28</f>
        <v>6152</v>
      </c>
      <c r="C2051" s="707"/>
      <c r="D2051" s="417"/>
      <c r="E2051" s="417"/>
    </row>
    <row r="2052" spans="1:10" ht="24.95" customHeight="1" x14ac:dyDescent="0.25">
      <c r="A2052" s="551">
        <v>2016</v>
      </c>
      <c r="B2052" s="707">
        <f>'EV. Nº ESTABL. Y PLAZAS'!B29</f>
        <v>5851</v>
      </c>
      <c r="C2052" s="707"/>
      <c r="D2052" s="417"/>
      <c r="E2052" s="417"/>
    </row>
    <row r="2053" spans="1:10" ht="24.95" customHeight="1" x14ac:dyDescent="0.25">
      <c r="A2053" s="551">
        <v>2017</v>
      </c>
      <c r="B2053" s="707">
        <f>'EV. Nº ESTABL. Y PLAZAS'!B30</f>
        <v>6241</v>
      </c>
      <c r="C2053" s="707"/>
      <c r="D2053" s="417"/>
      <c r="E2053" s="417"/>
    </row>
    <row r="2054" spans="1:10" ht="24.95" customHeight="1" x14ac:dyDescent="0.25">
      <c r="A2054" s="551">
        <v>2018</v>
      </c>
      <c r="B2054" s="707">
        <f>'EV. Nº ESTABL. Y PLAZAS'!B31</f>
        <v>8127</v>
      </c>
      <c r="C2054" s="707"/>
      <c r="D2054" s="417"/>
      <c r="E2054" s="417"/>
    </row>
    <row r="2055" spans="1:10" ht="24.95" customHeight="1" x14ac:dyDescent="0.2">
      <c r="A2055" s="551">
        <v>2019</v>
      </c>
      <c r="B2055" s="707">
        <f>'EV. Nº ESTABL. Y PLAZAS'!B32</f>
        <v>8987</v>
      </c>
      <c r="C2055" s="707"/>
      <c r="E2055" s="378"/>
      <c r="F2055" s="378"/>
      <c r="G2055" s="378"/>
      <c r="H2055" s="378"/>
      <c r="I2055" s="378"/>
      <c r="J2055" s="378"/>
    </row>
    <row r="2056" spans="1:10" ht="24.95" customHeight="1" x14ac:dyDescent="0.2">
      <c r="A2056" s="551">
        <v>2020</v>
      </c>
      <c r="B2056" s="707">
        <f>'EV. Nº ESTABL. Y PLAZAS'!B33</f>
        <v>9300</v>
      </c>
      <c r="C2056" s="707"/>
      <c r="E2056" s="378"/>
      <c r="F2056" s="378"/>
      <c r="G2056" s="378"/>
      <c r="H2056" s="378"/>
      <c r="I2056" s="378"/>
      <c r="J2056" s="378"/>
    </row>
    <row r="2057" spans="1:10" ht="24.95" customHeight="1" x14ac:dyDescent="0.2">
      <c r="A2057" s="551">
        <v>2021</v>
      </c>
      <c r="B2057" s="707">
        <f>'EV. Nº ESTABL. Y PLAZAS'!B34</f>
        <v>9645</v>
      </c>
      <c r="C2057" s="707"/>
      <c r="E2057" s="378"/>
      <c r="F2057" s="378"/>
      <c r="G2057" s="378"/>
      <c r="H2057" s="378"/>
      <c r="I2057" s="378"/>
      <c r="J2057" s="378"/>
    </row>
    <row r="2058" spans="1:10" ht="24.95" customHeight="1" x14ac:dyDescent="0.2">
      <c r="A2058" s="551">
        <v>2022</v>
      </c>
      <c r="B2058" s="707">
        <f>'EV. Nº ESTABL. Y PLAZAS'!B35</f>
        <v>10386</v>
      </c>
      <c r="C2058" s="707"/>
      <c r="E2058" s="378"/>
      <c r="F2058" s="378"/>
      <c r="G2058" s="378"/>
      <c r="H2058" s="378"/>
      <c r="I2058" s="378"/>
      <c r="J2058" s="378"/>
    </row>
    <row r="2059" spans="1:10" ht="24.95" customHeight="1" x14ac:dyDescent="0.2">
      <c r="A2059" s="551">
        <v>2023</v>
      </c>
      <c r="B2059" s="707">
        <f>'EV. Nº ESTABL. Y PLAZAS'!B36</f>
        <v>11188</v>
      </c>
      <c r="C2059" s="707"/>
      <c r="E2059" s="378"/>
      <c r="F2059" s="378"/>
      <c r="G2059" s="378"/>
      <c r="H2059" s="378"/>
      <c r="I2059" s="378"/>
      <c r="J2059" s="378"/>
    </row>
    <row r="2060" spans="1:10" ht="24.95" customHeight="1" x14ac:dyDescent="0.2">
      <c r="A2060" s="539">
        <v>2024</v>
      </c>
      <c r="B2060" s="705">
        <f>'EV. Nº ESTABL. Y PLAZAS'!B37</f>
        <v>11979</v>
      </c>
      <c r="C2060" s="705"/>
      <c r="E2060" s="378"/>
      <c r="F2060" s="378"/>
      <c r="G2060" s="378"/>
      <c r="H2060" s="378"/>
      <c r="I2060" s="378"/>
      <c r="J2060" s="378"/>
    </row>
    <row r="2061" spans="1:10" ht="24.95" customHeight="1" x14ac:dyDescent="0.2">
      <c r="E2061" s="378"/>
      <c r="F2061" s="378"/>
      <c r="G2061" s="378"/>
      <c r="H2061" s="378"/>
      <c r="I2061" s="378"/>
      <c r="J2061" s="378"/>
    </row>
    <row r="2062" spans="1:10" ht="24.95" customHeight="1" x14ac:dyDescent="0.25">
      <c r="A2062" s="539" t="s">
        <v>75</v>
      </c>
      <c r="B2062" s="757" t="s">
        <v>95</v>
      </c>
      <c r="C2062" s="757"/>
      <c r="D2062" s="384"/>
      <c r="E2062" s="378"/>
      <c r="F2062" s="378"/>
      <c r="G2062" s="378"/>
      <c r="H2062" s="378"/>
      <c r="I2062" s="378"/>
      <c r="J2062" s="378"/>
    </row>
    <row r="2063" spans="1:10" ht="24.95" customHeight="1" x14ac:dyDescent="0.25">
      <c r="A2063" s="551">
        <v>1997</v>
      </c>
      <c r="B2063" s="786">
        <f>'EV. Nº ESTABL. Y PLAZAS'!C10</f>
        <v>83454</v>
      </c>
      <c r="C2063" s="786"/>
      <c r="D2063" s="417"/>
      <c r="E2063" s="378"/>
      <c r="F2063" s="378"/>
      <c r="G2063" s="378"/>
      <c r="H2063" s="378"/>
      <c r="I2063" s="378"/>
      <c r="J2063" s="378"/>
    </row>
    <row r="2064" spans="1:10" ht="24.95" customHeight="1" x14ac:dyDescent="0.25">
      <c r="A2064" s="551">
        <v>1998</v>
      </c>
      <c r="B2064" s="707">
        <f>'EV. Nº ESTABL. Y PLAZAS'!C11</f>
        <v>87638</v>
      </c>
      <c r="C2064" s="707"/>
      <c r="D2064" s="417"/>
      <c r="E2064" s="378"/>
      <c r="F2064" s="378"/>
      <c r="G2064" s="378"/>
      <c r="H2064" s="378"/>
      <c r="I2064" s="378"/>
      <c r="J2064" s="378"/>
    </row>
    <row r="2065" spans="1:10" ht="24.95" customHeight="1" x14ac:dyDescent="0.25">
      <c r="A2065" s="551">
        <v>1999</v>
      </c>
      <c r="B2065" s="707">
        <f>'EV. Nº ESTABL. Y PLAZAS'!C12</f>
        <v>91046</v>
      </c>
      <c r="C2065" s="707"/>
      <c r="D2065" s="417"/>
      <c r="E2065" s="378"/>
      <c r="F2065" s="378"/>
      <c r="G2065" s="378"/>
      <c r="H2065" s="378"/>
      <c r="I2065" s="378"/>
      <c r="J2065" s="378"/>
    </row>
    <row r="2066" spans="1:10" ht="24.95" customHeight="1" x14ac:dyDescent="0.25">
      <c r="A2066" s="551">
        <v>2000</v>
      </c>
      <c r="B2066" s="707">
        <f>'EV. Nº ESTABL. Y PLAZAS'!C13</f>
        <v>96908</v>
      </c>
      <c r="C2066" s="707"/>
      <c r="D2066" s="417"/>
      <c r="E2066" s="378"/>
      <c r="F2066" s="378"/>
      <c r="G2066" s="378"/>
      <c r="H2066" s="378"/>
      <c r="I2066" s="378"/>
      <c r="J2066" s="378"/>
    </row>
    <row r="2067" spans="1:10" ht="24.95" customHeight="1" x14ac:dyDescent="0.25">
      <c r="A2067" s="551">
        <v>2001</v>
      </c>
      <c r="B2067" s="707">
        <f>'EV. Nº ESTABL. Y PLAZAS'!C14</f>
        <v>103311</v>
      </c>
      <c r="C2067" s="707"/>
      <c r="D2067" s="417"/>
      <c r="E2067" s="378"/>
      <c r="F2067" s="378"/>
      <c r="G2067" s="378"/>
      <c r="H2067" s="378"/>
      <c r="I2067" s="378"/>
      <c r="J2067" s="378"/>
    </row>
    <row r="2068" spans="1:10" ht="24.95" customHeight="1" x14ac:dyDescent="0.25">
      <c r="A2068" s="551">
        <v>2002</v>
      </c>
      <c r="B2068" s="707">
        <f>'EV. Nº ESTABL. Y PLAZAS'!C15</f>
        <v>107991</v>
      </c>
      <c r="C2068" s="707"/>
      <c r="D2068" s="417"/>
      <c r="E2068" s="378"/>
      <c r="F2068" s="378"/>
      <c r="G2068" s="378"/>
      <c r="H2068" s="378"/>
      <c r="I2068" s="378"/>
      <c r="J2068" s="378"/>
    </row>
    <row r="2069" spans="1:10" ht="24.95" customHeight="1" x14ac:dyDescent="0.25">
      <c r="A2069" s="551">
        <v>2003</v>
      </c>
      <c r="B2069" s="707">
        <f>'EV. Nº ESTABL. Y PLAZAS'!C16</f>
        <v>111908</v>
      </c>
      <c r="C2069" s="707"/>
      <c r="D2069" s="417"/>
      <c r="E2069" s="378"/>
      <c r="F2069" s="378"/>
      <c r="G2069" s="378"/>
      <c r="H2069" s="378"/>
      <c r="I2069" s="378"/>
      <c r="J2069" s="378"/>
    </row>
    <row r="2070" spans="1:10" ht="24.95" customHeight="1" x14ac:dyDescent="0.25">
      <c r="A2070" s="551">
        <v>2004</v>
      </c>
      <c r="B2070" s="707">
        <f>'EV. Nº ESTABL. Y PLAZAS'!C17</f>
        <v>116182</v>
      </c>
      <c r="C2070" s="707"/>
      <c r="D2070" s="417"/>
      <c r="E2070" s="378"/>
      <c r="F2070" s="378"/>
      <c r="G2070" s="378"/>
      <c r="H2070" s="378"/>
      <c r="I2070" s="378"/>
      <c r="J2070" s="378"/>
    </row>
    <row r="2071" spans="1:10" ht="24.95" customHeight="1" x14ac:dyDescent="0.25">
      <c r="A2071" s="551">
        <v>2005</v>
      </c>
      <c r="B2071" s="707">
        <f>'EV. Nº ESTABL. Y PLAZAS'!C18</f>
        <v>121103</v>
      </c>
      <c r="C2071" s="707"/>
      <c r="D2071" s="417"/>
      <c r="E2071" s="378"/>
      <c r="F2071" s="378"/>
      <c r="G2071" s="378"/>
      <c r="H2071" s="378"/>
      <c r="I2071" s="378"/>
      <c r="J2071" s="378"/>
    </row>
    <row r="2072" spans="1:10" ht="24.95" customHeight="1" x14ac:dyDescent="0.25">
      <c r="A2072" s="551">
        <v>2006</v>
      </c>
      <c r="B2072" s="707">
        <f>'EV. Nº ESTABL. Y PLAZAS'!C19</f>
        <v>127787</v>
      </c>
      <c r="C2072" s="707"/>
      <c r="D2072" s="417"/>
      <c r="E2072" s="378"/>
      <c r="F2072" s="378"/>
      <c r="G2072" s="378"/>
      <c r="H2072" s="378"/>
      <c r="I2072" s="378"/>
      <c r="J2072" s="378"/>
    </row>
    <row r="2073" spans="1:10" ht="24.95" customHeight="1" x14ac:dyDescent="0.25">
      <c r="A2073" s="551">
        <v>2007</v>
      </c>
      <c r="B2073" s="707">
        <f>'EV. Nº ESTABL. Y PLAZAS'!C20</f>
        <v>130847</v>
      </c>
      <c r="C2073" s="707"/>
      <c r="D2073" s="417"/>
      <c r="E2073" s="378"/>
      <c r="F2073" s="378"/>
      <c r="G2073" s="378"/>
      <c r="H2073" s="378"/>
      <c r="I2073" s="378"/>
      <c r="J2073" s="378"/>
    </row>
    <row r="2074" spans="1:10" ht="24.95" customHeight="1" x14ac:dyDescent="0.25">
      <c r="A2074" s="551">
        <v>2008</v>
      </c>
      <c r="B2074" s="707">
        <f>'EV. Nº ESTABL. Y PLAZAS'!C21</f>
        <v>135974</v>
      </c>
      <c r="C2074" s="707"/>
      <c r="D2074" s="417"/>
      <c r="E2074" s="378"/>
      <c r="F2074" s="378"/>
      <c r="G2074" s="378"/>
      <c r="H2074" s="378"/>
      <c r="I2074" s="378"/>
      <c r="J2074" s="378"/>
    </row>
    <row r="2075" spans="1:10" ht="24.95" customHeight="1" x14ac:dyDescent="0.25">
      <c r="A2075" s="551">
        <v>2009</v>
      </c>
      <c r="B2075" s="707">
        <f>'EV. Nº ESTABL. Y PLAZAS'!C22</f>
        <v>139910</v>
      </c>
      <c r="C2075" s="707"/>
      <c r="D2075" s="417"/>
      <c r="E2075" s="378"/>
      <c r="F2075" s="378"/>
      <c r="G2075" s="378"/>
      <c r="H2075" s="378"/>
      <c r="I2075" s="378"/>
      <c r="J2075" s="378"/>
    </row>
    <row r="2076" spans="1:10" ht="24.95" customHeight="1" x14ac:dyDescent="0.25">
      <c r="A2076" s="551">
        <v>2010</v>
      </c>
      <c r="B2076" s="707">
        <f>'EV. Nº ESTABL. Y PLAZAS'!C23</f>
        <v>143859</v>
      </c>
      <c r="C2076" s="707"/>
      <c r="D2076" s="417"/>
      <c r="E2076" s="378"/>
      <c r="F2076" s="378"/>
      <c r="G2076" s="378"/>
      <c r="H2076" s="378"/>
      <c r="I2076" s="378"/>
      <c r="J2076" s="378"/>
    </row>
    <row r="2077" spans="1:10" ht="24.95" customHeight="1" x14ac:dyDescent="0.25">
      <c r="A2077" s="551">
        <v>2011</v>
      </c>
      <c r="B2077" s="707">
        <f>'EV. Nº ESTABL. Y PLAZAS'!C24</f>
        <v>146790</v>
      </c>
      <c r="C2077" s="707"/>
      <c r="D2077" s="417"/>
      <c r="E2077" s="378"/>
      <c r="F2077" s="378"/>
      <c r="G2077" s="378"/>
      <c r="H2077" s="378"/>
      <c r="I2077" s="378"/>
      <c r="J2077" s="378"/>
    </row>
    <row r="2078" spans="1:10" ht="24.95" customHeight="1" x14ac:dyDescent="0.25">
      <c r="A2078" s="551">
        <v>2012</v>
      </c>
      <c r="B2078" s="707">
        <f>'EV. Nº ESTABL. Y PLAZAS'!C25</f>
        <v>148506</v>
      </c>
      <c r="C2078" s="707"/>
      <c r="D2078" s="417"/>
      <c r="E2078" s="378"/>
      <c r="F2078" s="378"/>
      <c r="G2078" s="378"/>
      <c r="H2078" s="378"/>
      <c r="I2078" s="378"/>
      <c r="J2078" s="378"/>
    </row>
    <row r="2079" spans="1:10" ht="24.95" customHeight="1" x14ac:dyDescent="0.25">
      <c r="A2079" s="551">
        <v>2013</v>
      </c>
      <c r="B2079" s="707">
        <f>'EV. Nº ESTABL. Y PLAZAS'!C26</f>
        <v>149812</v>
      </c>
      <c r="C2079" s="707"/>
      <c r="D2079" s="417"/>
      <c r="E2079" s="378"/>
      <c r="F2079" s="378"/>
      <c r="G2079" s="378"/>
      <c r="H2079" s="378"/>
      <c r="I2079" s="378"/>
      <c r="J2079" s="378"/>
    </row>
    <row r="2080" spans="1:10" ht="24.95" customHeight="1" x14ac:dyDescent="0.25">
      <c r="A2080" s="551">
        <v>2014</v>
      </c>
      <c r="B2080" s="707">
        <f>'EV. Nº ESTABL. Y PLAZAS'!C27</f>
        <v>151053</v>
      </c>
      <c r="C2080" s="707"/>
      <c r="D2080" s="417"/>
      <c r="E2080" s="378"/>
      <c r="F2080" s="378"/>
      <c r="G2080" s="378"/>
      <c r="H2080" s="378"/>
      <c r="I2080" s="378"/>
      <c r="J2080" s="378"/>
    </row>
    <row r="2081" spans="1:14" ht="24.95" customHeight="1" x14ac:dyDescent="0.25">
      <c r="A2081" s="551">
        <v>2015</v>
      </c>
      <c r="B2081" s="707">
        <f>'EV. Nº ESTABL. Y PLAZAS'!C28</f>
        <v>150484</v>
      </c>
      <c r="C2081" s="707"/>
      <c r="D2081" s="417"/>
      <c r="E2081" s="378"/>
      <c r="F2081" s="378"/>
      <c r="G2081" s="378"/>
      <c r="H2081" s="378"/>
      <c r="I2081" s="378"/>
      <c r="J2081" s="378"/>
    </row>
    <row r="2082" spans="1:14" ht="24.95" customHeight="1" x14ac:dyDescent="0.25">
      <c r="A2082" s="551">
        <v>2016</v>
      </c>
      <c r="B2082" s="707">
        <f>'EV. Nº ESTABL. Y PLAZAS'!C29</f>
        <v>147949</v>
      </c>
      <c r="C2082" s="707"/>
      <c r="D2082" s="417"/>
      <c r="E2082" s="378"/>
      <c r="F2082" s="378"/>
      <c r="G2082" s="378"/>
      <c r="H2082" s="378"/>
      <c r="I2082" s="378"/>
      <c r="J2082" s="378"/>
    </row>
    <row r="2083" spans="1:14" ht="24.95" customHeight="1" x14ac:dyDescent="0.25">
      <c r="A2083" s="551">
        <v>2017</v>
      </c>
      <c r="B2083" s="707">
        <f>'EV. Nº ESTABL. Y PLAZAS'!C30</f>
        <v>160864</v>
      </c>
      <c r="C2083" s="707"/>
      <c r="D2083" s="417"/>
      <c r="E2083" s="378"/>
      <c r="F2083" s="378"/>
      <c r="G2083" s="378"/>
      <c r="H2083" s="378"/>
      <c r="I2083" s="378"/>
      <c r="J2083" s="378"/>
    </row>
    <row r="2084" spans="1:14" ht="24.95" customHeight="1" x14ac:dyDescent="0.25">
      <c r="A2084" s="551">
        <v>2018</v>
      </c>
      <c r="B2084" s="707">
        <f>'EV. Nº ESTABL. Y PLAZAS'!C31</f>
        <v>178718</v>
      </c>
      <c r="C2084" s="707"/>
      <c r="D2084" s="417"/>
      <c r="E2084" s="378"/>
      <c r="F2084" s="378"/>
      <c r="G2084" s="378"/>
      <c r="H2084" s="378"/>
      <c r="I2084" s="378"/>
      <c r="J2084" s="378"/>
    </row>
    <row r="2085" spans="1:14" ht="24.95" customHeight="1" x14ac:dyDescent="0.2">
      <c r="A2085" s="551">
        <v>2019</v>
      </c>
      <c r="B2085" s="707">
        <f>'EV. Nº ESTABL. Y PLAZAS'!C32</f>
        <v>184571</v>
      </c>
      <c r="C2085" s="707"/>
      <c r="E2085" s="378"/>
      <c r="F2085" s="378"/>
      <c r="G2085" s="378"/>
      <c r="H2085" s="378"/>
      <c r="I2085" s="378"/>
      <c r="J2085" s="378"/>
    </row>
    <row r="2086" spans="1:14" ht="24.95" customHeight="1" x14ac:dyDescent="0.2">
      <c r="A2086" s="551">
        <v>2020</v>
      </c>
      <c r="B2086" s="707">
        <f>'EV. Nº ESTABL. Y PLAZAS'!C33</f>
        <v>187203</v>
      </c>
      <c r="C2086" s="707"/>
      <c r="E2086" s="378"/>
      <c r="F2086" s="378"/>
      <c r="G2086" s="378"/>
      <c r="H2086" s="378"/>
      <c r="I2086" s="378"/>
      <c r="J2086" s="378"/>
    </row>
    <row r="2087" spans="1:14" ht="24.95" customHeight="1" x14ac:dyDescent="0.25">
      <c r="A2087" s="551">
        <v>2021</v>
      </c>
      <c r="B2087" s="707">
        <f>'EV. Nº ESTABL. Y PLAZAS'!C34</f>
        <v>190379</v>
      </c>
      <c r="C2087" s="707"/>
      <c r="D2087" s="366"/>
      <c r="E2087" s="366"/>
      <c r="F2087" s="366"/>
      <c r="G2087" s="366"/>
      <c r="H2087" s="366"/>
      <c r="I2087" s="366"/>
      <c r="J2087" s="366"/>
    </row>
    <row r="2088" spans="1:14" ht="26.25" customHeight="1" x14ac:dyDescent="0.2">
      <c r="A2088" s="551">
        <v>2022</v>
      </c>
      <c r="B2088" s="707">
        <f>'EV. Nº ESTABL. Y PLAZAS'!C35</f>
        <v>191348</v>
      </c>
      <c r="C2088" s="707"/>
    </row>
    <row r="2089" spans="1:14" ht="24.95" customHeight="1" x14ac:dyDescent="0.2">
      <c r="A2089" s="551">
        <v>2023</v>
      </c>
      <c r="B2089" s="707">
        <f>'EV. Nº ESTABL. Y PLAZAS'!C36</f>
        <v>197853</v>
      </c>
      <c r="C2089" s="707"/>
    </row>
    <row r="2090" spans="1:14" ht="24.95" customHeight="1" x14ac:dyDescent="0.2">
      <c r="A2090" s="539">
        <v>2024</v>
      </c>
      <c r="B2090" s="705">
        <f>'EV. Nº ESTABL. Y PLAZAS'!C37</f>
        <v>202215</v>
      </c>
      <c r="C2090" s="705"/>
    </row>
    <row r="2091" spans="1:14" ht="24.75" customHeight="1" x14ac:dyDescent="0.2">
      <c r="A2091" s="795" t="s">
        <v>548</v>
      </c>
      <c r="B2091" s="795"/>
      <c r="C2091" s="795"/>
      <c r="D2091" s="795"/>
      <c r="E2091" s="795"/>
      <c r="F2091" s="795"/>
      <c r="G2091" s="795"/>
      <c r="H2091" s="795"/>
      <c r="I2091" s="795"/>
      <c r="J2091" s="795"/>
      <c r="K2091" s="795"/>
      <c r="L2091" s="795"/>
      <c r="M2091" s="795"/>
      <c r="N2091" s="795"/>
    </row>
    <row r="2092" spans="1:14" ht="24.95" customHeight="1" x14ac:dyDescent="0.2">
      <c r="E2092" s="378"/>
      <c r="F2092" s="378"/>
      <c r="G2092" s="378"/>
      <c r="H2092" s="378"/>
      <c r="I2092" s="378"/>
      <c r="J2092" s="378"/>
    </row>
    <row r="2093" spans="1:14" ht="24.95" customHeight="1" x14ac:dyDescent="0.2">
      <c r="E2093" s="378"/>
      <c r="F2093" s="378"/>
      <c r="G2093" s="378"/>
      <c r="H2093" s="378"/>
      <c r="I2093" s="378"/>
      <c r="J2093" s="378"/>
    </row>
    <row r="2094" spans="1:14" ht="24.95" customHeight="1" x14ac:dyDescent="0.2">
      <c r="E2094" s="378"/>
      <c r="F2094" s="378"/>
      <c r="G2094" s="378"/>
      <c r="H2094" s="378"/>
      <c r="I2094" s="378"/>
      <c r="J2094" s="378"/>
    </row>
    <row r="2095" spans="1:14" ht="24.95" customHeight="1" x14ac:dyDescent="0.2">
      <c r="E2095" s="378"/>
      <c r="F2095" s="378"/>
      <c r="G2095" s="378"/>
      <c r="H2095" s="378"/>
      <c r="I2095" s="378"/>
      <c r="J2095" s="378"/>
    </row>
    <row r="2096" spans="1:14" ht="24.95" customHeight="1" x14ac:dyDescent="0.2">
      <c r="E2096" s="378"/>
      <c r="F2096" s="378"/>
      <c r="G2096" s="378"/>
      <c r="H2096" s="378"/>
      <c r="I2096" s="378"/>
      <c r="J2096" s="378"/>
    </row>
    <row r="2097" spans="1:14" ht="24.95" customHeight="1" x14ac:dyDescent="0.2">
      <c r="E2097" s="378"/>
      <c r="F2097" s="378"/>
      <c r="G2097" s="378"/>
      <c r="H2097" s="378"/>
      <c r="I2097" s="378"/>
      <c r="J2097" s="378"/>
    </row>
    <row r="2098" spans="1:14" ht="24.95" customHeight="1" x14ac:dyDescent="0.2">
      <c r="E2098" s="378"/>
      <c r="F2098" s="378"/>
      <c r="G2098" s="378"/>
      <c r="H2098" s="378"/>
      <c r="I2098" s="378"/>
      <c r="J2098" s="378"/>
    </row>
    <row r="2099" spans="1:14" ht="24.95" customHeight="1" x14ac:dyDescent="0.2">
      <c r="E2099" s="378"/>
      <c r="F2099" s="378"/>
      <c r="G2099" s="378"/>
      <c r="H2099" s="378"/>
      <c r="I2099" s="378"/>
      <c r="J2099" s="378"/>
    </row>
    <row r="2100" spans="1:14" ht="24.95" customHeight="1" x14ac:dyDescent="0.2">
      <c r="E2100" s="378"/>
      <c r="F2100" s="378"/>
      <c r="G2100" s="378"/>
      <c r="H2100" s="378"/>
      <c r="I2100" s="378"/>
      <c r="J2100" s="378"/>
    </row>
    <row r="2101" spans="1:14" ht="24.95" customHeight="1" x14ac:dyDescent="0.2">
      <c r="E2101" s="378"/>
      <c r="F2101" s="378"/>
      <c r="G2101" s="378"/>
      <c r="H2101" s="378"/>
      <c r="I2101" s="378"/>
      <c r="J2101" s="378"/>
    </row>
    <row r="2102" spans="1:14" ht="24.95" customHeight="1" x14ac:dyDescent="0.2">
      <c r="E2102" s="378"/>
      <c r="F2102" s="378"/>
      <c r="G2102" s="378"/>
      <c r="H2102" s="378"/>
      <c r="I2102" s="378"/>
      <c r="J2102" s="378"/>
      <c r="N2102" s="4">
        <v>22</v>
      </c>
    </row>
    <row r="2103" spans="1:14" ht="35.1" customHeight="1" x14ac:dyDescent="0.4">
      <c r="A2103" s="713" t="s">
        <v>501</v>
      </c>
      <c r="B2103" s="713"/>
      <c r="C2103" s="713"/>
      <c r="D2103" s="713"/>
      <c r="E2103" s="713"/>
      <c r="F2103" s="713"/>
      <c r="G2103" s="713"/>
      <c r="H2103" s="713"/>
      <c r="I2103" s="713"/>
      <c r="J2103" s="713"/>
      <c r="K2103" s="713"/>
      <c r="L2103" s="713"/>
      <c r="M2103" s="713"/>
      <c r="N2103" s="713"/>
    </row>
    <row r="2104" spans="1:14" ht="24.95" customHeight="1" x14ac:dyDescent="0.2">
      <c r="E2104" s="378"/>
      <c r="F2104" s="378"/>
      <c r="G2104" s="378"/>
      <c r="H2104" s="378"/>
      <c r="I2104" s="378"/>
      <c r="J2104" s="378"/>
    </row>
    <row r="2105" spans="1:14" ht="24.95" customHeight="1" x14ac:dyDescent="0.2">
      <c r="A2105" s="706" t="s">
        <v>96</v>
      </c>
      <c r="B2105" s="706"/>
      <c r="C2105" s="706"/>
      <c r="D2105" s="706"/>
      <c r="E2105" s="706"/>
      <c r="F2105" s="706"/>
      <c r="G2105" s="706"/>
      <c r="H2105" s="418"/>
    </row>
    <row r="2106" spans="1:14" ht="24.95" customHeight="1" x14ac:dyDescent="0.25">
      <c r="A2106" s="546" t="s">
        <v>97</v>
      </c>
      <c r="B2106" s="546"/>
      <c r="C2106" s="547" t="s">
        <v>611</v>
      </c>
      <c r="D2106" s="547"/>
      <c r="E2106" s="547" t="s">
        <v>634</v>
      </c>
      <c r="F2106" s="547"/>
      <c r="G2106" s="546" t="s">
        <v>31</v>
      </c>
      <c r="H2106" s="419"/>
    </row>
    <row r="2107" spans="1:14" ht="24.95" customHeight="1" x14ac:dyDescent="0.25">
      <c r="A2107" s="548" t="s">
        <v>5</v>
      </c>
      <c r="B2107" s="548"/>
      <c r="C2107" s="549">
        <f>'EV. ESTABL. Y PZAS. X PROV'!B10</f>
        <v>2103</v>
      </c>
      <c r="D2107" s="549"/>
      <c r="E2107" s="549">
        <f>'EV. ESTABL. Y PZAS. X PROV'!C10</f>
        <v>2277</v>
      </c>
      <c r="F2107" s="549"/>
      <c r="G2107" s="550">
        <f>(E2107-C2107)/C2107</f>
        <v>8.2738944365192579E-2</v>
      </c>
      <c r="H2107" s="420"/>
    </row>
    <row r="2108" spans="1:14" ht="24.95" customHeight="1" x14ac:dyDescent="0.25">
      <c r="A2108" s="548" t="s">
        <v>6</v>
      </c>
      <c r="B2108" s="548"/>
      <c r="C2108" s="549">
        <f>'EV. ESTABL. Y PZAS. X PROV'!B11</f>
        <v>1397</v>
      </c>
      <c r="D2108" s="549"/>
      <c r="E2108" s="549">
        <f>'EV. ESTABL. Y PZAS. X PROV'!C11</f>
        <v>1565</v>
      </c>
      <c r="F2108" s="549"/>
      <c r="G2108" s="550">
        <f t="shared" ref="G2108:G2116" si="86">(E2108-C2108)/C2108</f>
        <v>0.12025769506084466</v>
      </c>
      <c r="H2108" s="420"/>
    </row>
    <row r="2109" spans="1:14" ht="24.95" customHeight="1" x14ac:dyDescent="0.25">
      <c r="A2109" s="548" t="s">
        <v>69</v>
      </c>
      <c r="B2109" s="548"/>
      <c r="C2109" s="549">
        <f>'EV. ESTABL. Y PZAS. X PROV'!B12</f>
        <v>1973</v>
      </c>
      <c r="D2109" s="549"/>
      <c r="E2109" s="549">
        <f>'EV. ESTABL. Y PZAS. X PROV'!C12</f>
        <v>2125</v>
      </c>
      <c r="F2109" s="549"/>
      <c r="G2109" s="550">
        <f t="shared" si="86"/>
        <v>7.7040040547389763E-2</v>
      </c>
      <c r="H2109" s="420"/>
    </row>
    <row r="2110" spans="1:14" ht="24.95" customHeight="1" x14ac:dyDescent="0.25">
      <c r="A2110" s="548" t="s">
        <v>7</v>
      </c>
      <c r="B2110" s="548"/>
      <c r="C2110" s="549">
        <f>'EV. ESTABL. Y PZAS. X PROV'!B13</f>
        <v>517</v>
      </c>
      <c r="D2110" s="549"/>
      <c r="E2110" s="549">
        <f>'EV. ESTABL. Y PZAS. X PROV'!C13</f>
        <v>546</v>
      </c>
      <c r="F2110" s="549"/>
      <c r="G2110" s="550">
        <f t="shared" si="86"/>
        <v>5.6092843326885883E-2</v>
      </c>
      <c r="H2110" s="420"/>
    </row>
    <row r="2111" spans="1:14" ht="24.95" customHeight="1" x14ac:dyDescent="0.25">
      <c r="A2111" s="548" t="s">
        <v>8</v>
      </c>
      <c r="B2111" s="548"/>
      <c r="C2111" s="549">
        <f>'EV. ESTABL. Y PZAS. X PROV'!B14</f>
        <v>1648</v>
      </c>
      <c r="D2111" s="549"/>
      <c r="E2111" s="549">
        <f>'EV. ESTABL. Y PZAS. X PROV'!C14</f>
        <v>1692</v>
      </c>
      <c r="F2111" s="549"/>
      <c r="G2111" s="550">
        <f t="shared" si="86"/>
        <v>2.6699029126213591E-2</v>
      </c>
      <c r="H2111" s="420"/>
    </row>
    <row r="2112" spans="1:14" ht="24.95" customHeight="1" x14ac:dyDescent="0.25">
      <c r="A2112" s="548" t="s">
        <v>9</v>
      </c>
      <c r="B2112" s="548"/>
      <c r="C2112" s="549">
        <f>'EV. ESTABL. Y PZAS. X PROV'!B15</f>
        <v>1164</v>
      </c>
      <c r="D2112" s="549"/>
      <c r="E2112" s="549">
        <f>'EV. ESTABL. Y PZAS. X PROV'!C15</f>
        <v>1235</v>
      </c>
      <c r="F2112" s="549"/>
      <c r="G2112" s="550">
        <f t="shared" si="86"/>
        <v>6.099656357388316E-2</v>
      </c>
      <c r="H2112" s="420"/>
    </row>
    <row r="2113" spans="1:11" ht="24.95" customHeight="1" x14ac:dyDescent="0.25">
      <c r="A2113" s="548" t="s">
        <v>10</v>
      </c>
      <c r="B2113" s="548"/>
      <c r="C2113" s="549">
        <f>'EV. ESTABL. Y PZAS. X PROV'!B16</f>
        <v>820</v>
      </c>
      <c r="D2113" s="549"/>
      <c r="E2113" s="549">
        <f>'EV. ESTABL. Y PZAS. X PROV'!C16</f>
        <v>888</v>
      </c>
      <c r="F2113" s="549"/>
      <c r="G2113" s="550">
        <f t="shared" si="86"/>
        <v>8.2926829268292687E-2</v>
      </c>
      <c r="H2113" s="420"/>
    </row>
    <row r="2114" spans="1:11" ht="24.95" customHeight="1" x14ac:dyDescent="0.25">
      <c r="A2114" s="548" t="s">
        <v>11</v>
      </c>
      <c r="B2114" s="548"/>
      <c r="C2114" s="549">
        <f>'EV. ESTABL. Y PZAS. X PROV'!B17</f>
        <v>728</v>
      </c>
      <c r="D2114" s="549"/>
      <c r="E2114" s="549">
        <f>'EV. ESTABL. Y PZAS. X PROV'!C17</f>
        <v>782</v>
      </c>
      <c r="F2114" s="549"/>
      <c r="G2114" s="550">
        <f t="shared" si="86"/>
        <v>7.4175824175824176E-2</v>
      </c>
      <c r="H2114" s="420"/>
    </row>
    <row r="2115" spans="1:11" ht="24.95" customHeight="1" x14ac:dyDescent="0.25">
      <c r="A2115" s="548" t="s">
        <v>12</v>
      </c>
      <c r="B2115" s="548"/>
      <c r="C2115" s="549">
        <f>'EV. ESTABL. Y PZAS. X PROV'!B18</f>
        <v>838</v>
      </c>
      <c r="D2115" s="549"/>
      <c r="E2115" s="549">
        <f>'EV. ESTABL. Y PZAS. X PROV'!C18</f>
        <v>869</v>
      </c>
      <c r="F2115" s="549"/>
      <c r="G2115" s="550">
        <f t="shared" si="86"/>
        <v>3.6992840095465392E-2</v>
      </c>
      <c r="H2115" s="420"/>
    </row>
    <row r="2116" spans="1:11" s="448" customFormat="1" ht="24.95" customHeight="1" x14ac:dyDescent="0.25">
      <c r="A2116" s="491" t="s">
        <v>13</v>
      </c>
      <c r="B2116" s="491"/>
      <c r="C2116" s="555">
        <f>SUM(C2107:C2115)</f>
        <v>11188</v>
      </c>
      <c r="D2116" s="555"/>
      <c r="E2116" s="555">
        <f>SUM(E2107:E2115)</f>
        <v>11979</v>
      </c>
      <c r="F2116" s="555"/>
      <c r="G2116" s="557">
        <f t="shared" si="86"/>
        <v>7.0700750804433318E-2</v>
      </c>
      <c r="H2116" s="559"/>
    </row>
    <row r="2117" spans="1:11" ht="24.95" customHeight="1" x14ac:dyDescent="0.2">
      <c r="E2117" s="378"/>
      <c r="F2117" s="378"/>
      <c r="G2117" s="378"/>
      <c r="H2117" s="378"/>
      <c r="I2117" s="378"/>
      <c r="J2117" s="378"/>
    </row>
    <row r="2118" spans="1:11" ht="24.95" customHeight="1" x14ac:dyDescent="0.2">
      <c r="E2118" s="378"/>
      <c r="F2118" s="378"/>
      <c r="G2118" s="378"/>
      <c r="H2118" s="378"/>
      <c r="I2118" s="378"/>
      <c r="J2118" s="378"/>
    </row>
    <row r="2119" spans="1:11" s="354" customFormat="1" ht="24.95" customHeight="1" x14ac:dyDescent="0.25">
      <c r="D2119" s="794"/>
      <c r="E2119" s="794"/>
      <c r="F2119" s="794"/>
      <c r="G2119" s="797"/>
      <c r="H2119" s="797"/>
      <c r="I2119" s="797"/>
      <c r="J2119" s="421"/>
      <c r="K2119" s="421"/>
    </row>
    <row r="2120" spans="1:11" ht="24.95" customHeight="1" x14ac:dyDescent="0.2">
      <c r="E2120" s="378"/>
      <c r="F2120" s="378"/>
      <c r="G2120" s="378"/>
      <c r="H2120" s="378"/>
      <c r="I2120" s="378"/>
      <c r="J2120" s="378"/>
    </row>
    <row r="2121" spans="1:11" ht="24.95" customHeight="1" x14ac:dyDescent="0.2">
      <c r="E2121" s="378"/>
      <c r="F2121" s="378"/>
      <c r="G2121" s="378"/>
      <c r="H2121" s="378"/>
      <c r="I2121" s="378"/>
      <c r="J2121" s="378"/>
    </row>
    <row r="2122" spans="1:11" ht="24.95" customHeight="1" x14ac:dyDescent="0.2">
      <c r="E2122" s="378"/>
      <c r="F2122" s="378"/>
      <c r="G2122" s="378"/>
      <c r="H2122" s="378"/>
      <c r="I2122" s="378"/>
      <c r="J2122" s="378"/>
    </row>
    <row r="2123" spans="1:11" ht="24.95" customHeight="1" x14ac:dyDescent="0.2">
      <c r="E2123" s="378"/>
      <c r="F2123" s="378"/>
      <c r="G2123" s="378"/>
      <c r="H2123" s="378"/>
      <c r="I2123" s="378"/>
      <c r="J2123" s="378"/>
    </row>
    <row r="2124" spans="1:11" ht="24.95" customHeight="1" x14ac:dyDescent="0.2">
      <c r="E2124" s="378"/>
      <c r="F2124" s="378"/>
      <c r="G2124" s="378"/>
      <c r="H2124" s="378"/>
      <c r="I2124" s="378"/>
      <c r="J2124" s="378"/>
    </row>
    <row r="2125" spans="1:11" ht="24.95" customHeight="1" x14ac:dyDescent="0.2">
      <c r="E2125" s="378"/>
      <c r="F2125" s="378"/>
      <c r="G2125" s="378"/>
      <c r="H2125" s="378"/>
      <c r="I2125" s="378"/>
      <c r="J2125" s="378"/>
    </row>
    <row r="2126" spans="1:11" ht="24.95" customHeight="1" x14ac:dyDescent="0.2">
      <c r="E2126" s="378"/>
      <c r="F2126" s="378"/>
      <c r="G2126" s="378"/>
      <c r="H2126" s="378"/>
      <c r="I2126" s="378"/>
      <c r="J2126" s="378"/>
    </row>
    <row r="2127" spans="1:11" ht="24.95" customHeight="1" x14ac:dyDescent="0.2">
      <c r="E2127" s="378"/>
      <c r="F2127" s="378"/>
      <c r="G2127" s="378"/>
      <c r="H2127" s="378"/>
      <c r="I2127" s="378"/>
      <c r="J2127" s="378"/>
    </row>
    <row r="2128" spans="1:11" ht="24.95" customHeight="1" x14ac:dyDescent="0.2">
      <c r="E2128" s="378"/>
      <c r="F2128" s="378"/>
      <c r="G2128" s="378"/>
      <c r="H2128" s="378"/>
      <c r="I2128" s="378"/>
      <c r="J2128" s="378"/>
    </row>
    <row r="2129" spans="1:10" ht="24.95" customHeight="1" x14ac:dyDescent="0.2">
      <c r="E2129" s="378"/>
      <c r="F2129" s="378"/>
      <c r="G2129" s="378"/>
      <c r="H2129" s="378"/>
      <c r="I2129" s="378"/>
      <c r="J2129" s="378"/>
    </row>
    <row r="2130" spans="1:10" ht="24.95" customHeight="1" x14ac:dyDescent="0.2">
      <c r="E2130" s="378"/>
      <c r="F2130" s="378"/>
      <c r="G2130" s="378"/>
      <c r="H2130" s="378"/>
      <c r="I2130" s="378"/>
      <c r="J2130" s="378"/>
    </row>
    <row r="2131" spans="1:10" ht="30" customHeight="1" x14ac:dyDescent="0.2">
      <c r="A2131" s="706" t="s">
        <v>98</v>
      </c>
      <c r="B2131" s="706"/>
      <c r="C2131" s="706"/>
      <c r="D2131" s="706"/>
      <c r="E2131" s="706"/>
      <c r="F2131" s="706"/>
      <c r="G2131" s="706"/>
      <c r="H2131" s="418"/>
    </row>
    <row r="2132" spans="1:10" ht="24.95" customHeight="1" x14ac:dyDescent="0.25">
      <c r="A2132" s="546" t="s">
        <v>97</v>
      </c>
      <c r="B2132" s="546"/>
      <c r="C2132" s="547" t="s">
        <v>611</v>
      </c>
      <c r="D2132" s="547"/>
      <c r="E2132" s="547" t="s">
        <v>634</v>
      </c>
      <c r="F2132" s="547"/>
      <c r="G2132" s="546" t="s">
        <v>31</v>
      </c>
      <c r="H2132" s="419"/>
    </row>
    <row r="2133" spans="1:10" ht="24.95" customHeight="1" x14ac:dyDescent="0.25">
      <c r="A2133" s="548" t="s">
        <v>5</v>
      </c>
      <c r="B2133" s="548"/>
      <c r="C2133" s="549">
        <f>'EV. ESTABL. Y PZAS. X PROV'!B51</f>
        <v>27664</v>
      </c>
      <c r="D2133" s="549"/>
      <c r="E2133" s="549">
        <f>'EV. ESTABL. Y PZAS. X PROV'!C51</f>
        <v>29099</v>
      </c>
      <c r="F2133" s="549"/>
      <c r="G2133" s="550">
        <f>(E2133-C2133)/C2133</f>
        <v>5.1872469635627527E-2</v>
      </c>
      <c r="H2133" s="420"/>
    </row>
    <row r="2134" spans="1:10" ht="24.95" customHeight="1" x14ac:dyDescent="0.25">
      <c r="A2134" s="548" t="s">
        <v>6</v>
      </c>
      <c r="B2134" s="548"/>
      <c r="C2134" s="549">
        <f>'EV. ESTABL. Y PZAS. X PROV'!B52</f>
        <v>30096</v>
      </c>
      <c r="D2134" s="549"/>
      <c r="E2134" s="549">
        <f>'EV. ESTABL. Y PZAS. X PROV'!C52</f>
        <v>31317</v>
      </c>
      <c r="F2134" s="549"/>
      <c r="G2134" s="550">
        <f t="shared" ref="G2134:G2142" si="87">(E2134-C2134)/C2134</f>
        <v>4.0570175438596492E-2</v>
      </c>
      <c r="H2134" s="420"/>
    </row>
    <row r="2135" spans="1:10" ht="24.95" customHeight="1" x14ac:dyDescent="0.25">
      <c r="A2135" s="548" t="s">
        <v>69</v>
      </c>
      <c r="B2135" s="548"/>
      <c r="C2135" s="549">
        <f>'EV. ESTABL. Y PZAS. X PROV'!B53</f>
        <v>37116</v>
      </c>
      <c r="D2135" s="549"/>
      <c r="E2135" s="549">
        <f>'EV. ESTABL. Y PZAS. X PROV'!C53</f>
        <v>37168</v>
      </c>
      <c r="F2135" s="549"/>
      <c r="G2135" s="550">
        <f t="shared" si="87"/>
        <v>1.4010130401982972E-3</v>
      </c>
      <c r="H2135" s="420"/>
    </row>
    <row r="2136" spans="1:10" ht="24.95" customHeight="1" x14ac:dyDescent="0.25">
      <c r="A2136" s="548" t="s">
        <v>7</v>
      </c>
      <c r="B2136" s="548"/>
      <c r="C2136" s="549">
        <f>'EV. ESTABL. Y PZAS. X PROV'!B54</f>
        <v>9706</v>
      </c>
      <c r="D2136" s="549"/>
      <c r="E2136" s="549">
        <f>'EV. ESTABL. Y PZAS. X PROV'!C54</f>
        <v>9960</v>
      </c>
      <c r="F2136" s="549"/>
      <c r="G2136" s="550">
        <f t="shared" si="87"/>
        <v>2.6169379765093755E-2</v>
      </c>
      <c r="H2136" s="420"/>
    </row>
    <row r="2137" spans="1:10" ht="24.95" customHeight="1" x14ac:dyDescent="0.25">
      <c r="A2137" s="548" t="s">
        <v>8</v>
      </c>
      <c r="B2137" s="548"/>
      <c r="C2137" s="549">
        <f>'EV. ESTABL. Y PZAS. X PROV'!B55</f>
        <v>28836</v>
      </c>
      <c r="D2137" s="549"/>
      <c r="E2137" s="549">
        <f>'EV. ESTABL. Y PZAS. X PROV'!C55</f>
        <v>28527</v>
      </c>
      <c r="F2137" s="549"/>
      <c r="G2137" s="550">
        <f t="shared" si="87"/>
        <v>-1.0715771951727009E-2</v>
      </c>
      <c r="H2137" s="420"/>
    </row>
    <row r="2138" spans="1:10" ht="24.95" customHeight="1" x14ac:dyDescent="0.25">
      <c r="A2138" s="548" t="s">
        <v>9</v>
      </c>
      <c r="B2138" s="548"/>
      <c r="C2138" s="549">
        <f>'EV. ESTABL. Y PZAS. X PROV'!B56</f>
        <v>20420</v>
      </c>
      <c r="D2138" s="549"/>
      <c r="E2138" s="549">
        <f>'EV. ESTABL. Y PZAS. X PROV'!C56</f>
        <v>20684</v>
      </c>
      <c r="F2138" s="549"/>
      <c r="G2138" s="550">
        <f t="shared" si="87"/>
        <v>1.2928501469147894E-2</v>
      </c>
      <c r="H2138" s="420"/>
    </row>
    <row r="2139" spans="1:10" ht="24.95" customHeight="1" x14ac:dyDescent="0.25">
      <c r="A2139" s="548" t="s">
        <v>10</v>
      </c>
      <c r="B2139" s="548"/>
      <c r="C2139" s="549">
        <f>'EV. ESTABL. Y PZAS. X PROV'!B57</f>
        <v>16723</v>
      </c>
      <c r="D2139" s="549"/>
      <c r="E2139" s="549">
        <f>'EV. ESTABL. Y PZAS. X PROV'!C57</f>
        <v>17508</v>
      </c>
      <c r="F2139" s="549"/>
      <c r="G2139" s="550">
        <f t="shared" si="87"/>
        <v>4.6941338276625007E-2</v>
      </c>
      <c r="H2139" s="420"/>
    </row>
    <row r="2140" spans="1:10" ht="24.95" customHeight="1" x14ac:dyDescent="0.25">
      <c r="A2140" s="548" t="s">
        <v>11</v>
      </c>
      <c r="B2140" s="548"/>
      <c r="C2140" s="549">
        <f>'EV. ESTABL. Y PZAS. X PROV'!B58</f>
        <v>16530</v>
      </c>
      <c r="D2140" s="549"/>
      <c r="E2140" s="549">
        <f>'EV. ESTABL. Y PZAS. X PROV'!C58</f>
        <v>17238</v>
      </c>
      <c r="F2140" s="549"/>
      <c r="G2140" s="550">
        <f t="shared" si="87"/>
        <v>4.2831215970961886E-2</v>
      </c>
      <c r="H2140" s="420"/>
    </row>
    <row r="2141" spans="1:10" ht="24.95" customHeight="1" x14ac:dyDescent="0.25">
      <c r="A2141" s="548" t="s">
        <v>12</v>
      </c>
      <c r="B2141" s="548"/>
      <c r="C2141" s="549">
        <f>'EV. ESTABL. Y PZAS. X PROV'!B59</f>
        <v>10762</v>
      </c>
      <c r="D2141" s="549"/>
      <c r="E2141" s="549">
        <f>'EV. ESTABL. Y PZAS. X PROV'!C59</f>
        <v>10714</v>
      </c>
      <c r="F2141" s="549"/>
      <c r="G2141" s="550">
        <f t="shared" si="87"/>
        <v>-4.4601375209068943E-3</v>
      </c>
      <c r="H2141" s="420"/>
    </row>
    <row r="2142" spans="1:10" s="448" customFormat="1" ht="24.95" customHeight="1" x14ac:dyDescent="0.25">
      <c r="A2142" s="491" t="s">
        <v>13</v>
      </c>
      <c r="B2142" s="491"/>
      <c r="C2142" s="555">
        <f>SUM(C2133:C2141)</f>
        <v>197853</v>
      </c>
      <c r="D2142" s="555"/>
      <c r="E2142" s="555">
        <f>SUM(E2133:E2141)</f>
        <v>202215</v>
      </c>
      <c r="F2142" s="555"/>
      <c r="G2142" s="557">
        <f t="shared" si="87"/>
        <v>2.2046671013328079E-2</v>
      </c>
      <c r="H2142" s="559"/>
    </row>
    <row r="2143" spans="1:10" ht="24.95" customHeight="1" x14ac:dyDescent="0.2">
      <c r="E2143" s="378"/>
      <c r="F2143" s="378"/>
      <c r="G2143" s="378"/>
      <c r="H2143" s="378"/>
      <c r="I2143" s="378"/>
      <c r="J2143" s="378"/>
    </row>
    <row r="2144" spans="1:10" ht="24.95" customHeight="1" x14ac:dyDescent="0.2">
      <c r="E2144" s="378"/>
      <c r="F2144" s="378"/>
      <c r="G2144" s="378"/>
      <c r="H2144" s="378"/>
      <c r="I2144" s="378"/>
      <c r="J2144" s="378"/>
    </row>
    <row r="2145" spans="4:11" s="354" customFormat="1" ht="24.95" customHeight="1" x14ac:dyDescent="0.25">
      <c r="D2145" s="716"/>
      <c r="E2145" s="716"/>
      <c r="F2145" s="716"/>
      <c r="G2145" s="714"/>
      <c r="H2145" s="714"/>
      <c r="I2145" s="714"/>
      <c r="J2145" s="421"/>
      <c r="K2145" s="421"/>
    </row>
    <row r="2146" spans="4:11" ht="24.95" customHeight="1" x14ac:dyDescent="0.2">
      <c r="E2146" s="378"/>
      <c r="F2146" s="378"/>
      <c r="G2146" s="378"/>
      <c r="H2146" s="378"/>
      <c r="I2146" s="378"/>
      <c r="J2146" s="378"/>
    </row>
    <row r="2147" spans="4:11" ht="24.95" customHeight="1" x14ac:dyDescent="0.2">
      <c r="E2147" s="378"/>
      <c r="F2147" s="378"/>
      <c r="G2147" s="378"/>
      <c r="H2147" s="378"/>
      <c r="I2147" s="378"/>
      <c r="J2147" s="378"/>
    </row>
    <row r="2148" spans="4:11" ht="24.95" customHeight="1" x14ac:dyDescent="0.2">
      <c r="E2148" s="378"/>
      <c r="F2148" s="378"/>
      <c r="G2148" s="378"/>
      <c r="H2148" s="378"/>
      <c r="I2148" s="378"/>
      <c r="J2148" s="378"/>
    </row>
    <row r="2149" spans="4:11" ht="24.95" customHeight="1" x14ac:dyDescent="0.2">
      <c r="E2149" s="378"/>
      <c r="F2149" s="378"/>
      <c r="G2149" s="378"/>
      <c r="H2149" s="378"/>
      <c r="I2149" s="378"/>
      <c r="J2149" s="378"/>
    </row>
    <row r="2150" spans="4:11" ht="24.95" customHeight="1" x14ac:dyDescent="0.2">
      <c r="E2150" s="378"/>
      <c r="F2150" s="378"/>
      <c r="G2150" s="378"/>
      <c r="H2150" s="378"/>
      <c r="I2150" s="378"/>
      <c r="J2150" s="378"/>
    </row>
    <row r="2151" spans="4:11" ht="24.95" customHeight="1" x14ac:dyDescent="0.2">
      <c r="E2151" s="378"/>
      <c r="F2151" s="378"/>
      <c r="G2151" s="378"/>
      <c r="H2151" s="378"/>
      <c r="I2151" s="378"/>
      <c r="J2151" s="378"/>
    </row>
    <row r="2152" spans="4:11" ht="24.95" customHeight="1" x14ac:dyDescent="0.2">
      <c r="E2152" s="378"/>
      <c r="F2152" s="378"/>
      <c r="G2152" s="378"/>
      <c r="H2152" s="378"/>
      <c r="I2152" s="378"/>
      <c r="J2152" s="378"/>
    </row>
    <row r="2153" spans="4:11" ht="24.95" customHeight="1" x14ac:dyDescent="0.2">
      <c r="E2153" s="378"/>
      <c r="F2153" s="378"/>
      <c r="G2153" s="378"/>
      <c r="H2153" s="378"/>
      <c r="I2153" s="378"/>
      <c r="J2153" s="378"/>
    </row>
    <row r="2154" spans="4:11" ht="24.95" customHeight="1" x14ac:dyDescent="0.2">
      <c r="E2154" s="378"/>
      <c r="F2154" s="378"/>
      <c r="G2154" s="378"/>
      <c r="H2154" s="378"/>
      <c r="I2154" s="378"/>
      <c r="J2154" s="378"/>
    </row>
    <row r="2155" spans="4:11" ht="24.95" customHeight="1" x14ac:dyDescent="0.2">
      <c r="E2155" s="378"/>
      <c r="F2155" s="378"/>
      <c r="G2155" s="378"/>
      <c r="H2155" s="378"/>
      <c r="I2155" s="378"/>
      <c r="J2155" s="378"/>
    </row>
    <row r="2156" spans="4:11" ht="24.95" customHeight="1" x14ac:dyDescent="0.2">
      <c r="E2156" s="378"/>
      <c r="F2156" s="378"/>
      <c r="G2156" s="378"/>
      <c r="H2156" s="378"/>
      <c r="I2156" s="378"/>
      <c r="J2156" s="378"/>
    </row>
    <row r="2157" spans="4:11" ht="24.95" customHeight="1" x14ac:dyDescent="0.2">
      <c r="E2157" s="378"/>
      <c r="F2157" s="378"/>
      <c r="G2157" s="378"/>
      <c r="H2157" s="378"/>
      <c r="I2157" s="378"/>
      <c r="J2157" s="378"/>
    </row>
    <row r="2158" spans="4:11" ht="24.95" customHeight="1" x14ac:dyDescent="0.2">
      <c r="E2158" s="378"/>
      <c r="F2158" s="378"/>
      <c r="G2158" s="378"/>
      <c r="H2158" s="378"/>
      <c r="I2158" s="378"/>
      <c r="J2158" s="378"/>
    </row>
    <row r="2159" spans="4:11" ht="24.95" customHeight="1" x14ac:dyDescent="0.2">
      <c r="E2159" s="378"/>
      <c r="F2159" s="378"/>
      <c r="G2159" s="378"/>
      <c r="H2159" s="378"/>
      <c r="I2159" s="378"/>
      <c r="J2159" s="378"/>
    </row>
    <row r="2160" spans="4:11" ht="24.95" customHeight="1" x14ac:dyDescent="0.2">
      <c r="E2160" s="378"/>
      <c r="F2160" s="378"/>
      <c r="G2160" s="378"/>
      <c r="H2160" s="378"/>
      <c r="I2160" s="378"/>
      <c r="J2160" s="378"/>
    </row>
    <row r="2161" spans="5:10" ht="24.95" customHeight="1" x14ac:dyDescent="0.2">
      <c r="E2161" s="378"/>
      <c r="F2161" s="378"/>
      <c r="G2161" s="378"/>
      <c r="H2161" s="378"/>
      <c r="I2161" s="378"/>
      <c r="J2161" s="378"/>
    </row>
    <row r="2162" spans="5:10" ht="24.95" customHeight="1" x14ac:dyDescent="0.2">
      <c r="E2162" s="378"/>
      <c r="F2162" s="378"/>
      <c r="G2162" s="378"/>
      <c r="H2162" s="378"/>
      <c r="I2162" s="378"/>
      <c r="J2162" s="378"/>
    </row>
    <row r="2163" spans="5:10" ht="24.95" customHeight="1" x14ac:dyDescent="0.2">
      <c r="E2163" s="378"/>
      <c r="F2163" s="378"/>
      <c r="G2163" s="378"/>
      <c r="H2163" s="378"/>
      <c r="I2163" s="378"/>
      <c r="J2163" s="378"/>
    </row>
    <row r="2164" spans="5:10" ht="24.95" customHeight="1" x14ac:dyDescent="0.2">
      <c r="E2164" s="378"/>
      <c r="F2164" s="378"/>
      <c r="G2164" s="378"/>
      <c r="H2164" s="378"/>
      <c r="I2164" s="378"/>
      <c r="J2164" s="378"/>
    </row>
    <row r="2165" spans="5:10" ht="24.95" customHeight="1" x14ac:dyDescent="0.2">
      <c r="E2165" s="378"/>
      <c r="F2165" s="378"/>
      <c r="G2165" s="378"/>
      <c r="H2165" s="378"/>
      <c r="I2165" s="378"/>
      <c r="J2165" s="378"/>
    </row>
    <row r="2166" spans="5:10" ht="24.95" customHeight="1" x14ac:dyDescent="0.2">
      <c r="E2166" s="378"/>
      <c r="F2166" s="378"/>
      <c r="G2166" s="378"/>
      <c r="H2166" s="378"/>
      <c r="I2166" s="378"/>
      <c r="J2166" s="378"/>
    </row>
    <row r="2167" spans="5:10" ht="24.95" customHeight="1" x14ac:dyDescent="0.2">
      <c r="E2167" s="378"/>
      <c r="F2167" s="378"/>
      <c r="G2167" s="378"/>
      <c r="H2167" s="378"/>
      <c r="I2167" s="378"/>
      <c r="J2167" s="378"/>
    </row>
    <row r="2168" spans="5:10" ht="24.95" customHeight="1" x14ac:dyDescent="0.2">
      <c r="E2168" s="378"/>
      <c r="F2168" s="378"/>
      <c r="G2168" s="378"/>
      <c r="H2168" s="378"/>
      <c r="I2168" s="378"/>
      <c r="J2168" s="378"/>
    </row>
    <row r="2169" spans="5:10" ht="24.95" customHeight="1" x14ac:dyDescent="0.2">
      <c r="E2169" s="378"/>
      <c r="F2169" s="378"/>
      <c r="G2169" s="378"/>
      <c r="H2169" s="378"/>
      <c r="I2169" s="378"/>
      <c r="J2169" s="378"/>
    </row>
    <row r="2170" spans="5:10" ht="24.95" customHeight="1" x14ac:dyDescent="0.2">
      <c r="E2170" s="378"/>
      <c r="F2170" s="378"/>
      <c r="G2170" s="378"/>
      <c r="H2170" s="378"/>
      <c r="I2170" s="378"/>
      <c r="J2170" s="378"/>
    </row>
    <row r="2171" spans="5:10" ht="24.95" customHeight="1" x14ac:dyDescent="0.2">
      <c r="E2171" s="378"/>
      <c r="F2171" s="378"/>
      <c r="G2171" s="378"/>
      <c r="H2171" s="378"/>
      <c r="I2171" s="378"/>
      <c r="J2171" s="378"/>
    </row>
    <row r="2172" spans="5:10" ht="24.95" customHeight="1" x14ac:dyDescent="0.2">
      <c r="E2172" s="378"/>
      <c r="F2172" s="378"/>
      <c r="G2172" s="378"/>
      <c r="H2172" s="378"/>
      <c r="I2172" s="378"/>
      <c r="J2172" s="378"/>
    </row>
    <row r="2173" spans="5:10" ht="24.95" customHeight="1" x14ac:dyDescent="0.2">
      <c r="E2173" s="378"/>
      <c r="F2173" s="378"/>
      <c r="G2173" s="378"/>
      <c r="H2173" s="378"/>
      <c r="I2173" s="378"/>
      <c r="J2173" s="378"/>
    </row>
    <row r="2174" spans="5:10" ht="24.95" customHeight="1" x14ac:dyDescent="0.2">
      <c r="E2174" s="378"/>
      <c r="F2174" s="378"/>
      <c r="G2174" s="378"/>
      <c r="H2174" s="378"/>
      <c r="I2174" s="378"/>
      <c r="J2174" s="378"/>
    </row>
    <row r="2175" spans="5:10" ht="24.95" customHeight="1" x14ac:dyDescent="0.2">
      <c r="E2175" s="378"/>
      <c r="F2175" s="378"/>
      <c r="G2175" s="378"/>
      <c r="H2175" s="378"/>
      <c r="I2175" s="378"/>
      <c r="J2175" s="378"/>
    </row>
    <row r="2176" spans="5:10" ht="24.95" customHeight="1" x14ac:dyDescent="0.2">
      <c r="E2176" s="378"/>
      <c r="F2176" s="378"/>
      <c r="G2176" s="378"/>
      <c r="H2176" s="378"/>
      <c r="I2176" s="378"/>
      <c r="J2176" s="378"/>
    </row>
    <row r="2177" spans="1:14" ht="24.95" customHeight="1" x14ac:dyDescent="0.2">
      <c r="E2177" s="378"/>
      <c r="F2177" s="378"/>
      <c r="G2177" s="378"/>
      <c r="H2177" s="378"/>
      <c r="I2177" s="378"/>
      <c r="J2177" s="378"/>
    </row>
    <row r="2178" spans="1:14" ht="24.95" customHeight="1" x14ac:dyDescent="0.2">
      <c r="E2178" s="378"/>
      <c r="F2178" s="378"/>
      <c r="G2178" s="378"/>
      <c r="H2178" s="378"/>
      <c r="I2178" s="378"/>
      <c r="J2178" s="378"/>
      <c r="N2178" s="4">
        <v>23</v>
      </c>
    </row>
    <row r="2179" spans="1:14" ht="39.75" customHeight="1" x14ac:dyDescent="0.4">
      <c r="A2179" s="717" t="s">
        <v>502</v>
      </c>
      <c r="B2179" s="717"/>
      <c r="C2179" s="717"/>
      <c r="D2179" s="717"/>
      <c r="E2179" s="717"/>
      <c r="F2179" s="717"/>
      <c r="G2179" s="717"/>
      <c r="H2179" s="717"/>
      <c r="I2179" s="717"/>
      <c r="J2179" s="717"/>
      <c r="K2179" s="717"/>
      <c r="L2179" s="717"/>
      <c r="M2179" s="717"/>
      <c r="N2179" s="717"/>
    </row>
    <row r="2180" spans="1:14" ht="24.95" customHeight="1" x14ac:dyDescent="0.2">
      <c r="E2180" s="378"/>
      <c r="F2180" s="378"/>
      <c r="G2180" s="378"/>
      <c r="H2180" s="378"/>
      <c r="I2180" s="378"/>
      <c r="J2180" s="378"/>
    </row>
    <row r="2181" spans="1:14" s="12" customFormat="1" ht="35.1" customHeight="1" x14ac:dyDescent="0.35">
      <c r="A2181" s="710" t="s">
        <v>503</v>
      </c>
      <c r="B2181" s="710"/>
      <c r="C2181" s="710"/>
      <c r="D2181" s="710"/>
      <c r="E2181" s="710"/>
      <c r="F2181" s="710"/>
      <c r="G2181" s="710"/>
      <c r="H2181" s="710"/>
      <c r="I2181" s="710"/>
      <c r="J2181" s="710"/>
      <c r="K2181" s="710"/>
      <c r="L2181" s="710"/>
      <c r="M2181" s="710"/>
      <c r="N2181" s="710"/>
    </row>
    <row r="2182" spans="1:14" ht="20.100000000000001" customHeight="1" x14ac:dyDescent="0.2">
      <c r="E2182" s="378"/>
      <c r="F2182" s="378"/>
      <c r="G2182" s="378"/>
      <c r="H2182" s="378"/>
      <c r="I2182" s="378"/>
      <c r="J2182" s="378"/>
    </row>
    <row r="2183" spans="1:14" ht="24.95" customHeight="1" x14ac:dyDescent="0.2">
      <c r="A2183" s="706" t="s">
        <v>96</v>
      </c>
      <c r="B2183" s="706"/>
      <c r="C2183" s="706"/>
      <c r="D2183" s="706"/>
      <c r="E2183" s="706"/>
      <c r="F2183" s="706"/>
      <c r="G2183" s="706"/>
      <c r="H2183" s="378"/>
      <c r="I2183" s="378"/>
      <c r="J2183" s="378"/>
      <c r="K2183" s="378"/>
      <c r="L2183" s="378"/>
      <c r="M2183" s="378"/>
      <c r="N2183" s="378"/>
    </row>
    <row r="2184" spans="1:14" ht="24.95" customHeight="1" x14ac:dyDescent="0.25">
      <c r="A2184" s="546" t="s">
        <v>97</v>
      </c>
      <c r="B2184" s="546"/>
      <c r="C2184" s="547" t="s">
        <v>611</v>
      </c>
      <c r="D2184" s="547"/>
      <c r="E2184" s="547" t="s">
        <v>634</v>
      </c>
      <c r="F2184" s="547"/>
      <c r="G2184" s="546" t="s">
        <v>31</v>
      </c>
      <c r="H2184" s="419"/>
    </row>
    <row r="2185" spans="1:14" ht="24.95" customHeight="1" x14ac:dyDescent="0.2">
      <c r="A2185" s="548" t="s">
        <v>5</v>
      </c>
      <c r="B2185" s="354"/>
      <c r="C2185" s="549">
        <f>'EV. ESTABL. Y PZAS. X T.A.'!B14</f>
        <v>152</v>
      </c>
      <c r="D2185" s="549"/>
      <c r="E2185" s="549">
        <f>'EV. ESTABL. Y PZAS. X T.A.'!C14</f>
        <v>151</v>
      </c>
      <c r="F2185" s="549"/>
      <c r="G2185" s="550">
        <f>(E2185-C2185)/C2185</f>
        <v>-6.5789473684210523E-3</v>
      </c>
      <c r="H2185" s="378"/>
      <c r="I2185" s="378"/>
      <c r="J2185" s="378"/>
    </row>
    <row r="2186" spans="1:14" ht="24.95" customHeight="1" x14ac:dyDescent="0.2">
      <c r="A2186" s="548" t="s">
        <v>6</v>
      </c>
      <c r="B2186" s="354"/>
      <c r="C2186" s="549">
        <f>'EV. ESTABL. Y PZAS. X T.A.'!B15</f>
        <v>295</v>
      </c>
      <c r="D2186" s="549"/>
      <c r="E2186" s="549">
        <f>'EV. ESTABL. Y PZAS. X T.A.'!C15</f>
        <v>292</v>
      </c>
      <c r="F2186" s="549"/>
      <c r="G2186" s="550">
        <f t="shared" ref="G2186:G2194" si="88">(E2186-C2186)/C2186</f>
        <v>-1.0169491525423728E-2</v>
      </c>
      <c r="H2186" s="378"/>
      <c r="I2186" s="378"/>
      <c r="J2186" s="378"/>
    </row>
    <row r="2187" spans="1:14" ht="24.95" customHeight="1" x14ac:dyDescent="0.2">
      <c r="A2187" s="548" t="s">
        <v>18</v>
      </c>
      <c r="B2187" s="354"/>
      <c r="C2187" s="549">
        <f>'EV. ESTABL. Y PZAS. X T.A.'!B16</f>
        <v>423</v>
      </c>
      <c r="D2187" s="549"/>
      <c r="E2187" s="549">
        <f>'EV. ESTABL. Y PZAS. X T.A.'!C16</f>
        <v>407</v>
      </c>
      <c r="F2187" s="549"/>
      <c r="G2187" s="550">
        <f t="shared" si="88"/>
        <v>-3.7825059101654845E-2</v>
      </c>
      <c r="H2187" s="378"/>
      <c r="I2187" s="378"/>
      <c r="J2187" s="378"/>
    </row>
    <row r="2188" spans="1:14" ht="24.95" customHeight="1" x14ac:dyDescent="0.2">
      <c r="A2188" s="548" t="s">
        <v>7</v>
      </c>
      <c r="B2188" s="354"/>
      <c r="C2188" s="549">
        <f>'EV. ESTABL. Y PZAS. X T.A.'!B17</f>
        <v>117</v>
      </c>
      <c r="D2188" s="549"/>
      <c r="E2188" s="549">
        <f>'EV. ESTABL. Y PZAS. X T.A.'!C17</f>
        <v>117</v>
      </c>
      <c r="F2188" s="549"/>
      <c r="G2188" s="550">
        <f t="shared" si="88"/>
        <v>0</v>
      </c>
      <c r="H2188" s="378"/>
      <c r="I2188" s="378"/>
      <c r="J2188" s="378"/>
    </row>
    <row r="2189" spans="1:14" ht="24.95" customHeight="1" x14ac:dyDescent="0.2">
      <c r="A2189" s="548" t="s">
        <v>8</v>
      </c>
      <c r="B2189" s="354"/>
      <c r="C2189" s="549">
        <f>'EV. ESTABL. Y PZAS. X T.A.'!B18</f>
        <v>256</v>
      </c>
      <c r="D2189" s="549"/>
      <c r="E2189" s="549">
        <f>'EV. ESTABL. Y PZAS. X T.A.'!C18</f>
        <v>256</v>
      </c>
      <c r="F2189" s="549"/>
      <c r="G2189" s="550">
        <f t="shared" si="88"/>
        <v>0</v>
      </c>
      <c r="H2189" s="378"/>
      <c r="I2189" s="378"/>
      <c r="J2189" s="378"/>
    </row>
    <row r="2190" spans="1:14" ht="24.95" customHeight="1" x14ac:dyDescent="0.2">
      <c r="A2190" s="548" t="s">
        <v>9</v>
      </c>
      <c r="B2190" s="354"/>
      <c r="C2190" s="549">
        <f>'EV. ESTABL. Y PZAS. X T.A.'!B19</f>
        <v>165</v>
      </c>
      <c r="D2190" s="549"/>
      <c r="E2190" s="549">
        <f>'EV. ESTABL. Y PZAS. X T.A.'!C19</f>
        <v>167</v>
      </c>
      <c r="F2190" s="549"/>
      <c r="G2190" s="550">
        <f t="shared" si="88"/>
        <v>1.2121212121212121E-2</v>
      </c>
      <c r="H2190" s="378"/>
      <c r="I2190" s="378"/>
      <c r="J2190" s="378"/>
    </row>
    <row r="2191" spans="1:14" ht="24.95" customHeight="1" x14ac:dyDescent="0.2">
      <c r="A2191" s="548" t="s">
        <v>10</v>
      </c>
      <c r="B2191" s="354"/>
      <c r="C2191" s="549">
        <f>'EV. ESTABL. Y PZAS. X T.A.'!B20</f>
        <v>138</v>
      </c>
      <c r="D2191" s="549"/>
      <c r="E2191" s="549">
        <f>'EV. ESTABL. Y PZAS. X T.A.'!C20</f>
        <v>141</v>
      </c>
      <c r="F2191" s="549"/>
      <c r="G2191" s="550">
        <f t="shared" si="88"/>
        <v>2.1739130434782608E-2</v>
      </c>
      <c r="H2191" s="378"/>
      <c r="I2191" s="378"/>
      <c r="J2191" s="378"/>
    </row>
    <row r="2192" spans="1:14" ht="24.95" customHeight="1" x14ac:dyDescent="0.2">
      <c r="A2192" s="548" t="s">
        <v>11</v>
      </c>
      <c r="B2192" s="354"/>
      <c r="C2192" s="549">
        <f>'EV. ESTABL. Y PZAS. X T.A.'!B21</f>
        <v>170</v>
      </c>
      <c r="D2192" s="549"/>
      <c r="E2192" s="549">
        <f>'EV. ESTABL. Y PZAS. X T.A.'!C21</f>
        <v>170</v>
      </c>
      <c r="F2192" s="549"/>
      <c r="G2192" s="550">
        <f t="shared" si="88"/>
        <v>0</v>
      </c>
      <c r="H2192" s="378"/>
      <c r="I2192" s="378"/>
      <c r="J2192" s="378"/>
    </row>
    <row r="2193" spans="1:14" ht="24.95" customHeight="1" x14ac:dyDescent="0.2">
      <c r="A2193" s="548" t="s">
        <v>12</v>
      </c>
      <c r="B2193" s="354"/>
      <c r="C2193" s="549">
        <f>'EV. ESTABL. Y PZAS. X T.A.'!B22</f>
        <v>104</v>
      </c>
      <c r="D2193" s="549"/>
      <c r="E2193" s="549">
        <f>'EV. ESTABL. Y PZAS. X T.A.'!C22</f>
        <v>103</v>
      </c>
      <c r="F2193" s="549"/>
      <c r="G2193" s="550">
        <f t="shared" si="88"/>
        <v>-9.6153846153846159E-3</v>
      </c>
      <c r="H2193" s="378"/>
      <c r="I2193" s="378"/>
      <c r="J2193" s="378"/>
    </row>
    <row r="2194" spans="1:14" s="448" customFormat="1" ht="24.95" customHeight="1" x14ac:dyDescent="0.2">
      <c r="A2194" s="491" t="s">
        <v>13</v>
      </c>
      <c r="B2194" s="491"/>
      <c r="C2194" s="555">
        <f>SUM(C2185:C2193)</f>
        <v>1820</v>
      </c>
      <c r="D2194" s="555"/>
      <c r="E2194" s="555">
        <f>SUM(E2185:E2193)</f>
        <v>1804</v>
      </c>
      <c r="F2194" s="555"/>
      <c r="G2194" s="557">
        <f t="shared" si="88"/>
        <v>-8.7912087912087912E-3</v>
      </c>
      <c r="H2194" s="558"/>
      <c r="I2194" s="558"/>
      <c r="J2194" s="558"/>
    </row>
    <row r="2195" spans="1:14" ht="24.95" customHeight="1" x14ac:dyDescent="0.2">
      <c r="E2195" s="378"/>
      <c r="F2195" s="378"/>
      <c r="G2195" s="378"/>
      <c r="H2195" s="378"/>
      <c r="I2195" s="378"/>
      <c r="J2195" s="378"/>
    </row>
    <row r="2196" spans="1:14" ht="24.95" customHeight="1" x14ac:dyDescent="0.2">
      <c r="E2196" s="378"/>
      <c r="F2196" s="378"/>
      <c r="G2196" s="378"/>
      <c r="H2196" s="378"/>
      <c r="I2196" s="378"/>
      <c r="J2196" s="378"/>
    </row>
    <row r="2197" spans="1:14" ht="24.95" customHeight="1" x14ac:dyDescent="0.2">
      <c r="E2197" s="378"/>
      <c r="F2197" s="378"/>
      <c r="G2197" s="378"/>
      <c r="H2197" s="378"/>
      <c r="I2197" s="378"/>
      <c r="J2197" s="378"/>
    </row>
    <row r="2198" spans="1:14" ht="24.95" customHeight="1" x14ac:dyDescent="0.2">
      <c r="A2198" s="706" t="s">
        <v>98</v>
      </c>
      <c r="B2198" s="706"/>
      <c r="C2198" s="706"/>
      <c r="D2198" s="706"/>
      <c r="E2198" s="706"/>
      <c r="F2198" s="706"/>
      <c r="G2198" s="706"/>
      <c r="H2198" s="378"/>
      <c r="I2198" s="378"/>
      <c r="J2198" s="378"/>
      <c r="K2198" s="378"/>
      <c r="L2198" s="378"/>
      <c r="M2198" s="378"/>
      <c r="N2198" s="378"/>
    </row>
    <row r="2199" spans="1:14" ht="24.95" customHeight="1" x14ac:dyDescent="0.25">
      <c r="A2199" s="546" t="s">
        <v>97</v>
      </c>
      <c r="B2199" s="546"/>
      <c r="C2199" s="547" t="s">
        <v>611</v>
      </c>
      <c r="D2199" s="547"/>
      <c r="E2199" s="547" t="s">
        <v>634</v>
      </c>
      <c r="F2199" s="547"/>
      <c r="G2199" s="546" t="s">
        <v>31</v>
      </c>
      <c r="H2199" s="419"/>
    </row>
    <row r="2200" spans="1:14" ht="24.95" customHeight="1" x14ac:dyDescent="0.2">
      <c r="A2200" s="548" t="s">
        <v>5</v>
      </c>
      <c r="B2200" s="549"/>
      <c r="C2200" s="549">
        <f>'EV. ESTABL. Y PZAS. X T.A.'!B36</f>
        <v>6116</v>
      </c>
      <c r="D2200" s="551"/>
      <c r="E2200" s="549">
        <f>'EV. ESTABL. Y PZAS. X T.A.'!C36</f>
        <v>6109</v>
      </c>
      <c r="F2200" s="549"/>
      <c r="G2200" s="550">
        <f t="shared" ref="G2200:G2208" si="89">(E2200-C2200)/C2200</f>
        <v>-1.1445389143230869E-3</v>
      </c>
      <c r="H2200" s="378"/>
      <c r="I2200" s="378"/>
      <c r="J2200" s="378"/>
    </row>
    <row r="2201" spans="1:14" ht="24.95" customHeight="1" x14ac:dyDescent="0.2">
      <c r="A2201" s="548" t="s">
        <v>6</v>
      </c>
      <c r="B2201" s="549"/>
      <c r="C2201" s="549">
        <f>'EV. ESTABL. Y PZAS. X T.A.'!B37</f>
        <v>10993</v>
      </c>
      <c r="D2201" s="551"/>
      <c r="E2201" s="549">
        <f>'EV. ESTABL. Y PZAS. X T.A.'!C37</f>
        <v>10977</v>
      </c>
      <c r="F2201" s="549"/>
      <c r="G2201" s="550">
        <f t="shared" si="89"/>
        <v>-1.4554716637860457E-3</v>
      </c>
      <c r="H2201" s="378"/>
      <c r="I2201" s="378"/>
      <c r="J2201" s="378"/>
    </row>
    <row r="2202" spans="1:14" ht="24.95" customHeight="1" x14ac:dyDescent="0.2">
      <c r="A2202" s="548" t="s">
        <v>18</v>
      </c>
      <c r="B2202" s="549"/>
      <c r="C2202" s="549">
        <f>'EV. ESTABL. Y PZAS. X T.A.'!B38</f>
        <v>13170</v>
      </c>
      <c r="D2202" s="551"/>
      <c r="E2202" s="549">
        <f>'EV. ESTABL. Y PZAS. X T.A.'!C38</f>
        <v>12550</v>
      </c>
      <c r="F2202" s="549"/>
      <c r="G2202" s="550">
        <f t="shared" si="89"/>
        <v>-4.7076689445709946E-2</v>
      </c>
      <c r="H2202" s="378"/>
      <c r="I2202" s="378"/>
      <c r="J2202" s="378"/>
    </row>
    <row r="2203" spans="1:14" ht="24.95" customHeight="1" x14ac:dyDescent="0.2">
      <c r="A2203" s="548" t="s">
        <v>7</v>
      </c>
      <c r="B2203" s="549"/>
      <c r="C2203" s="549">
        <f>'EV. ESTABL. Y PZAS. X T.A.'!B39</f>
        <v>3800</v>
      </c>
      <c r="D2203" s="551"/>
      <c r="E2203" s="549">
        <f>'EV. ESTABL. Y PZAS. X T.A.'!C39</f>
        <v>3826</v>
      </c>
      <c r="F2203" s="549"/>
      <c r="G2203" s="550">
        <f t="shared" si="89"/>
        <v>6.842105263157895E-3</v>
      </c>
      <c r="H2203" s="378"/>
      <c r="I2203" s="378"/>
      <c r="J2203" s="378"/>
    </row>
    <row r="2204" spans="1:14" ht="24.95" customHeight="1" x14ac:dyDescent="0.2">
      <c r="A2204" s="548" t="s">
        <v>8</v>
      </c>
      <c r="B2204" s="549"/>
      <c r="C2204" s="549">
        <f>'EV. ESTABL. Y PZAS. X T.A.'!B40</f>
        <v>11971</v>
      </c>
      <c r="D2204" s="551"/>
      <c r="E2204" s="549">
        <f>'EV. ESTABL. Y PZAS. X T.A.'!C40</f>
        <v>12031</v>
      </c>
      <c r="F2204" s="549"/>
      <c r="G2204" s="550">
        <f t="shared" si="89"/>
        <v>5.012112605463203E-3</v>
      </c>
      <c r="H2204" s="378"/>
      <c r="I2204" s="378"/>
      <c r="J2204" s="378"/>
    </row>
    <row r="2205" spans="1:14" ht="24.95" customHeight="1" x14ac:dyDescent="0.2">
      <c r="A2205" s="548" t="s">
        <v>9</v>
      </c>
      <c r="B2205" s="549"/>
      <c r="C2205" s="549">
        <f>'EV. ESTABL. Y PZAS. X T.A.'!B41</f>
        <v>6761</v>
      </c>
      <c r="D2205" s="551"/>
      <c r="E2205" s="549">
        <f>'EV. ESTABL. Y PZAS. X T.A.'!C41</f>
        <v>6773</v>
      </c>
      <c r="F2205" s="549"/>
      <c r="G2205" s="550">
        <f t="shared" si="89"/>
        <v>1.7748853719863926E-3</v>
      </c>
      <c r="H2205" s="378"/>
      <c r="I2205" s="378"/>
      <c r="J2205" s="378"/>
    </row>
    <row r="2206" spans="1:14" ht="24.95" customHeight="1" x14ac:dyDescent="0.2">
      <c r="A2206" s="548" t="s">
        <v>10</v>
      </c>
      <c r="B2206" s="549"/>
      <c r="C2206" s="549">
        <f>'EV. ESTABL. Y PZAS. X T.A.'!B42</f>
        <v>4142</v>
      </c>
      <c r="D2206" s="551"/>
      <c r="E2206" s="549">
        <f>'EV. ESTABL. Y PZAS. X T.A.'!C42</f>
        <v>4345</v>
      </c>
      <c r="F2206" s="549"/>
      <c r="G2206" s="550">
        <f t="shared" si="89"/>
        <v>4.9010140028971513E-2</v>
      </c>
      <c r="H2206" s="378"/>
      <c r="I2206" s="378"/>
      <c r="J2206" s="378"/>
    </row>
    <row r="2207" spans="1:14" ht="24.95" customHeight="1" x14ac:dyDescent="0.2">
      <c r="A2207" s="548" t="s">
        <v>11</v>
      </c>
      <c r="B2207" s="549"/>
      <c r="C2207" s="549">
        <f>'EV. ESTABL. Y PZAS. X T.A.'!B43</f>
        <v>9378</v>
      </c>
      <c r="D2207" s="551"/>
      <c r="E2207" s="549">
        <f>'EV. ESTABL. Y PZAS. X T.A.'!C43</f>
        <v>9434</v>
      </c>
      <c r="F2207" s="549"/>
      <c r="G2207" s="550">
        <f t="shared" si="89"/>
        <v>5.9714224781403282E-3</v>
      </c>
      <c r="H2207" s="378"/>
      <c r="I2207" s="378"/>
      <c r="J2207" s="378"/>
    </row>
    <row r="2208" spans="1:14" ht="24.95" customHeight="1" x14ac:dyDescent="0.2">
      <c r="A2208" s="548" t="s">
        <v>12</v>
      </c>
      <c r="B2208" s="549"/>
      <c r="C2208" s="549">
        <f>'EV. ESTABL. Y PZAS. X T.A.'!B44</f>
        <v>3852</v>
      </c>
      <c r="D2208" s="551"/>
      <c r="E2208" s="549">
        <f>'EV. ESTABL. Y PZAS. X T.A.'!C44</f>
        <v>3748</v>
      </c>
      <c r="F2208" s="549"/>
      <c r="G2208" s="550">
        <f t="shared" si="89"/>
        <v>-2.6998961578400829E-2</v>
      </c>
      <c r="H2208" s="378"/>
      <c r="I2208" s="378"/>
      <c r="J2208" s="378"/>
    </row>
    <row r="2209" spans="1:14" s="448" customFormat="1" ht="24.95" customHeight="1" x14ac:dyDescent="0.2">
      <c r="A2209" s="491" t="s">
        <v>13</v>
      </c>
      <c r="B2209" s="555"/>
      <c r="C2209" s="555">
        <f>SUM(C2200:C2208)</f>
        <v>70183</v>
      </c>
      <c r="D2209" s="556"/>
      <c r="E2209" s="555">
        <f>SUM(E2200:E2208)</f>
        <v>69793</v>
      </c>
      <c r="F2209" s="555"/>
      <c r="G2209" s="557">
        <f t="shared" ref="G2209" si="90">(E2209-C2209)/C2209</f>
        <v>-5.5569012438909712E-3</v>
      </c>
      <c r="H2209" s="558"/>
      <c r="I2209" s="558"/>
      <c r="J2209" s="558"/>
    </row>
    <row r="2210" spans="1:14" ht="24.95" customHeight="1" x14ac:dyDescent="0.2">
      <c r="E2210" s="378"/>
      <c r="F2210" s="378"/>
      <c r="G2210" s="378"/>
      <c r="H2210" s="378"/>
      <c r="I2210" s="378"/>
      <c r="J2210" s="378"/>
    </row>
    <row r="2211" spans="1:14" ht="24.95" customHeight="1" x14ac:dyDescent="0.2">
      <c r="E2211" s="378"/>
      <c r="F2211" s="378"/>
      <c r="G2211" s="378"/>
      <c r="H2211" s="378"/>
      <c r="I2211" s="378"/>
      <c r="J2211" s="378"/>
    </row>
    <row r="2212" spans="1:14" ht="24.95" customHeight="1" x14ac:dyDescent="0.2">
      <c r="E2212" s="378"/>
      <c r="F2212" s="378"/>
      <c r="G2212" s="378"/>
      <c r="H2212" s="378"/>
      <c r="I2212" s="378"/>
      <c r="J2212" s="378"/>
    </row>
    <row r="2213" spans="1:14" ht="24.95" customHeight="1" x14ac:dyDescent="0.2">
      <c r="A2213" s="706" t="s">
        <v>99</v>
      </c>
      <c r="B2213" s="706"/>
      <c r="C2213" s="706"/>
      <c r="D2213" s="706"/>
      <c r="E2213" s="706"/>
      <c r="F2213" s="706"/>
      <c r="G2213" s="706"/>
      <c r="H2213" s="378"/>
      <c r="I2213" s="378"/>
      <c r="J2213" s="378"/>
      <c r="K2213" s="378"/>
      <c r="L2213" s="378"/>
      <c r="M2213" s="378"/>
      <c r="N2213" s="378"/>
    </row>
    <row r="2214" spans="1:14" ht="24.95" customHeight="1" x14ac:dyDescent="0.2">
      <c r="A2214" s="546" t="s">
        <v>19</v>
      </c>
      <c r="B2214" s="547"/>
      <c r="C2214" s="547" t="s">
        <v>611</v>
      </c>
      <c r="D2214" s="547"/>
      <c r="E2214" s="547" t="s">
        <v>634</v>
      </c>
      <c r="F2214" s="547"/>
      <c r="G2214" s="547" t="s">
        <v>31</v>
      </c>
      <c r="H2214" s="358"/>
      <c r="N2214" s="422"/>
    </row>
    <row r="2215" spans="1:14" ht="24.95" customHeight="1" x14ac:dyDescent="0.25">
      <c r="A2215" s="548" t="s">
        <v>100</v>
      </c>
      <c r="B2215" s="549"/>
      <c r="C2215" s="549">
        <f>'EV. ESTABL. Y PZAS. X T.A.'!B57</f>
        <v>17</v>
      </c>
      <c r="D2215" s="551"/>
      <c r="E2215" s="549">
        <f>'EV. ESTABL. Y PZAS. X T.A.'!C57</f>
        <v>16</v>
      </c>
      <c r="F2215" s="549"/>
      <c r="G2215" s="550">
        <f t="shared" ref="G2215:G2224" si="91">(E2215-C2215)/C2215</f>
        <v>-5.8823529411764705E-2</v>
      </c>
      <c r="H2215" s="423"/>
      <c r="I2215" s="716"/>
      <c r="J2215" s="716"/>
      <c r="K2215" s="424"/>
      <c r="L2215" s="714"/>
      <c r="M2215" s="714"/>
      <c r="N2215" s="354"/>
    </row>
    <row r="2216" spans="1:14" ht="24.95" customHeight="1" x14ac:dyDescent="0.2">
      <c r="A2216" s="548" t="s">
        <v>101</v>
      </c>
      <c r="B2216" s="549"/>
      <c r="C2216" s="549">
        <f>'EV. ESTABL. Y PZAS. X T.A.'!B58</f>
        <v>152</v>
      </c>
      <c r="D2216" s="551"/>
      <c r="E2216" s="549">
        <f>'EV. ESTABL. Y PZAS. X T.A.'!C58</f>
        <v>152</v>
      </c>
      <c r="F2216" s="549"/>
      <c r="G2216" s="550">
        <f t="shared" si="91"/>
        <v>0</v>
      </c>
      <c r="H2216" s="378"/>
      <c r="I2216" s="378"/>
      <c r="J2216" s="378"/>
    </row>
    <row r="2217" spans="1:14" ht="24.95" customHeight="1" x14ac:dyDescent="0.2">
      <c r="A2217" s="548" t="s">
        <v>102</v>
      </c>
      <c r="B2217" s="549"/>
      <c r="C2217" s="549">
        <f>'EV. ESTABL. Y PZAS. X T.A.'!B59</f>
        <v>219</v>
      </c>
      <c r="D2217" s="551"/>
      <c r="E2217" s="549">
        <f>'EV. ESTABL. Y PZAS. X T.A.'!C59</f>
        <v>220</v>
      </c>
      <c r="F2217" s="549"/>
      <c r="G2217" s="550">
        <f t="shared" si="91"/>
        <v>4.5662100456621002E-3</v>
      </c>
      <c r="H2217" s="378"/>
      <c r="I2217" s="378"/>
      <c r="J2217" s="378"/>
    </row>
    <row r="2218" spans="1:14" ht="24.95" customHeight="1" x14ac:dyDescent="0.2">
      <c r="A2218" s="548" t="s">
        <v>103</v>
      </c>
      <c r="B2218" s="549"/>
      <c r="C2218" s="549">
        <f>'EV. ESTABL. Y PZAS. X T.A.'!B60</f>
        <v>191</v>
      </c>
      <c r="D2218" s="551"/>
      <c r="E2218" s="549">
        <f>'EV. ESTABL. Y PZAS. X T.A.'!C60</f>
        <v>190</v>
      </c>
      <c r="F2218" s="549"/>
      <c r="G2218" s="550">
        <f t="shared" si="91"/>
        <v>-5.235602094240838E-3</v>
      </c>
      <c r="H2218" s="378"/>
      <c r="I2218" s="378"/>
      <c r="J2218" s="378"/>
    </row>
    <row r="2219" spans="1:14" ht="24.95" customHeight="1" x14ac:dyDescent="0.2">
      <c r="A2219" s="548" t="s">
        <v>104</v>
      </c>
      <c r="B2219" s="549"/>
      <c r="C2219" s="549">
        <f>'EV. ESTABL. Y PZAS. X T.A.'!B61</f>
        <v>55</v>
      </c>
      <c r="D2219" s="551"/>
      <c r="E2219" s="549">
        <f>'EV. ESTABL. Y PZAS. X T.A.'!C61</f>
        <v>57</v>
      </c>
      <c r="F2219" s="549"/>
      <c r="G2219" s="550">
        <f t="shared" si="91"/>
        <v>3.6363636363636362E-2</v>
      </c>
      <c r="H2219" s="378"/>
      <c r="I2219" s="378"/>
      <c r="J2219" s="378"/>
    </row>
    <row r="2220" spans="1:14" ht="24.95" customHeight="1" x14ac:dyDescent="0.2">
      <c r="A2220" s="491" t="s">
        <v>105</v>
      </c>
      <c r="B2220" s="554"/>
      <c r="C2220" s="555">
        <f>SUM(C2215:C2219)</f>
        <v>634</v>
      </c>
      <c r="D2220" s="556"/>
      <c r="E2220" s="555">
        <f>SUM(E2215:E2219)</f>
        <v>635</v>
      </c>
      <c r="F2220" s="554"/>
      <c r="G2220" s="545">
        <f t="shared" si="91"/>
        <v>1.5772870662460567E-3</v>
      </c>
      <c r="H2220" s="378"/>
      <c r="I2220" s="378"/>
      <c r="J2220" s="378"/>
    </row>
    <row r="2221" spans="1:14" ht="24.95" customHeight="1" x14ac:dyDescent="0.2">
      <c r="A2221" s="548" t="s">
        <v>106</v>
      </c>
      <c r="B2221" s="549"/>
      <c r="C2221" s="549">
        <f>'EV. ESTABL. Y PZAS. X T.A.'!B63</f>
        <v>408</v>
      </c>
      <c r="D2221" s="551"/>
      <c r="E2221" s="549">
        <f>'EV. ESTABL. Y PZAS. X T.A.'!C63</f>
        <v>404</v>
      </c>
      <c r="F2221" s="549"/>
      <c r="G2221" s="550">
        <f t="shared" si="91"/>
        <v>-9.8039215686274508E-3</v>
      </c>
      <c r="H2221" s="378"/>
      <c r="I2221" s="378"/>
      <c r="J2221" s="378"/>
    </row>
    <row r="2222" spans="1:14" ht="24.95" customHeight="1" x14ac:dyDescent="0.2">
      <c r="A2222" s="548" t="s">
        <v>107</v>
      </c>
      <c r="B2222" s="549"/>
      <c r="C2222" s="549">
        <f>'EV. ESTABL. Y PZAS. X T.A.'!B64</f>
        <v>409</v>
      </c>
      <c r="D2222" s="551"/>
      <c r="E2222" s="549">
        <f>'EV. ESTABL. Y PZAS. X T.A.'!C64</f>
        <v>411</v>
      </c>
      <c r="F2222" s="549"/>
      <c r="G2222" s="550">
        <f t="shared" si="91"/>
        <v>4.8899755501222494E-3</v>
      </c>
      <c r="H2222" s="378"/>
      <c r="I2222" s="378"/>
      <c r="J2222" s="378"/>
    </row>
    <row r="2223" spans="1:14" ht="24.95" customHeight="1" x14ac:dyDescent="0.2">
      <c r="A2223" s="491" t="s">
        <v>108</v>
      </c>
      <c r="B2223" s="561"/>
      <c r="C2223" s="555">
        <f>SUM(C2221:C2222)</f>
        <v>817</v>
      </c>
      <c r="D2223" s="556"/>
      <c r="E2223" s="555">
        <f>SUM(E2221:E2222)</f>
        <v>815</v>
      </c>
      <c r="F2223" s="561"/>
      <c r="G2223" s="557">
        <f t="shared" si="91"/>
        <v>-2.4479804161566705E-3</v>
      </c>
      <c r="H2223" s="378"/>
      <c r="I2223" s="378"/>
      <c r="J2223" s="378"/>
    </row>
    <row r="2224" spans="1:14" ht="24.95" customHeight="1" x14ac:dyDescent="0.2">
      <c r="A2224" s="491" t="s">
        <v>109</v>
      </c>
      <c r="B2224" s="544"/>
      <c r="C2224" s="555">
        <f>'EV. ESTABL. Y PZAS. X T.A.'!B66</f>
        <v>369</v>
      </c>
      <c r="D2224" s="556"/>
      <c r="E2224" s="555">
        <f>'EV. ESTABL. Y PZAS. X T.A.'!C66</f>
        <v>353</v>
      </c>
      <c r="F2224" s="555"/>
      <c r="G2224" s="545">
        <f t="shared" si="91"/>
        <v>-4.3360433604336043E-2</v>
      </c>
      <c r="H2224" s="378"/>
      <c r="I2224" s="378"/>
      <c r="J2224" s="378"/>
    </row>
    <row r="2225" spans="1:14" ht="24.95" customHeight="1" x14ac:dyDescent="0.2"/>
    <row r="2226" spans="1:14" ht="24.95" customHeight="1" x14ac:dyDescent="0.2"/>
    <row r="2227" spans="1:14" ht="24.95" customHeight="1" x14ac:dyDescent="0.2"/>
    <row r="2228" spans="1:14" ht="24.95" customHeight="1" x14ac:dyDescent="0.2">
      <c r="A2228" s="706" t="s">
        <v>110</v>
      </c>
      <c r="B2228" s="706"/>
      <c r="C2228" s="706"/>
      <c r="D2228" s="706"/>
      <c r="E2228" s="706"/>
      <c r="F2228" s="706"/>
      <c r="G2228" s="706"/>
      <c r="H2228" s="378"/>
      <c r="I2228" s="378"/>
      <c r="J2228" s="378"/>
      <c r="K2228" s="378"/>
      <c r="L2228" s="378"/>
      <c r="M2228" s="378"/>
      <c r="N2228" s="378"/>
    </row>
    <row r="2229" spans="1:14" ht="24.95" customHeight="1" x14ac:dyDescent="0.2">
      <c r="A2229" s="546" t="s">
        <v>19</v>
      </c>
      <c r="B2229" s="547"/>
      <c r="C2229" s="547" t="s">
        <v>611</v>
      </c>
      <c r="D2229" s="547"/>
      <c r="E2229" s="547" t="s">
        <v>634</v>
      </c>
      <c r="F2229" s="547"/>
      <c r="G2229" s="547" t="s">
        <v>31</v>
      </c>
      <c r="H2229" s="358"/>
    </row>
    <row r="2230" spans="1:14" ht="24.95" customHeight="1" x14ac:dyDescent="0.25">
      <c r="A2230" s="548" t="s">
        <v>100</v>
      </c>
      <c r="B2230" s="549"/>
      <c r="C2230" s="549">
        <f>'EV. ESTABL. Y PZAS. X T.A.'!B79</f>
        <v>1592</v>
      </c>
      <c r="D2230" s="551"/>
      <c r="E2230" s="549">
        <f>'EV. ESTABL. Y PZAS. X T.A.'!C79</f>
        <v>1506</v>
      </c>
      <c r="F2230" s="549"/>
      <c r="G2230" s="550">
        <f t="shared" ref="G2230:G2239" si="92">(E2230-C2230)/C2230</f>
        <v>-5.4020100502512561E-2</v>
      </c>
      <c r="H2230" s="423"/>
      <c r="I2230" s="716"/>
      <c r="J2230" s="716"/>
      <c r="K2230" s="425"/>
      <c r="L2230" s="714"/>
      <c r="M2230" s="715"/>
      <c r="N2230" s="354"/>
    </row>
    <row r="2231" spans="1:14" ht="24.95" customHeight="1" x14ac:dyDescent="0.2">
      <c r="A2231" s="548" t="s">
        <v>101</v>
      </c>
      <c r="B2231" s="549"/>
      <c r="C2231" s="549">
        <f>'EV. ESTABL. Y PZAS. X T.A.'!B80</f>
        <v>19252</v>
      </c>
      <c r="D2231" s="551"/>
      <c r="E2231" s="549">
        <f>'EV. ESTABL. Y PZAS. X T.A.'!C80</f>
        <v>19113</v>
      </c>
      <c r="F2231" s="549"/>
      <c r="G2231" s="550">
        <f t="shared" si="92"/>
        <v>-7.2200290878869731E-3</v>
      </c>
      <c r="H2231" s="378"/>
      <c r="I2231" s="378"/>
      <c r="J2231" s="378"/>
    </row>
    <row r="2232" spans="1:14" ht="24.95" customHeight="1" x14ac:dyDescent="0.2">
      <c r="A2232" s="548" t="s">
        <v>102</v>
      </c>
      <c r="B2232" s="549"/>
      <c r="C2232" s="549">
        <f>'EV. ESTABL. Y PZAS. X T.A.'!B81</f>
        <v>14955</v>
      </c>
      <c r="D2232" s="551"/>
      <c r="E2232" s="549">
        <f>'EV. ESTABL. Y PZAS. X T.A.'!C81</f>
        <v>14921</v>
      </c>
      <c r="F2232" s="549"/>
      <c r="G2232" s="550">
        <f t="shared" si="92"/>
        <v>-2.2734871280508193E-3</v>
      </c>
      <c r="H2232" s="378"/>
      <c r="I2232" s="378"/>
      <c r="J2232" s="378"/>
    </row>
    <row r="2233" spans="1:14" ht="24.95" customHeight="1" x14ac:dyDescent="0.2">
      <c r="A2233" s="548" t="s">
        <v>103</v>
      </c>
      <c r="B2233" s="549"/>
      <c r="C2233" s="549">
        <f>'EV. ESTABL. Y PZAS. X T.A.'!B82</f>
        <v>7962</v>
      </c>
      <c r="D2233" s="551"/>
      <c r="E2233" s="549">
        <f>'EV. ESTABL. Y PZAS. X T.A.'!C82</f>
        <v>7994</v>
      </c>
      <c r="F2233" s="549"/>
      <c r="G2233" s="550">
        <f t="shared" si="92"/>
        <v>4.0190906807334838E-3</v>
      </c>
      <c r="H2233" s="378"/>
      <c r="I2233" s="378"/>
      <c r="J2233" s="378"/>
    </row>
    <row r="2234" spans="1:14" ht="24.95" customHeight="1" x14ac:dyDescent="0.2">
      <c r="A2234" s="548" t="s">
        <v>104</v>
      </c>
      <c r="B2234" s="549"/>
      <c r="C2234" s="549">
        <f>'EV. ESTABL. Y PZAS. X T.A.'!B83</f>
        <v>1951</v>
      </c>
      <c r="D2234" s="551"/>
      <c r="E2234" s="549">
        <f>'EV. ESTABL. Y PZAS. X T.A.'!C83</f>
        <v>2036</v>
      </c>
      <c r="F2234" s="549"/>
      <c r="G2234" s="550">
        <f t="shared" si="92"/>
        <v>4.356740133264992E-2</v>
      </c>
      <c r="H2234" s="378"/>
      <c r="I2234" s="378"/>
      <c r="J2234" s="378"/>
    </row>
    <row r="2235" spans="1:14" ht="24.95" customHeight="1" x14ac:dyDescent="0.2">
      <c r="A2235" s="491" t="s">
        <v>105</v>
      </c>
      <c r="B2235" s="554"/>
      <c r="C2235" s="555">
        <f>SUM(C2230:C2234)</f>
        <v>45712</v>
      </c>
      <c r="D2235" s="556"/>
      <c r="E2235" s="555">
        <f>SUM(E2230:E2234)</f>
        <v>45570</v>
      </c>
      <c r="F2235" s="554"/>
      <c r="G2235" s="545">
        <f t="shared" si="92"/>
        <v>-3.1064053202660134E-3</v>
      </c>
      <c r="H2235" s="378"/>
      <c r="I2235" s="378"/>
      <c r="J2235" s="378"/>
    </row>
    <row r="2236" spans="1:14" ht="24.95" customHeight="1" x14ac:dyDescent="0.2">
      <c r="A2236" s="548" t="s">
        <v>106</v>
      </c>
      <c r="B2236" s="549"/>
      <c r="C2236" s="549">
        <f>'EV. ESTABL. Y PZAS. X T.A.'!B85</f>
        <v>11095</v>
      </c>
      <c r="D2236" s="551"/>
      <c r="E2236" s="549">
        <f>'EV. ESTABL. Y PZAS. X T.A.'!C85</f>
        <v>10932</v>
      </c>
      <c r="F2236" s="549"/>
      <c r="G2236" s="550">
        <f t="shared" si="92"/>
        <v>-1.4691302388463272E-2</v>
      </c>
      <c r="H2236" s="378"/>
      <c r="I2236" s="378"/>
      <c r="J2236" s="378"/>
    </row>
    <row r="2237" spans="1:14" ht="24.95" customHeight="1" x14ac:dyDescent="0.2">
      <c r="A2237" s="548" t="s">
        <v>107</v>
      </c>
      <c r="B2237" s="549"/>
      <c r="C2237" s="549">
        <f>'EV. ESTABL. Y PZAS. X T.A.'!B86</f>
        <v>8499</v>
      </c>
      <c r="D2237" s="551"/>
      <c r="E2237" s="549">
        <f>'EV. ESTABL. Y PZAS. X T.A.'!C86</f>
        <v>8481</v>
      </c>
      <c r="F2237" s="549"/>
      <c r="G2237" s="550">
        <f t="shared" si="92"/>
        <v>-2.1178962230850688E-3</v>
      </c>
      <c r="H2237" s="378"/>
      <c r="I2237" s="378"/>
      <c r="J2237" s="378"/>
    </row>
    <row r="2238" spans="1:14" ht="24.95" customHeight="1" x14ac:dyDescent="0.2">
      <c r="A2238" s="491" t="s">
        <v>108</v>
      </c>
      <c r="B2238" s="544"/>
      <c r="C2238" s="555">
        <f>SUM(C2236:C2237)</f>
        <v>19594</v>
      </c>
      <c r="D2238" s="556"/>
      <c r="E2238" s="555">
        <f>SUM(E2236:E2237)</f>
        <v>19413</v>
      </c>
      <c r="F2238" s="555"/>
      <c r="G2238" s="545">
        <f t="shared" si="92"/>
        <v>-9.2375216903133606E-3</v>
      </c>
      <c r="H2238" s="378"/>
      <c r="I2238" s="378"/>
      <c r="J2238" s="378"/>
    </row>
    <row r="2239" spans="1:14" ht="24.95" customHeight="1" x14ac:dyDescent="0.2">
      <c r="A2239" s="491" t="s">
        <v>109</v>
      </c>
      <c r="B2239" s="544"/>
      <c r="C2239" s="555">
        <f>'EV. ESTABL. Y PZAS. X T.A.'!B88</f>
        <v>4877</v>
      </c>
      <c r="D2239" s="556"/>
      <c r="E2239" s="555">
        <f>'EV. ESTABL. Y PZAS. X T.A.'!C88</f>
        <v>4810</v>
      </c>
      <c r="F2239" s="555"/>
      <c r="G2239" s="545">
        <f t="shared" si="92"/>
        <v>-1.3737953660036908E-2</v>
      </c>
      <c r="H2239" s="378"/>
      <c r="I2239" s="378"/>
      <c r="J2239" s="378"/>
    </row>
    <row r="2240" spans="1:14" ht="24.95" customHeight="1" x14ac:dyDescent="0.25">
      <c r="A2240" s="366"/>
      <c r="B2240" s="426"/>
      <c r="C2240" s="426"/>
      <c r="D2240" s="426"/>
      <c r="E2240" s="426"/>
      <c r="F2240" s="427"/>
      <c r="G2240" s="427"/>
      <c r="H2240" s="378"/>
      <c r="I2240" s="378"/>
      <c r="J2240" s="378"/>
    </row>
    <row r="2241" spans="1:14" ht="24.95" customHeight="1" x14ac:dyDescent="0.25">
      <c r="A2241" s="366"/>
      <c r="B2241" s="426"/>
      <c r="C2241" s="426"/>
      <c r="D2241" s="426"/>
      <c r="E2241" s="426"/>
      <c r="F2241" s="427"/>
      <c r="G2241" s="427"/>
      <c r="H2241" s="378"/>
      <c r="I2241" s="378"/>
      <c r="J2241" s="378"/>
    </row>
    <row r="2242" spans="1:14" ht="24.95" customHeight="1" x14ac:dyDescent="0.25">
      <c r="A2242" s="366"/>
      <c r="B2242" s="426"/>
      <c r="C2242" s="426"/>
      <c r="D2242" s="426"/>
      <c r="E2242" s="426"/>
      <c r="F2242" s="427"/>
      <c r="G2242" s="427"/>
      <c r="H2242" s="378"/>
      <c r="I2242" s="378"/>
      <c r="J2242" s="378"/>
    </row>
    <row r="2243" spans="1:14" ht="24.95" customHeight="1" x14ac:dyDescent="0.25">
      <c r="A2243" s="366"/>
      <c r="B2243" s="426"/>
      <c r="C2243" s="426"/>
      <c r="D2243" s="426"/>
      <c r="E2243" s="426"/>
      <c r="F2243" s="427"/>
      <c r="G2243" s="427"/>
      <c r="H2243" s="378"/>
      <c r="I2243" s="378"/>
      <c r="J2243" s="378"/>
    </row>
    <row r="2244" spans="1:14" ht="24.95" customHeight="1" x14ac:dyDescent="0.25">
      <c r="A2244" s="366"/>
      <c r="B2244" s="426"/>
      <c r="C2244" s="426"/>
      <c r="D2244" s="426"/>
      <c r="E2244" s="426"/>
      <c r="F2244" s="427"/>
      <c r="G2244" s="427"/>
      <c r="H2244" s="378"/>
      <c r="I2244" s="378"/>
      <c r="J2244" s="378"/>
    </row>
    <row r="2245" spans="1:14" ht="24.95" customHeight="1" x14ac:dyDescent="0.25">
      <c r="A2245" s="366"/>
      <c r="B2245" s="426"/>
      <c r="C2245" s="426"/>
      <c r="D2245" s="426"/>
      <c r="E2245" s="426"/>
      <c r="F2245" s="427"/>
      <c r="G2245" s="427"/>
      <c r="H2245" s="378"/>
      <c r="I2245" s="378"/>
      <c r="J2245" s="378"/>
    </row>
    <row r="2246" spans="1:14" ht="24.95" customHeight="1" x14ac:dyDescent="0.25">
      <c r="A2246" s="366"/>
      <c r="B2246" s="426"/>
      <c r="C2246" s="426"/>
      <c r="D2246" s="426"/>
      <c r="E2246" s="426"/>
      <c r="F2246" s="427"/>
      <c r="G2246" s="427"/>
      <c r="H2246" s="378"/>
      <c r="I2246" s="378"/>
      <c r="J2246" s="378"/>
    </row>
    <row r="2247" spans="1:14" ht="24.95" customHeight="1" x14ac:dyDescent="0.25">
      <c r="A2247" s="366"/>
      <c r="B2247" s="426"/>
      <c r="C2247" s="426"/>
      <c r="D2247" s="426"/>
      <c r="E2247" s="426"/>
      <c r="F2247" s="427"/>
      <c r="G2247" s="427"/>
      <c r="H2247" s="378"/>
      <c r="I2247" s="378"/>
      <c r="J2247" s="378"/>
    </row>
    <row r="2248" spans="1:14" ht="24.95" customHeight="1" x14ac:dyDescent="0.25">
      <c r="A2248" s="366"/>
      <c r="B2248" s="426"/>
      <c r="C2248" s="426"/>
      <c r="D2248" s="426"/>
      <c r="E2248" s="426"/>
      <c r="F2248" s="427"/>
      <c r="G2248" s="427"/>
      <c r="H2248" s="378"/>
      <c r="I2248" s="378"/>
      <c r="J2248" s="378"/>
    </row>
    <row r="2249" spans="1:14" ht="24.95" customHeight="1" x14ac:dyDescent="0.25">
      <c r="A2249" s="366"/>
      <c r="B2249" s="426"/>
      <c r="C2249" s="426"/>
      <c r="D2249" s="426"/>
      <c r="E2249" s="426"/>
      <c r="F2249" s="427"/>
      <c r="G2249" s="427"/>
      <c r="H2249" s="378"/>
      <c r="I2249" s="378"/>
      <c r="J2249" s="378"/>
    </row>
    <row r="2250" spans="1:14" ht="24.95" customHeight="1" x14ac:dyDescent="0.25">
      <c r="A2250" s="366"/>
      <c r="B2250" s="426"/>
      <c r="C2250" s="426"/>
      <c r="D2250" s="426"/>
      <c r="E2250" s="426"/>
      <c r="F2250" s="427"/>
      <c r="G2250" s="427"/>
      <c r="H2250" s="378"/>
      <c r="I2250" s="378"/>
      <c r="J2250" s="378"/>
    </row>
    <row r="2251" spans="1:14" ht="24.95" customHeight="1" x14ac:dyDescent="0.25">
      <c r="A2251" s="366"/>
      <c r="B2251" s="426"/>
      <c r="C2251" s="426"/>
      <c r="D2251" s="426"/>
      <c r="E2251" s="426"/>
      <c r="F2251" s="427"/>
      <c r="G2251" s="427"/>
      <c r="H2251" s="378"/>
      <c r="I2251" s="378"/>
      <c r="J2251" s="378"/>
    </row>
    <row r="2252" spans="1:14" ht="24.95" customHeight="1" x14ac:dyDescent="0.25">
      <c r="A2252" s="366"/>
      <c r="B2252" s="426"/>
      <c r="C2252" s="426"/>
      <c r="D2252" s="426"/>
      <c r="E2252" s="426"/>
      <c r="F2252" s="427"/>
      <c r="G2252" s="427"/>
      <c r="H2252" s="378"/>
      <c r="I2252" s="378"/>
      <c r="J2252" s="378"/>
    </row>
    <row r="2253" spans="1:14" ht="24.95" customHeight="1" x14ac:dyDescent="0.25">
      <c r="A2253" s="366"/>
      <c r="B2253" s="426"/>
      <c r="C2253" s="426"/>
      <c r="D2253" s="426"/>
      <c r="E2253" s="426"/>
      <c r="F2253" s="427"/>
      <c r="G2253" s="427"/>
      <c r="H2253" s="378"/>
      <c r="I2253" s="378"/>
      <c r="J2253" s="378"/>
      <c r="N2253" s="8"/>
    </row>
    <row r="2254" spans="1:14" ht="24.95" customHeight="1" x14ac:dyDescent="0.2">
      <c r="N2254" s="4">
        <v>24</v>
      </c>
    </row>
    <row r="2255" spans="1:14" ht="39.950000000000003" customHeight="1" x14ac:dyDescent="0.2">
      <c r="A2255" s="710" t="s">
        <v>504</v>
      </c>
      <c r="B2255" s="710"/>
      <c r="C2255" s="710"/>
      <c r="D2255" s="710"/>
      <c r="E2255" s="710"/>
      <c r="F2255" s="710"/>
      <c r="G2255" s="710"/>
      <c r="H2255" s="710"/>
      <c r="I2255" s="710"/>
      <c r="J2255" s="710"/>
      <c r="K2255" s="710"/>
      <c r="L2255" s="710"/>
      <c r="M2255" s="710"/>
      <c r="N2255" s="710"/>
    </row>
    <row r="2256" spans="1:14" ht="24.95" customHeight="1" x14ac:dyDescent="0.2">
      <c r="A2256" s="428"/>
      <c r="B2256" s="428"/>
      <c r="C2256" s="428"/>
      <c r="D2256" s="428"/>
      <c r="E2256" s="428"/>
      <c r="F2256" s="428"/>
      <c r="G2256" s="428"/>
      <c r="H2256" s="428"/>
      <c r="I2256" s="428"/>
      <c r="J2256" s="428"/>
      <c r="K2256" s="428"/>
      <c r="L2256" s="428"/>
      <c r="M2256" s="428"/>
      <c r="N2256" s="428"/>
    </row>
    <row r="2257" spans="1:14" ht="24.95" customHeight="1" x14ac:dyDescent="0.2">
      <c r="A2257" s="706" t="s">
        <v>96</v>
      </c>
      <c r="B2257" s="706"/>
      <c r="C2257" s="706"/>
      <c r="D2257" s="706"/>
      <c r="E2257" s="706"/>
      <c r="F2257" s="706"/>
      <c r="G2257" s="706"/>
      <c r="H2257" s="378"/>
      <c r="I2257" s="378"/>
      <c r="J2257" s="378"/>
      <c r="K2257" s="378"/>
      <c r="L2257" s="378"/>
      <c r="M2257" s="378"/>
      <c r="N2257" s="378"/>
    </row>
    <row r="2258" spans="1:14" ht="24.95" customHeight="1" x14ac:dyDescent="0.2">
      <c r="A2258" s="546" t="s">
        <v>97</v>
      </c>
      <c r="B2258" s="547"/>
      <c r="C2258" s="547" t="s">
        <v>611</v>
      </c>
      <c r="D2258" s="547"/>
      <c r="E2258" s="547" t="s">
        <v>634</v>
      </c>
      <c r="F2258" s="547"/>
      <c r="G2258" s="547" t="s">
        <v>31</v>
      </c>
      <c r="H2258" s="429"/>
      <c r="I2258" s="429"/>
      <c r="J2258" s="429"/>
      <c r="K2258" s="429"/>
      <c r="L2258" s="429"/>
      <c r="M2258" s="429"/>
      <c r="N2258" s="429"/>
    </row>
    <row r="2259" spans="1:14" ht="24.95" customHeight="1" x14ac:dyDescent="0.2">
      <c r="A2259" s="548" t="s">
        <v>5</v>
      </c>
      <c r="B2259" s="549"/>
      <c r="C2259" s="549">
        <f>'EV. ESTABL. Y PZAS. X T.A.'!B104</f>
        <v>15</v>
      </c>
      <c r="D2259" s="551"/>
      <c r="E2259" s="549">
        <f>'EV. ESTABL. Y PZAS. X T.A.'!C104</f>
        <v>15</v>
      </c>
      <c r="F2259" s="549"/>
      <c r="G2259" s="550">
        <f t="shared" ref="G2259:G2268" si="93">(E2259-C2259)/C2259</f>
        <v>0</v>
      </c>
      <c r="H2259" s="429"/>
      <c r="I2259" s="429"/>
      <c r="J2259" s="429"/>
      <c r="K2259" s="429"/>
      <c r="L2259" s="429"/>
      <c r="M2259" s="429"/>
      <c r="N2259" s="429"/>
    </row>
    <row r="2260" spans="1:14" ht="24.95" customHeight="1" x14ac:dyDescent="0.2">
      <c r="A2260" s="548" t="s">
        <v>6</v>
      </c>
      <c r="B2260" s="549"/>
      <c r="C2260" s="549">
        <f>'EV. ESTABL. Y PZAS. X T.A.'!B105</f>
        <v>20</v>
      </c>
      <c r="D2260" s="551"/>
      <c r="E2260" s="549">
        <f>'EV. ESTABL. Y PZAS. X T.A.'!C105</f>
        <v>19</v>
      </c>
      <c r="F2260" s="549"/>
      <c r="G2260" s="550">
        <f t="shared" si="93"/>
        <v>-0.05</v>
      </c>
      <c r="H2260" s="429"/>
      <c r="I2260" s="429"/>
      <c r="J2260" s="429"/>
      <c r="K2260" s="429"/>
      <c r="L2260" s="429"/>
      <c r="M2260" s="429"/>
      <c r="N2260" s="429"/>
    </row>
    <row r="2261" spans="1:14" ht="24.95" customHeight="1" x14ac:dyDescent="0.2">
      <c r="A2261" s="548" t="s">
        <v>18</v>
      </c>
      <c r="B2261" s="549"/>
      <c r="C2261" s="549">
        <f>'EV. ESTABL. Y PZAS. X T.A.'!B106</f>
        <v>38</v>
      </c>
      <c r="D2261" s="551"/>
      <c r="E2261" s="549">
        <f>'EV. ESTABL. Y PZAS. X T.A.'!C106</f>
        <v>38</v>
      </c>
      <c r="F2261" s="549"/>
      <c r="G2261" s="550">
        <f t="shared" si="93"/>
        <v>0</v>
      </c>
      <c r="H2261" s="429"/>
      <c r="I2261" s="429"/>
      <c r="J2261" s="429"/>
      <c r="K2261" s="429"/>
      <c r="L2261" s="429"/>
      <c r="M2261" s="429"/>
      <c r="N2261" s="429"/>
    </row>
    <row r="2262" spans="1:14" ht="24.95" customHeight="1" x14ac:dyDescent="0.2">
      <c r="A2262" s="548" t="s">
        <v>7</v>
      </c>
      <c r="B2262" s="549"/>
      <c r="C2262" s="549">
        <f>'EV. ESTABL. Y PZAS. X T.A.'!B107</f>
        <v>4</v>
      </c>
      <c r="D2262" s="551"/>
      <c r="E2262" s="549">
        <f>'EV. ESTABL. Y PZAS. X T.A.'!C107</f>
        <v>4</v>
      </c>
      <c r="F2262" s="549"/>
      <c r="G2262" s="550">
        <f t="shared" si="93"/>
        <v>0</v>
      </c>
      <c r="H2262" s="429"/>
      <c r="I2262" s="429"/>
      <c r="J2262" s="429"/>
      <c r="K2262" s="429"/>
      <c r="L2262" s="429"/>
      <c r="M2262" s="429"/>
      <c r="N2262" s="429"/>
    </row>
    <row r="2263" spans="1:14" ht="24.95" customHeight="1" x14ac:dyDescent="0.2">
      <c r="A2263" s="548" t="s">
        <v>8</v>
      </c>
      <c r="B2263" s="549"/>
      <c r="C2263" s="549">
        <f>'EV. ESTABL. Y PZAS. X T.A.'!B108</f>
        <v>21</v>
      </c>
      <c r="D2263" s="551"/>
      <c r="E2263" s="549">
        <f>'EV. ESTABL. Y PZAS. X T.A.'!C108</f>
        <v>19</v>
      </c>
      <c r="F2263" s="549"/>
      <c r="G2263" s="550">
        <f t="shared" si="93"/>
        <v>-9.5238095238095233E-2</v>
      </c>
      <c r="H2263" s="429"/>
      <c r="I2263" s="429"/>
      <c r="J2263" s="429"/>
      <c r="K2263" s="429"/>
      <c r="L2263" s="429"/>
      <c r="M2263" s="429"/>
      <c r="N2263" s="429"/>
    </row>
    <row r="2264" spans="1:14" ht="24.95" customHeight="1" x14ac:dyDescent="0.2">
      <c r="A2264" s="548" t="s">
        <v>9</v>
      </c>
      <c r="B2264" s="549"/>
      <c r="C2264" s="549">
        <f>'EV. ESTABL. Y PZAS. X T.A.'!B109</f>
        <v>6</v>
      </c>
      <c r="D2264" s="551"/>
      <c r="E2264" s="549">
        <f>'EV. ESTABL. Y PZAS. X T.A.'!C109</f>
        <v>7</v>
      </c>
      <c r="F2264" s="549"/>
      <c r="G2264" s="550">
        <f t="shared" si="93"/>
        <v>0.16666666666666666</v>
      </c>
      <c r="H2264" s="429"/>
      <c r="I2264" s="429"/>
      <c r="J2264" s="429"/>
      <c r="K2264" s="429"/>
      <c r="L2264" s="429"/>
      <c r="M2264" s="429"/>
      <c r="N2264" s="429"/>
    </row>
    <row r="2265" spans="1:14" ht="24.95" customHeight="1" x14ac:dyDescent="0.2">
      <c r="A2265" s="548" t="s">
        <v>10</v>
      </c>
      <c r="B2265" s="549"/>
      <c r="C2265" s="549">
        <f>'EV. ESTABL. Y PZAS. X T.A.'!B110</f>
        <v>8</v>
      </c>
      <c r="D2265" s="551"/>
      <c r="E2265" s="549">
        <f>'EV. ESTABL. Y PZAS. X T.A.'!C110</f>
        <v>8</v>
      </c>
      <c r="F2265" s="549"/>
      <c r="G2265" s="550">
        <f t="shared" si="93"/>
        <v>0</v>
      </c>
      <c r="H2265" s="429"/>
      <c r="I2265" s="429"/>
      <c r="J2265" s="429"/>
      <c r="K2265" s="429"/>
      <c r="L2265" s="429"/>
      <c r="M2265" s="429"/>
      <c r="N2265" s="429"/>
    </row>
    <row r="2266" spans="1:14" ht="24.95" customHeight="1" x14ac:dyDescent="0.2">
      <c r="A2266" s="548" t="s">
        <v>11</v>
      </c>
      <c r="B2266" s="549"/>
      <c r="C2266" s="549">
        <f>'EV. ESTABL. Y PZAS. X T.A.'!B111</f>
        <v>4</v>
      </c>
      <c r="D2266" s="551"/>
      <c r="E2266" s="549">
        <f>'EV. ESTABL. Y PZAS. X T.A.'!C111</f>
        <v>4</v>
      </c>
      <c r="F2266" s="549"/>
      <c r="G2266" s="550">
        <f t="shared" si="93"/>
        <v>0</v>
      </c>
      <c r="H2266" s="429"/>
      <c r="I2266" s="429"/>
      <c r="J2266" s="429"/>
      <c r="K2266" s="429"/>
      <c r="L2266" s="429"/>
      <c r="M2266" s="429"/>
      <c r="N2266" s="429"/>
    </row>
    <row r="2267" spans="1:14" ht="24.95" customHeight="1" x14ac:dyDescent="0.2">
      <c r="A2267" s="548" t="s">
        <v>12</v>
      </c>
      <c r="B2267" s="549"/>
      <c r="C2267" s="549">
        <f>'EV. ESTABL. Y PZAS. X T.A.'!B112</f>
        <v>4</v>
      </c>
      <c r="D2267" s="551"/>
      <c r="E2267" s="549">
        <f>'EV. ESTABL. Y PZAS. X T.A.'!C112</f>
        <v>4</v>
      </c>
      <c r="F2267" s="549"/>
      <c r="G2267" s="550">
        <f t="shared" si="93"/>
        <v>0</v>
      </c>
      <c r="H2267" s="429"/>
      <c r="I2267" s="429"/>
      <c r="J2267" s="429"/>
      <c r="K2267" s="429"/>
      <c r="L2267" s="429"/>
      <c r="M2267" s="429"/>
      <c r="N2267" s="429"/>
    </row>
    <row r="2268" spans="1:14" ht="24.95" customHeight="1" x14ac:dyDescent="0.2">
      <c r="A2268" s="491" t="s">
        <v>13</v>
      </c>
      <c r="B2268" s="555"/>
      <c r="C2268" s="555">
        <f>SUM(C2259:C2267)</f>
        <v>120</v>
      </c>
      <c r="D2268" s="556"/>
      <c r="E2268" s="555">
        <f>SUM(E2259:E2267)</f>
        <v>118</v>
      </c>
      <c r="F2268" s="555"/>
      <c r="G2268" s="545">
        <f t="shared" si="93"/>
        <v>-1.6666666666666666E-2</v>
      </c>
      <c r="H2268" s="429"/>
      <c r="I2268" s="429"/>
      <c r="J2268" s="429"/>
      <c r="K2268" s="429"/>
      <c r="L2268" s="429"/>
      <c r="M2268" s="429"/>
      <c r="N2268" s="429"/>
    </row>
    <row r="2269" spans="1:14" ht="24.95" customHeight="1" x14ac:dyDescent="0.2">
      <c r="A2269" s="429"/>
      <c r="B2269" s="429"/>
      <c r="C2269" s="429"/>
      <c r="D2269" s="429"/>
      <c r="E2269" s="429"/>
      <c r="F2269" s="429"/>
      <c r="G2269" s="429"/>
      <c r="H2269" s="429"/>
      <c r="I2269" s="429"/>
      <c r="J2269" s="429"/>
      <c r="K2269" s="429"/>
      <c r="L2269" s="429"/>
      <c r="M2269" s="429"/>
      <c r="N2269" s="429"/>
    </row>
    <row r="2270" spans="1:14" ht="24.95" customHeight="1" x14ac:dyDescent="0.2">
      <c r="A2270" s="429"/>
      <c r="B2270" s="429"/>
      <c r="C2270" s="429"/>
      <c r="D2270" s="429"/>
      <c r="E2270" s="429"/>
      <c r="F2270" s="429"/>
      <c r="G2270" s="429"/>
      <c r="H2270" s="429"/>
      <c r="I2270" s="429"/>
      <c r="J2270" s="429"/>
      <c r="K2270" s="429"/>
      <c r="L2270" s="429"/>
      <c r="M2270" s="429"/>
      <c r="N2270" s="429"/>
    </row>
    <row r="2271" spans="1:14" ht="24.95" customHeight="1" x14ac:dyDescent="0.2">
      <c r="A2271" s="429"/>
      <c r="B2271" s="429"/>
      <c r="C2271" s="429"/>
      <c r="D2271" s="429"/>
      <c r="E2271" s="429"/>
      <c r="F2271" s="429"/>
      <c r="G2271" s="429"/>
      <c r="H2271" s="429"/>
      <c r="I2271" s="429"/>
      <c r="J2271" s="429"/>
      <c r="K2271" s="429"/>
      <c r="L2271" s="429"/>
      <c r="M2271" s="429"/>
      <c r="N2271" s="429"/>
    </row>
    <row r="2272" spans="1:14" ht="24.95" customHeight="1" x14ac:dyDescent="0.2">
      <c r="A2272" s="706" t="s">
        <v>98</v>
      </c>
      <c r="B2272" s="706"/>
      <c r="C2272" s="706"/>
      <c r="D2272" s="706"/>
      <c r="E2272" s="706"/>
      <c r="F2272" s="706"/>
      <c r="G2272" s="706"/>
      <c r="H2272" s="378"/>
      <c r="I2272" s="378"/>
      <c r="J2272" s="378"/>
      <c r="K2272" s="378"/>
      <c r="L2272" s="378"/>
      <c r="M2272" s="378"/>
      <c r="N2272" s="378"/>
    </row>
    <row r="2273" spans="1:14" ht="24.95" customHeight="1" x14ac:dyDescent="0.2">
      <c r="A2273" s="546" t="s">
        <v>97</v>
      </c>
      <c r="B2273" s="547"/>
      <c r="C2273" s="547" t="s">
        <v>611</v>
      </c>
      <c r="D2273" s="547"/>
      <c r="E2273" s="547" t="s">
        <v>634</v>
      </c>
      <c r="F2273" s="547"/>
      <c r="G2273" s="547" t="s">
        <v>31</v>
      </c>
      <c r="H2273" s="429"/>
      <c r="I2273" s="429"/>
      <c r="J2273" s="429"/>
      <c r="K2273" s="429"/>
      <c r="L2273" s="429"/>
      <c r="M2273" s="429"/>
      <c r="N2273" s="429"/>
    </row>
    <row r="2274" spans="1:14" ht="24.95" customHeight="1" x14ac:dyDescent="0.2">
      <c r="A2274" s="548" t="s">
        <v>5</v>
      </c>
      <c r="B2274" s="549"/>
      <c r="C2274" s="549">
        <f>'EV. ESTABL. Y PZAS. X T.A.'!B126</f>
        <v>5593</v>
      </c>
      <c r="D2274" s="551"/>
      <c r="E2274" s="549">
        <f>'EV. ESTABL. Y PZAS. X T.A.'!C126</f>
        <v>5601</v>
      </c>
      <c r="F2274" s="549"/>
      <c r="G2274" s="550">
        <f t="shared" ref="G2274:G2283" si="94">(E2274-C2274)/C2274</f>
        <v>1.4303593777936707E-3</v>
      </c>
      <c r="H2274" s="429"/>
      <c r="I2274" s="429"/>
      <c r="J2274" s="429"/>
      <c r="K2274" s="429"/>
      <c r="L2274" s="429"/>
      <c r="M2274" s="429"/>
      <c r="N2274" s="429"/>
    </row>
    <row r="2275" spans="1:14" ht="24.95" customHeight="1" x14ac:dyDescent="0.2">
      <c r="A2275" s="548" t="s">
        <v>6</v>
      </c>
      <c r="B2275" s="549"/>
      <c r="C2275" s="549">
        <f>'EV. ESTABL. Y PZAS. X T.A.'!B127</f>
        <v>6659</v>
      </c>
      <c r="D2275" s="551"/>
      <c r="E2275" s="549">
        <f>'EV. ESTABL. Y PZAS. X T.A.'!C127</f>
        <v>6609</v>
      </c>
      <c r="F2275" s="549"/>
      <c r="G2275" s="550">
        <f t="shared" si="94"/>
        <v>-7.5086349301696949E-3</v>
      </c>
      <c r="H2275" s="429"/>
      <c r="I2275" s="429"/>
      <c r="J2275" s="429"/>
      <c r="K2275" s="429"/>
      <c r="L2275" s="429"/>
      <c r="M2275" s="429"/>
      <c r="N2275" s="429"/>
    </row>
    <row r="2276" spans="1:14" ht="24.95" customHeight="1" x14ac:dyDescent="0.2">
      <c r="A2276" s="548" t="s">
        <v>18</v>
      </c>
      <c r="B2276" s="549"/>
      <c r="C2276" s="549">
        <f>'EV. ESTABL. Y PZAS. X T.A.'!B128</f>
        <v>9162</v>
      </c>
      <c r="D2276" s="551"/>
      <c r="E2276" s="549">
        <f>'EV. ESTABL. Y PZAS. X T.A.'!C128</f>
        <v>8600</v>
      </c>
      <c r="F2276" s="549"/>
      <c r="G2276" s="550">
        <f t="shared" si="94"/>
        <v>-6.1340318707705739E-2</v>
      </c>
      <c r="H2276" s="429"/>
      <c r="I2276" s="429"/>
      <c r="J2276" s="429"/>
      <c r="K2276" s="429"/>
      <c r="L2276" s="429"/>
      <c r="M2276" s="429"/>
      <c r="N2276" s="429"/>
    </row>
    <row r="2277" spans="1:14" ht="24.95" customHeight="1" x14ac:dyDescent="0.2">
      <c r="A2277" s="548" t="s">
        <v>7</v>
      </c>
      <c r="B2277" s="549"/>
      <c r="C2277" s="549">
        <f>'EV. ESTABL. Y PZAS. X T.A.'!B129</f>
        <v>1283</v>
      </c>
      <c r="D2277" s="551"/>
      <c r="E2277" s="549">
        <f>'EV. ESTABL. Y PZAS. X T.A.'!C129</f>
        <v>1283</v>
      </c>
      <c r="F2277" s="549"/>
      <c r="G2277" s="550">
        <f t="shared" si="94"/>
        <v>0</v>
      </c>
      <c r="H2277" s="429"/>
      <c r="I2277" s="429"/>
      <c r="J2277" s="429"/>
      <c r="K2277" s="429"/>
      <c r="L2277" s="429"/>
      <c r="M2277" s="429"/>
      <c r="N2277" s="429"/>
    </row>
    <row r="2278" spans="1:14" ht="24.95" customHeight="1" x14ac:dyDescent="0.2">
      <c r="A2278" s="548" t="s">
        <v>8</v>
      </c>
      <c r="B2278" s="549"/>
      <c r="C2278" s="549">
        <f>'EV. ESTABL. Y PZAS. X T.A.'!B130</f>
        <v>5797</v>
      </c>
      <c r="D2278" s="551"/>
      <c r="E2278" s="549">
        <f>'EV. ESTABL. Y PZAS. X T.A.'!C130</f>
        <v>5374</v>
      </c>
      <c r="F2278" s="549"/>
      <c r="G2278" s="550">
        <f t="shared" si="94"/>
        <v>-7.2968776953596687E-2</v>
      </c>
      <c r="H2278" s="429"/>
      <c r="I2278" s="429"/>
      <c r="J2278" s="429"/>
      <c r="K2278" s="429"/>
      <c r="L2278" s="429"/>
      <c r="M2278" s="429"/>
      <c r="N2278" s="429"/>
    </row>
    <row r="2279" spans="1:14" ht="24.95" customHeight="1" x14ac:dyDescent="0.2">
      <c r="A2279" s="548" t="s">
        <v>9</v>
      </c>
      <c r="B2279" s="549"/>
      <c r="C2279" s="549">
        <f>'EV. ESTABL. Y PZAS. X T.A.'!B131</f>
        <v>2336</v>
      </c>
      <c r="D2279" s="551"/>
      <c r="E2279" s="549">
        <f>'EV. ESTABL. Y PZAS. X T.A.'!C131</f>
        <v>1956</v>
      </c>
      <c r="F2279" s="549"/>
      <c r="G2279" s="550">
        <f t="shared" si="94"/>
        <v>-0.16267123287671234</v>
      </c>
      <c r="H2279" s="429"/>
      <c r="I2279" s="429"/>
      <c r="J2279" s="429"/>
      <c r="K2279" s="429"/>
      <c r="L2279" s="429"/>
      <c r="M2279" s="429"/>
      <c r="N2279" s="429"/>
    </row>
    <row r="2280" spans="1:14" ht="24.95" customHeight="1" x14ac:dyDescent="0.2">
      <c r="A2280" s="548" t="s">
        <v>10</v>
      </c>
      <c r="B2280" s="549"/>
      <c r="C2280" s="549">
        <f>'EV. ESTABL. Y PZAS. X T.A.'!B132</f>
        <v>5898</v>
      </c>
      <c r="D2280" s="551"/>
      <c r="E2280" s="549">
        <f>'EV. ESTABL. Y PZAS. X T.A.'!C132</f>
        <v>5898</v>
      </c>
      <c r="F2280" s="549"/>
      <c r="G2280" s="550">
        <f t="shared" si="94"/>
        <v>0</v>
      </c>
      <c r="H2280" s="429"/>
      <c r="I2280" s="429"/>
      <c r="J2280" s="429"/>
      <c r="K2280" s="429"/>
      <c r="L2280" s="429"/>
      <c r="M2280" s="429"/>
      <c r="N2280" s="429"/>
    </row>
    <row r="2281" spans="1:14" ht="24.95" customHeight="1" x14ac:dyDescent="0.2">
      <c r="A2281" s="548" t="s">
        <v>11</v>
      </c>
      <c r="B2281" s="549"/>
      <c r="C2281" s="549">
        <f>'EV. ESTABL. Y PZAS. X T.A.'!B133</f>
        <v>1286</v>
      </c>
      <c r="D2281" s="551"/>
      <c r="E2281" s="549">
        <f>'EV. ESTABL. Y PZAS. X T.A.'!C133</f>
        <v>1286</v>
      </c>
      <c r="F2281" s="549"/>
      <c r="G2281" s="550">
        <f t="shared" si="94"/>
        <v>0</v>
      </c>
      <c r="H2281" s="429"/>
      <c r="I2281" s="429"/>
      <c r="J2281" s="429"/>
      <c r="K2281" s="429"/>
      <c r="L2281" s="429"/>
      <c r="M2281" s="429"/>
      <c r="N2281" s="429"/>
    </row>
    <row r="2282" spans="1:14" ht="24.95" customHeight="1" x14ac:dyDescent="0.2">
      <c r="A2282" s="548" t="s">
        <v>12</v>
      </c>
      <c r="B2282" s="549"/>
      <c r="C2282" s="549">
        <f>'EV. ESTABL. Y PZAS. X T.A.'!B134</f>
        <v>1160</v>
      </c>
      <c r="D2282" s="551"/>
      <c r="E2282" s="549">
        <f>'EV. ESTABL. Y PZAS. X T.A.'!C134</f>
        <v>1040</v>
      </c>
      <c r="F2282" s="549"/>
      <c r="G2282" s="550">
        <f t="shared" si="94"/>
        <v>-0.10344827586206896</v>
      </c>
      <c r="H2282" s="429"/>
      <c r="I2282" s="429"/>
      <c r="J2282" s="429"/>
      <c r="K2282" s="429"/>
      <c r="L2282" s="429"/>
      <c r="M2282" s="429"/>
      <c r="N2282" s="429"/>
    </row>
    <row r="2283" spans="1:14" ht="24.95" customHeight="1" x14ac:dyDescent="0.2">
      <c r="A2283" s="491" t="s">
        <v>13</v>
      </c>
      <c r="B2283" s="555"/>
      <c r="C2283" s="555">
        <f>SUM(C2274:C2282)</f>
        <v>39174</v>
      </c>
      <c r="D2283" s="556"/>
      <c r="E2283" s="555">
        <f>SUM(E2274:E2282)</f>
        <v>37647</v>
      </c>
      <c r="F2283" s="555"/>
      <c r="G2283" s="545">
        <f t="shared" si="94"/>
        <v>-3.8979935671618934E-2</v>
      </c>
      <c r="H2283" s="429"/>
      <c r="I2283" s="429"/>
      <c r="J2283" s="429"/>
      <c r="K2283" s="429"/>
      <c r="L2283" s="429"/>
      <c r="M2283" s="429"/>
      <c r="N2283" s="429"/>
    </row>
    <row r="2284" spans="1:14" ht="24.95" customHeight="1" x14ac:dyDescent="0.2">
      <c r="A2284" s="429"/>
      <c r="B2284" s="429"/>
      <c r="C2284" s="429"/>
      <c r="D2284" s="429"/>
      <c r="E2284" s="429"/>
      <c r="F2284" s="429"/>
      <c r="G2284" s="429"/>
      <c r="H2284" s="429"/>
      <c r="I2284" s="429"/>
      <c r="J2284" s="429"/>
      <c r="K2284" s="429"/>
      <c r="L2284" s="429"/>
      <c r="M2284" s="429"/>
      <c r="N2284" s="429"/>
    </row>
    <row r="2285" spans="1:14" ht="24.95" customHeight="1" x14ac:dyDescent="0.2">
      <c r="A2285" s="429"/>
      <c r="B2285" s="429"/>
      <c r="C2285" s="429"/>
      <c r="D2285" s="429"/>
      <c r="E2285" s="429"/>
      <c r="F2285" s="429"/>
      <c r="G2285" s="429"/>
      <c r="H2285" s="429"/>
      <c r="I2285" s="429"/>
      <c r="J2285" s="429"/>
      <c r="K2285" s="429"/>
      <c r="L2285" s="429"/>
      <c r="M2285" s="429"/>
      <c r="N2285" s="429"/>
    </row>
    <row r="2286" spans="1:14" ht="24.95" customHeight="1" x14ac:dyDescent="0.2">
      <c r="A2286" s="429"/>
      <c r="B2286" s="429"/>
      <c r="C2286" s="429"/>
      <c r="D2286" s="429"/>
      <c r="E2286" s="429"/>
      <c r="F2286" s="429"/>
      <c r="G2286" s="429"/>
      <c r="H2286" s="429"/>
      <c r="I2286" s="429"/>
      <c r="J2286" s="429"/>
      <c r="K2286" s="429"/>
      <c r="L2286" s="429"/>
      <c r="M2286" s="429"/>
      <c r="N2286" s="429"/>
    </row>
    <row r="2287" spans="1:14" ht="30" customHeight="1" x14ac:dyDescent="0.2">
      <c r="A2287" s="711" t="s">
        <v>111</v>
      </c>
      <c r="B2287" s="711"/>
      <c r="C2287" s="711"/>
      <c r="D2287" s="711"/>
      <c r="E2287" s="711"/>
      <c r="F2287" s="711"/>
      <c r="G2287" s="711"/>
      <c r="H2287" s="711"/>
      <c r="I2287" s="711"/>
      <c r="J2287" s="711"/>
      <c r="K2287" s="711"/>
      <c r="L2287" s="711"/>
      <c r="M2287" s="711"/>
      <c r="N2287" s="711"/>
    </row>
    <row r="2288" spans="1:14" ht="24.95" customHeight="1" x14ac:dyDescent="0.2">
      <c r="A2288" s="429"/>
      <c r="B2288" s="429"/>
      <c r="C2288" s="429"/>
      <c r="D2288" s="429"/>
      <c r="E2288" s="429"/>
      <c r="F2288" s="429"/>
      <c r="G2288" s="429"/>
      <c r="H2288" s="429"/>
      <c r="I2288" s="429"/>
      <c r="J2288" s="429"/>
      <c r="K2288" s="429"/>
      <c r="L2288" s="429"/>
      <c r="M2288" s="429"/>
      <c r="N2288" s="429"/>
    </row>
    <row r="2289" spans="1:17" ht="24.95" customHeight="1" x14ac:dyDescent="0.2">
      <c r="A2289" s="790" t="s">
        <v>96</v>
      </c>
      <c r="B2289" s="790"/>
      <c r="C2289" s="790"/>
      <c r="D2289" s="790"/>
      <c r="E2289" s="790"/>
      <c r="F2289" s="790"/>
      <c r="G2289" s="790"/>
      <c r="H2289" s="790"/>
      <c r="I2289" s="790"/>
      <c r="J2289" s="378"/>
      <c r="K2289" s="378"/>
      <c r="L2289" s="378"/>
      <c r="M2289" s="378"/>
      <c r="N2289" s="378"/>
    </row>
    <row r="2290" spans="1:17" ht="24.95" customHeight="1" x14ac:dyDescent="0.2">
      <c r="A2290" s="546" t="s">
        <v>112</v>
      </c>
      <c r="B2290" s="547"/>
      <c r="C2290" s="547" t="s">
        <v>611</v>
      </c>
      <c r="D2290" s="547"/>
      <c r="E2290" s="547" t="s">
        <v>634</v>
      </c>
      <c r="F2290" s="547"/>
      <c r="G2290" s="547" t="s">
        <v>31</v>
      </c>
      <c r="H2290" s="547"/>
      <c r="I2290" s="547" t="s">
        <v>141</v>
      </c>
      <c r="J2290" s="429"/>
      <c r="K2290" s="429"/>
      <c r="L2290" s="429"/>
      <c r="M2290" s="429"/>
      <c r="N2290" s="429"/>
      <c r="Q2290" s="430"/>
    </row>
    <row r="2291" spans="1:17" ht="24.95" customHeight="1" x14ac:dyDescent="0.2">
      <c r="A2291" s="548" t="s">
        <v>20</v>
      </c>
      <c r="B2291" s="549"/>
      <c r="C2291" s="549">
        <f>'EV. ESTABL. Y PZAS. X T.A.'!B154</f>
        <v>22</v>
      </c>
      <c r="D2291" s="549"/>
      <c r="E2291" s="549">
        <f>'EV. ESTABL. Y PZAS. X T.A.'!C154</f>
        <v>21</v>
      </c>
      <c r="F2291" s="550"/>
      <c r="G2291" s="550">
        <f>(E2291-C2291)/C2291</f>
        <v>-4.5454545454545456E-2</v>
      </c>
      <c r="H2291" s="550"/>
      <c r="I2291" s="550">
        <f>E2291/$E$2294</f>
        <v>0.17796610169491525</v>
      </c>
      <c r="J2291" s="429"/>
      <c r="K2291" s="429"/>
      <c r="L2291" s="429"/>
      <c r="M2291" s="429"/>
      <c r="N2291" s="429"/>
      <c r="Q2291" s="430"/>
    </row>
    <row r="2292" spans="1:17" ht="24.95" customHeight="1" x14ac:dyDescent="0.2">
      <c r="A2292" s="548" t="s">
        <v>21</v>
      </c>
      <c r="B2292" s="549"/>
      <c r="C2292" s="549">
        <f>'EV. ESTABL. Y PZAS. X T.A.'!B155</f>
        <v>98</v>
      </c>
      <c r="D2292" s="549"/>
      <c r="E2292" s="549">
        <f>'EV. ESTABL. Y PZAS. X T.A.'!C155</f>
        <v>97</v>
      </c>
      <c r="F2292" s="550"/>
      <c r="G2292" s="550">
        <f t="shared" ref="G2292:G2294" si="95">(E2292-C2292)/C2292</f>
        <v>-1.020408163265306E-2</v>
      </c>
      <c r="H2292" s="550"/>
      <c r="I2292" s="550">
        <f t="shared" ref="I2292:I2294" si="96">E2292/$E$2294</f>
        <v>0.82203389830508478</v>
      </c>
      <c r="J2292" s="429"/>
      <c r="K2292" s="429"/>
      <c r="L2292" s="429"/>
      <c r="M2292" s="429"/>
      <c r="N2292" s="429"/>
      <c r="Q2292" s="430"/>
    </row>
    <row r="2293" spans="1:17" ht="24.95" customHeight="1" x14ac:dyDescent="0.2">
      <c r="A2293" s="548" t="s">
        <v>22</v>
      </c>
      <c r="B2293" s="549"/>
      <c r="C2293" s="549">
        <f>'EV. ESTABL. Y PZAS. X T.A.'!B156</f>
        <v>0</v>
      </c>
      <c r="D2293" s="549"/>
      <c r="E2293" s="549">
        <f>'EV. ESTABL. Y PZAS. X T.A.'!C156</f>
        <v>0</v>
      </c>
      <c r="F2293" s="550"/>
      <c r="G2293" s="550">
        <v>0</v>
      </c>
      <c r="H2293" s="550"/>
      <c r="I2293" s="550">
        <f t="shared" si="96"/>
        <v>0</v>
      </c>
      <c r="J2293" s="429"/>
      <c r="K2293" s="429"/>
      <c r="L2293" s="429"/>
      <c r="M2293" s="429"/>
      <c r="N2293" s="429"/>
      <c r="Q2293" s="430"/>
    </row>
    <row r="2294" spans="1:17" ht="24.95" customHeight="1" x14ac:dyDescent="0.2">
      <c r="A2294" s="491" t="s">
        <v>13</v>
      </c>
      <c r="B2294" s="556"/>
      <c r="C2294" s="556">
        <f>SUM(C2291:C2293)</f>
        <v>120</v>
      </c>
      <c r="D2294" s="556"/>
      <c r="E2294" s="556">
        <f>SUM(E2291:E2293)</f>
        <v>118</v>
      </c>
      <c r="F2294" s="545"/>
      <c r="G2294" s="545">
        <f t="shared" si="95"/>
        <v>-1.6666666666666666E-2</v>
      </c>
      <c r="H2294" s="545"/>
      <c r="I2294" s="545">
        <f t="shared" si="96"/>
        <v>1</v>
      </c>
      <c r="J2294" s="429"/>
      <c r="K2294" s="429"/>
      <c r="L2294" s="429"/>
      <c r="M2294" s="429"/>
      <c r="N2294" s="429"/>
    </row>
    <row r="2295" spans="1:17" ht="24.95" customHeight="1" x14ac:dyDescent="0.2">
      <c r="A2295" s="429"/>
      <c r="B2295" s="429"/>
      <c r="C2295" s="429"/>
      <c r="D2295" s="429"/>
      <c r="E2295" s="429"/>
      <c r="F2295" s="429"/>
      <c r="G2295" s="429"/>
      <c r="H2295" s="429"/>
      <c r="I2295" s="429"/>
      <c r="J2295" s="429"/>
      <c r="K2295" s="429"/>
      <c r="L2295" s="429"/>
      <c r="M2295" s="429"/>
      <c r="N2295" s="429"/>
      <c r="Q2295" s="430"/>
    </row>
    <row r="2296" spans="1:17" ht="24.95" customHeight="1" x14ac:dyDescent="0.2">
      <c r="A2296" s="429"/>
      <c r="B2296" s="429"/>
      <c r="C2296" s="429"/>
      <c r="D2296" s="429"/>
      <c r="E2296" s="429"/>
      <c r="F2296" s="429"/>
      <c r="G2296" s="429"/>
      <c r="H2296" s="429"/>
      <c r="I2296" s="429"/>
      <c r="J2296" s="429"/>
      <c r="K2296" s="429"/>
      <c r="L2296" s="429"/>
      <c r="M2296" s="429"/>
      <c r="N2296" s="429"/>
      <c r="Q2296" s="430"/>
    </row>
    <row r="2297" spans="1:17" ht="24.95" customHeight="1" x14ac:dyDescent="0.2">
      <c r="A2297" s="429"/>
      <c r="B2297" s="429"/>
      <c r="C2297" s="429"/>
      <c r="D2297" s="429"/>
      <c r="E2297" s="429"/>
      <c r="F2297" s="429"/>
      <c r="G2297" s="429"/>
      <c r="H2297" s="429"/>
      <c r="I2297" s="429"/>
      <c r="J2297" s="429"/>
      <c r="K2297" s="429"/>
      <c r="L2297" s="429"/>
      <c r="M2297" s="429"/>
      <c r="N2297" s="429"/>
      <c r="Q2297" s="430"/>
    </row>
    <row r="2298" spans="1:17" ht="24.95" customHeight="1" x14ac:dyDescent="0.2">
      <c r="A2298" s="429"/>
      <c r="B2298" s="429"/>
      <c r="C2298" s="429"/>
      <c r="D2298" s="429"/>
      <c r="E2298" s="429"/>
      <c r="F2298" s="429"/>
      <c r="G2298" s="429"/>
      <c r="H2298" s="429"/>
      <c r="I2298" s="429"/>
      <c r="J2298" s="429"/>
      <c r="K2298" s="429"/>
      <c r="L2298" s="429"/>
      <c r="M2298" s="429"/>
      <c r="N2298" s="429"/>
      <c r="Q2298" s="430"/>
    </row>
    <row r="2299" spans="1:17" ht="24.95" customHeight="1" x14ac:dyDescent="0.2">
      <c r="A2299" s="429"/>
      <c r="B2299" s="429"/>
      <c r="C2299" s="429"/>
      <c r="D2299" s="429"/>
      <c r="E2299" s="429"/>
      <c r="F2299" s="429"/>
      <c r="G2299" s="429"/>
      <c r="H2299" s="429"/>
      <c r="I2299" s="429"/>
      <c r="J2299" s="429"/>
      <c r="K2299" s="429"/>
      <c r="L2299" s="429"/>
      <c r="M2299" s="429"/>
      <c r="N2299" s="429"/>
      <c r="Q2299" s="430"/>
    </row>
    <row r="2300" spans="1:17" ht="24.95" customHeight="1" x14ac:dyDescent="0.2">
      <c r="A2300" s="429"/>
      <c r="B2300" s="429"/>
      <c r="C2300" s="429"/>
      <c r="D2300" s="429"/>
      <c r="E2300" s="429"/>
      <c r="F2300" s="429"/>
      <c r="G2300" s="429"/>
      <c r="H2300" s="429"/>
      <c r="I2300" s="429"/>
      <c r="J2300" s="429"/>
      <c r="K2300" s="429"/>
      <c r="L2300" s="429"/>
      <c r="M2300" s="429"/>
      <c r="N2300" s="429"/>
      <c r="Q2300" s="430"/>
    </row>
    <row r="2301" spans="1:17" ht="24.95" customHeight="1" x14ac:dyDescent="0.2">
      <c r="A2301" s="429"/>
      <c r="B2301" s="429"/>
      <c r="C2301" s="429"/>
      <c r="D2301" s="429"/>
      <c r="E2301" s="429"/>
      <c r="F2301" s="429"/>
      <c r="G2301" s="429"/>
      <c r="H2301" s="429"/>
      <c r="I2301" s="429"/>
      <c r="J2301" s="429"/>
      <c r="K2301" s="429"/>
      <c r="L2301" s="429"/>
      <c r="M2301" s="429"/>
      <c r="N2301" s="429"/>
      <c r="Q2301" s="430"/>
    </row>
    <row r="2302" spans="1:17" ht="24.95" customHeight="1" x14ac:dyDescent="0.2">
      <c r="A2302" s="429"/>
      <c r="B2302" s="429"/>
      <c r="C2302" s="429"/>
      <c r="D2302" s="429"/>
      <c r="E2302" s="429"/>
      <c r="F2302" s="429"/>
      <c r="G2302" s="429"/>
      <c r="H2302" s="429"/>
      <c r="I2302" s="429"/>
      <c r="J2302" s="429"/>
      <c r="K2302" s="429"/>
      <c r="L2302" s="429"/>
      <c r="M2302" s="429"/>
      <c r="N2302" s="429"/>
    </row>
    <row r="2303" spans="1:17" ht="24.95" customHeight="1" x14ac:dyDescent="0.2">
      <c r="I2303" s="378"/>
      <c r="J2303" s="378"/>
      <c r="K2303" s="378"/>
      <c r="L2303" s="378"/>
      <c r="M2303" s="378"/>
      <c r="N2303" s="378"/>
    </row>
    <row r="2304" spans="1:17" ht="24.95" customHeight="1" x14ac:dyDescent="0.2">
      <c r="I2304" s="429"/>
      <c r="J2304" s="429"/>
      <c r="K2304" s="429"/>
      <c r="L2304" s="429"/>
      <c r="M2304" s="429"/>
      <c r="N2304" s="429"/>
    </row>
    <row r="2305" spans="1:14" ht="24.95" customHeight="1" x14ac:dyDescent="0.2">
      <c r="I2305" s="429"/>
      <c r="J2305" s="429"/>
      <c r="K2305" s="429"/>
      <c r="L2305" s="429"/>
      <c r="M2305" s="429"/>
      <c r="N2305" s="429"/>
    </row>
    <row r="2306" spans="1:14" ht="24.95" customHeight="1" x14ac:dyDescent="0.2">
      <c r="I2306" s="429"/>
      <c r="J2306" s="429"/>
      <c r="K2306" s="429"/>
      <c r="L2306" s="429"/>
      <c r="M2306" s="429"/>
      <c r="N2306" s="429"/>
    </row>
    <row r="2307" spans="1:14" ht="24.95" customHeight="1" x14ac:dyDescent="0.2">
      <c r="A2307" s="790" t="s">
        <v>98</v>
      </c>
      <c r="B2307" s="790"/>
      <c r="C2307" s="790"/>
      <c r="D2307" s="790"/>
      <c r="E2307" s="790"/>
      <c r="F2307" s="790"/>
      <c r="G2307" s="790"/>
      <c r="H2307" s="790"/>
      <c r="I2307" s="790"/>
      <c r="J2307" s="429"/>
      <c r="K2307" s="429"/>
      <c r="L2307" s="429"/>
      <c r="M2307" s="429"/>
      <c r="N2307" s="429"/>
    </row>
    <row r="2308" spans="1:14" ht="24.95" customHeight="1" x14ac:dyDescent="0.2">
      <c r="A2308" s="547" t="s">
        <v>112</v>
      </c>
      <c r="B2308" s="547"/>
      <c r="C2308" s="547" t="s">
        <v>611</v>
      </c>
      <c r="D2308" s="547"/>
      <c r="E2308" s="547" t="s">
        <v>634</v>
      </c>
      <c r="F2308" s="547"/>
      <c r="G2308" s="547" t="s">
        <v>31</v>
      </c>
      <c r="H2308" s="547"/>
      <c r="I2308" s="547" t="s">
        <v>141</v>
      </c>
      <c r="J2308" s="429"/>
      <c r="K2308" s="429"/>
      <c r="L2308" s="429"/>
      <c r="M2308" s="429"/>
      <c r="N2308" s="429"/>
    </row>
    <row r="2309" spans="1:14" ht="24.95" customHeight="1" x14ac:dyDescent="0.2">
      <c r="A2309" s="560" t="s">
        <v>20</v>
      </c>
      <c r="B2309" s="549"/>
      <c r="C2309" s="549">
        <f>'EV. ESTABL. Y PZAS. X T.A.'!B176</f>
        <v>12956</v>
      </c>
      <c r="D2309" s="549"/>
      <c r="E2309" s="549">
        <f>'EV. ESTABL. Y PZAS. X T.A.'!C176</f>
        <v>12572</v>
      </c>
      <c r="F2309" s="550"/>
      <c r="G2309" s="550">
        <f>(E2309-C2309)/C2309</f>
        <v>-2.9638777400432231E-2</v>
      </c>
      <c r="H2309" s="550"/>
      <c r="I2309" s="550">
        <f>E2309/$E$2312</f>
        <v>0.33394427178792468</v>
      </c>
      <c r="J2309" s="429"/>
      <c r="K2309" s="429"/>
      <c r="L2309" s="429"/>
      <c r="M2309" s="429"/>
      <c r="N2309" s="429"/>
    </row>
    <row r="2310" spans="1:14" ht="24.95" customHeight="1" x14ac:dyDescent="0.2">
      <c r="A2310" s="560" t="s">
        <v>21</v>
      </c>
      <c r="B2310" s="549"/>
      <c r="C2310" s="549">
        <f>'EV. ESTABL. Y PZAS. X T.A.'!B177</f>
        <v>26218</v>
      </c>
      <c r="D2310" s="549"/>
      <c r="E2310" s="549">
        <f>'EV. ESTABL. Y PZAS. X T.A.'!C177</f>
        <v>25075</v>
      </c>
      <c r="F2310" s="550"/>
      <c r="G2310" s="550">
        <f t="shared" ref="G2310:G2312" si="97">(E2310-C2310)/C2310</f>
        <v>-4.3596002746204898E-2</v>
      </c>
      <c r="H2310" s="550"/>
      <c r="I2310" s="550">
        <f t="shared" ref="I2310:I2312" si="98">E2310/$E$2312</f>
        <v>0.66605572821207537</v>
      </c>
      <c r="J2310" s="429"/>
      <c r="K2310" s="429"/>
      <c r="L2310" s="429"/>
      <c r="M2310" s="429"/>
      <c r="N2310" s="429"/>
    </row>
    <row r="2311" spans="1:14" ht="24.95" customHeight="1" x14ac:dyDescent="0.2">
      <c r="A2311" s="560" t="s">
        <v>22</v>
      </c>
      <c r="B2311" s="549"/>
      <c r="C2311" s="549">
        <f>'EV. ESTABL. Y PZAS. X T.A.'!B178</f>
        <v>0</v>
      </c>
      <c r="D2311" s="549"/>
      <c r="E2311" s="549">
        <f>'EV. ESTABL. Y PZAS. X T.A.'!C178</f>
        <v>0</v>
      </c>
      <c r="F2311" s="550"/>
      <c r="G2311" s="550">
        <v>0</v>
      </c>
      <c r="H2311" s="550"/>
      <c r="I2311" s="550">
        <f t="shared" si="98"/>
        <v>0</v>
      </c>
      <c r="J2311" s="429"/>
      <c r="K2311" s="429"/>
      <c r="L2311" s="429"/>
      <c r="M2311" s="429"/>
      <c r="N2311" s="429"/>
    </row>
    <row r="2312" spans="1:14" ht="24.95" customHeight="1" x14ac:dyDescent="0.2">
      <c r="A2312" s="491" t="s">
        <v>13</v>
      </c>
      <c r="B2312" s="556"/>
      <c r="C2312" s="555">
        <f>SUM(C2309:C2311)</f>
        <v>39174</v>
      </c>
      <c r="D2312" s="556"/>
      <c r="E2312" s="555">
        <f>SUM(E2309:E2311)</f>
        <v>37647</v>
      </c>
      <c r="F2312" s="545"/>
      <c r="G2312" s="545">
        <f t="shared" si="97"/>
        <v>-3.8979935671618934E-2</v>
      </c>
      <c r="H2312" s="545"/>
      <c r="I2312" s="545">
        <f t="shared" si="98"/>
        <v>1</v>
      </c>
      <c r="J2312" s="429"/>
      <c r="K2312" s="429"/>
      <c r="L2312" s="429"/>
      <c r="M2312" s="429"/>
      <c r="N2312" s="429"/>
    </row>
    <row r="2313" spans="1:14" ht="24.95" customHeight="1" x14ac:dyDescent="0.2">
      <c r="A2313" s="429"/>
      <c r="B2313" s="429"/>
      <c r="C2313" s="429"/>
      <c r="D2313" s="429"/>
      <c r="E2313" s="429"/>
      <c r="F2313" s="429"/>
      <c r="G2313" s="429"/>
      <c r="H2313" s="429"/>
      <c r="I2313" s="429"/>
      <c r="J2313" s="429"/>
      <c r="K2313" s="429"/>
      <c r="L2313" s="429"/>
      <c r="M2313" s="429"/>
      <c r="N2313" s="429"/>
    </row>
    <row r="2314" spans="1:14" ht="24.95" customHeight="1" x14ac:dyDescent="0.2">
      <c r="A2314" s="429"/>
      <c r="B2314" s="429"/>
      <c r="C2314" s="429"/>
      <c r="D2314" s="429"/>
      <c r="E2314" s="429"/>
      <c r="F2314" s="429"/>
      <c r="G2314" s="429"/>
      <c r="H2314" s="429"/>
      <c r="I2314" s="429"/>
      <c r="J2314" s="429"/>
      <c r="K2314" s="429"/>
      <c r="L2314" s="429"/>
      <c r="M2314" s="429"/>
      <c r="N2314" s="429"/>
    </row>
    <row r="2315" spans="1:14" ht="24.95" customHeight="1" x14ac:dyDescent="0.2">
      <c r="A2315" s="429"/>
      <c r="B2315" s="429"/>
      <c r="C2315" s="429"/>
      <c r="D2315" s="429"/>
      <c r="E2315" s="429"/>
      <c r="F2315" s="429"/>
      <c r="G2315" s="429"/>
      <c r="H2315" s="429"/>
      <c r="I2315" s="429"/>
      <c r="J2315" s="429"/>
      <c r="K2315" s="429"/>
      <c r="L2315" s="429"/>
      <c r="M2315" s="429"/>
      <c r="N2315" s="429"/>
    </row>
    <row r="2316" spans="1:14" ht="24.95" customHeight="1" x14ac:dyDescent="0.2">
      <c r="A2316" s="429"/>
      <c r="B2316" s="429"/>
      <c r="C2316" s="429"/>
      <c r="D2316" s="429"/>
      <c r="E2316" s="429"/>
      <c r="F2316" s="429"/>
      <c r="G2316" s="429"/>
      <c r="H2316" s="429"/>
      <c r="I2316" s="429"/>
      <c r="J2316" s="429"/>
      <c r="K2316" s="429"/>
      <c r="L2316" s="429"/>
      <c r="M2316" s="429"/>
      <c r="N2316" s="429"/>
    </row>
    <row r="2317" spans="1:14" ht="24.95" customHeight="1" x14ac:dyDescent="0.2">
      <c r="A2317" s="429"/>
      <c r="B2317" s="429"/>
      <c r="C2317" s="429"/>
      <c r="D2317" s="429"/>
      <c r="E2317" s="429"/>
      <c r="F2317" s="429"/>
      <c r="G2317" s="429"/>
      <c r="H2317" s="429"/>
      <c r="I2317" s="429"/>
      <c r="J2317" s="429"/>
      <c r="K2317" s="429"/>
      <c r="L2317" s="429"/>
      <c r="M2317" s="429"/>
      <c r="N2317" s="429"/>
    </row>
    <row r="2318" spans="1:14" ht="24.95" customHeight="1" x14ac:dyDescent="0.2">
      <c r="A2318" s="429"/>
      <c r="B2318" s="429"/>
      <c r="C2318" s="429"/>
      <c r="D2318" s="429"/>
      <c r="E2318" s="429"/>
      <c r="F2318" s="429"/>
      <c r="G2318" s="429"/>
      <c r="H2318" s="429"/>
      <c r="I2318" s="429"/>
      <c r="J2318" s="429"/>
      <c r="K2318" s="429"/>
      <c r="L2318" s="429"/>
      <c r="M2318" s="429"/>
      <c r="N2318" s="429"/>
    </row>
    <row r="2319" spans="1:14" ht="24.95" customHeight="1" x14ac:dyDescent="0.2">
      <c r="A2319" s="429"/>
      <c r="B2319" s="429"/>
      <c r="C2319" s="429"/>
      <c r="D2319" s="429"/>
      <c r="E2319" s="429"/>
      <c r="F2319" s="429"/>
      <c r="G2319" s="429"/>
      <c r="H2319" s="429"/>
      <c r="I2319" s="429"/>
      <c r="J2319" s="429"/>
      <c r="K2319" s="429"/>
      <c r="L2319" s="429"/>
      <c r="M2319" s="429"/>
      <c r="N2319" s="429"/>
    </row>
    <row r="2320" spans="1:14" ht="24.95" customHeight="1" x14ac:dyDescent="0.2">
      <c r="A2320" s="429"/>
      <c r="B2320" s="429"/>
      <c r="C2320" s="429"/>
      <c r="D2320" s="429"/>
      <c r="E2320" s="429"/>
      <c r="F2320" s="429"/>
      <c r="G2320" s="429"/>
      <c r="H2320" s="429"/>
      <c r="I2320" s="429"/>
      <c r="J2320" s="429"/>
      <c r="K2320" s="429"/>
      <c r="L2320" s="429"/>
      <c r="M2320" s="429"/>
      <c r="N2320" s="429"/>
    </row>
    <row r="2321" spans="1:14" ht="24.95" customHeight="1" x14ac:dyDescent="0.2">
      <c r="A2321" s="429"/>
      <c r="B2321" s="429"/>
      <c r="C2321" s="429"/>
      <c r="D2321" s="429"/>
      <c r="E2321" s="429"/>
      <c r="F2321" s="429"/>
      <c r="G2321" s="429"/>
      <c r="H2321" s="429"/>
      <c r="I2321" s="429"/>
      <c r="J2321" s="429"/>
      <c r="K2321" s="429"/>
      <c r="L2321" s="429"/>
      <c r="M2321" s="429"/>
      <c r="N2321" s="429"/>
    </row>
    <row r="2322" spans="1:14" ht="24.95" customHeight="1" x14ac:dyDescent="0.2">
      <c r="A2322" s="429"/>
      <c r="B2322" s="429"/>
      <c r="C2322" s="429"/>
      <c r="D2322" s="429"/>
      <c r="E2322" s="429"/>
      <c r="F2322" s="429"/>
      <c r="G2322" s="429"/>
      <c r="H2322" s="429"/>
      <c r="I2322" s="429"/>
      <c r="J2322" s="429"/>
      <c r="K2322" s="429"/>
      <c r="L2322" s="429"/>
      <c r="M2322" s="429"/>
      <c r="N2322" s="429"/>
    </row>
    <row r="2323" spans="1:14" ht="24.95" customHeight="1" x14ac:dyDescent="0.2">
      <c r="A2323" s="429"/>
      <c r="B2323" s="429"/>
      <c r="C2323" s="429"/>
      <c r="D2323" s="429"/>
      <c r="E2323" s="429"/>
      <c r="F2323" s="429"/>
      <c r="G2323" s="429"/>
      <c r="H2323" s="429"/>
      <c r="I2323" s="429"/>
      <c r="J2323" s="429"/>
      <c r="K2323" s="429"/>
      <c r="L2323" s="429"/>
      <c r="M2323" s="429"/>
    </row>
    <row r="2324" spans="1:14" ht="24.95" customHeight="1" x14ac:dyDescent="0.2">
      <c r="A2324" s="429"/>
      <c r="B2324" s="429"/>
      <c r="C2324" s="429"/>
      <c r="D2324" s="429"/>
      <c r="E2324" s="429"/>
      <c r="F2324" s="429"/>
      <c r="G2324" s="429"/>
      <c r="H2324" s="429"/>
      <c r="I2324" s="429"/>
      <c r="J2324" s="429"/>
      <c r="K2324" s="429"/>
      <c r="L2324" s="429"/>
      <c r="M2324" s="429"/>
    </row>
    <row r="2325" spans="1:14" ht="24.95" customHeight="1" x14ac:dyDescent="0.2">
      <c r="A2325" s="429"/>
      <c r="B2325" s="429"/>
      <c r="C2325" s="429"/>
      <c r="D2325" s="429"/>
      <c r="E2325" s="429"/>
      <c r="F2325" s="429"/>
      <c r="G2325" s="429"/>
      <c r="H2325" s="429"/>
      <c r="I2325" s="429"/>
      <c r="J2325" s="429"/>
      <c r="K2325" s="429"/>
      <c r="L2325" s="429"/>
      <c r="M2325" s="429"/>
    </row>
    <row r="2326" spans="1:14" ht="24.95" customHeight="1" x14ac:dyDescent="0.2">
      <c r="A2326" s="429"/>
      <c r="B2326" s="429"/>
      <c r="C2326" s="429"/>
      <c r="D2326" s="429"/>
      <c r="E2326" s="429"/>
      <c r="F2326" s="429"/>
      <c r="G2326" s="429"/>
      <c r="H2326" s="429"/>
      <c r="I2326" s="429"/>
      <c r="J2326" s="429"/>
      <c r="K2326" s="429"/>
      <c r="L2326" s="429"/>
      <c r="M2326" s="429"/>
    </row>
    <row r="2327" spans="1:14" ht="24.95" customHeight="1" x14ac:dyDescent="0.2">
      <c r="A2327" s="429"/>
      <c r="B2327" s="429"/>
      <c r="C2327" s="429"/>
      <c r="D2327" s="429"/>
      <c r="E2327" s="429"/>
      <c r="F2327" s="429"/>
      <c r="G2327" s="429"/>
      <c r="H2327" s="429"/>
      <c r="I2327" s="429"/>
      <c r="J2327" s="429"/>
      <c r="K2327" s="429"/>
      <c r="L2327" s="429"/>
      <c r="M2327" s="429"/>
    </row>
    <row r="2328" spans="1:14" ht="24.95" customHeight="1" x14ac:dyDescent="0.2">
      <c r="A2328" s="429"/>
      <c r="B2328" s="429"/>
      <c r="C2328" s="429"/>
      <c r="D2328" s="429"/>
      <c r="E2328" s="429"/>
      <c r="F2328" s="429"/>
      <c r="G2328" s="429"/>
      <c r="H2328" s="429"/>
      <c r="I2328" s="429"/>
      <c r="J2328" s="429"/>
      <c r="K2328" s="429"/>
      <c r="L2328" s="429"/>
      <c r="M2328" s="429"/>
    </row>
    <row r="2329" spans="1:14" ht="24.95" customHeight="1" x14ac:dyDescent="0.2">
      <c r="A2329" s="429"/>
      <c r="B2329" s="429"/>
      <c r="C2329" s="429"/>
      <c r="D2329" s="429"/>
      <c r="E2329" s="429"/>
      <c r="F2329" s="429"/>
      <c r="G2329" s="429"/>
      <c r="H2329" s="429"/>
      <c r="I2329" s="429"/>
      <c r="J2329" s="429"/>
      <c r="K2329" s="429"/>
      <c r="L2329" s="429"/>
      <c r="M2329" s="429"/>
    </row>
    <row r="2330" spans="1:14" ht="24.95" customHeight="1" x14ac:dyDescent="0.2">
      <c r="A2330" s="429"/>
      <c r="B2330" s="429"/>
      <c r="C2330" s="429"/>
      <c r="D2330" s="429"/>
      <c r="E2330" s="429"/>
      <c r="F2330" s="429"/>
      <c r="G2330" s="429"/>
      <c r="H2330" s="429"/>
      <c r="I2330" s="429"/>
      <c r="J2330" s="429"/>
      <c r="K2330" s="429"/>
      <c r="L2330" s="429"/>
      <c r="M2330" s="429"/>
      <c r="N2330" s="4">
        <v>25</v>
      </c>
    </row>
    <row r="2331" spans="1:14" ht="39.950000000000003" customHeight="1" x14ac:dyDescent="0.2">
      <c r="A2331" s="710" t="s">
        <v>490</v>
      </c>
      <c r="B2331" s="710"/>
      <c r="C2331" s="710"/>
      <c r="D2331" s="710"/>
      <c r="E2331" s="710"/>
      <c r="F2331" s="710"/>
      <c r="G2331" s="710"/>
      <c r="H2331" s="710"/>
      <c r="I2331" s="710"/>
      <c r="J2331" s="710"/>
      <c r="K2331" s="710"/>
      <c r="L2331" s="710"/>
      <c r="M2331" s="710"/>
      <c r="N2331" s="710"/>
    </row>
    <row r="2332" spans="1:14" ht="24.95" customHeight="1" x14ac:dyDescent="0.2">
      <c r="A2332" s="387"/>
      <c r="B2332" s="428"/>
      <c r="C2332" s="428"/>
      <c r="D2332" s="428"/>
      <c r="E2332" s="428"/>
      <c r="F2332" s="428"/>
      <c r="G2332" s="428"/>
      <c r="H2332" s="428"/>
      <c r="I2332" s="428"/>
      <c r="J2332" s="428"/>
      <c r="K2332" s="428"/>
      <c r="L2332" s="428"/>
      <c r="M2332" s="428"/>
      <c r="N2332" s="428"/>
    </row>
    <row r="2333" spans="1:14" ht="30" customHeight="1" x14ac:dyDescent="0.2">
      <c r="A2333" s="711" t="s">
        <v>113</v>
      </c>
      <c r="B2333" s="711"/>
      <c r="C2333" s="711"/>
      <c r="D2333" s="711"/>
      <c r="E2333" s="711"/>
      <c r="F2333" s="711"/>
      <c r="G2333" s="711"/>
      <c r="H2333" s="711"/>
      <c r="I2333" s="711"/>
      <c r="J2333" s="711"/>
      <c r="K2333" s="711"/>
      <c r="L2333" s="711"/>
      <c r="M2333" s="711"/>
      <c r="N2333" s="711"/>
    </row>
    <row r="2334" spans="1:14" ht="24.95" customHeight="1" x14ac:dyDescent="0.2">
      <c r="A2334" s="428"/>
      <c r="B2334" s="428"/>
      <c r="C2334" s="428"/>
      <c r="D2334" s="428"/>
      <c r="E2334" s="428"/>
      <c r="F2334" s="428"/>
      <c r="G2334" s="428"/>
      <c r="H2334" s="428"/>
      <c r="I2334" s="428"/>
      <c r="J2334" s="428"/>
      <c r="K2334" s="428"/>
      <c r="L2334" s="428"/>
      <c r="M2334" s="428"/>
      <c r="N2334" s="428"/>
    </row>
    <row r="2335" spans="1:14" ht="24.95" customHeight="1" x14ac:dyDescent="0.2">
      <c r="A2335" s="706" t="s">
        <v>96</v>
      </c>
      <c r="B2335" s="706"/>
      <c r="C2335" s="706"/>
      <c r="D2335" s="706"/>
      <c r="E2335" s="706"/>
      <c r="F2335" s="706"/>
      <c r="G2335" s="706"/>
      <c r="H2335" s="431"/>
      <c r="I2335" s="431"/>
      <c r="J2335" s="431"/>
      <c r="K2335" s="431"/>
      <c r="L2335" s="431"/>
      <c r="M2335" s="431"/>
      <c r="N2335" s="431"/>
    </row>
    <row r="2336" spans="1:14" ht="24.95" customHeight="1" x14ac:dyDescent="0.25">
      <c r="A2336" s="546" t="s">
        <v>97</v>
      </c>
      <c r="B2336" s="546"/>
      <c r="C2336" s="547" t="s">
        <v>611</v>
      </c>
      <c r="D2336" s="547"/>
      <c r="E2336" s="547" t="s">
        <v>634</v>
      </c>
      <c r="F2336" s="547"/>
      <c r="G2336" s="547" t="s">
        <v>31</v>
      </c>
      <c r="H2336" s="429"/>
      <c r="J2336" s="712"/>
      <c r="K2336" s="712"/>
      <c r="L2336" s="712"/>
      <c r="M2336" s="712"/>
      <c r="N2336" s="366"/>
    </row>
    <row r="2337" spans="1:20" ht="24.95" customHeight="1" x14ac:dyDescent="0.2">
      <c r="A2337" s="548" t="s">
        <v>5</v>
      </c>
      <c r="B2337" s="354"/>
      <c r="C2337" s="524">
        <f>'EV. ESTABL. Y PZAS. X T.A.'!B203</f>
        <v>1012</v>
      </c>
      <c r="D2337" s="551"/>
      <c r="E2337" s="549">
        <f>'EV. ESTABL. Y PZAS. X T.A.'!C203</f>
        <v>1003</v>
      </c>
      <c r="F2337" s="549"/>
      <c r="G2337" s="550">
        <f>(E2337-C2337)/C2337</f>
        <v>-8.8932806324110679E-3</v>
      </c>
      <c r="H2337" s="429"/>
      <c r="I2337" s="429"/>
      <c r="J2337" s="429"/>
      <c r="K2337" s="429"/>
      <c r="L2337" s="429"/>
      <c r="M2337" s="429"/>
      <c r="N2337" s="429"/>
      <c r="O2337" s="429"/>
      <c r="P2337" s="429"/>
      <c r="Q2337" s="429"/>
      <c r="R2337" s="429"/>
      <c r="S2337" s="429"/>
      <c r="T2337" s="429"/>
    </row>
    <row r="2338" spans="1:20" ht="24.95" customHeight="1" x14ac:dyDescent="0.2">
      <c r="A2338" s="548" t="s">
        <v>6</v>
      </c>
      <c r="B2338" s="354"/>
      <c r="C2338" s="524">
        <f>'EV. ESTABL. Y PZAS. X T.A.'!B204</f>
        <v>473</v>
      </c>
      <c r="D2338" s="551"/>
      <c r="E2338" s="549">
        <f>'EV. ESTABL. Y PZAS. X T.A.'!C204</f>
        <v>480</v>
      </c>
      <c r="F2338" s="549"/>
      <c r="G2338" s="550">
        <f t="shared" ref="G2338:G2346" si="99">(E2338-C2338)/C2338</f>
        <v>1.4799154334038054E-2</v>
      </c>
      <c r="H2338" s="429"/>
      <c r="I2338" s="429"/>
      <c r="J2338" s="429"/>
      <c r="K2338" s="429"/>
      <c r="L2338" s="429"/>
      <c r="M2338" s="429"/>
      <c r="N2338" s="429"/>
      <c r="O2338" s="429"/>
      <c r="P2338" s="429"/>
      <c r="Q2338" s="429"/>
      <c r="R2338" s="429"/>
      <c r="S2338" s="429"/>
      <c r="T2338" s="429"/>
    </row>
    <row r="2339" spans="1:20" ht="24.95" customHeight="1" x14ac:dyDescent="0.2">
      <c r="A2339" s="548" t="s">
        <v>18</v>
      </c>
      <c r="B2339" s="354"/>
      <c r="C2339" s="524">
        <f>'EV. ESTABL. Y PZAS. X T.A.'!B205</f>
        <v>557</v>
      </c>
      <c r="D2339" s="551"/>
      <c r="E2339" s="549">
        <f>'EV. ESTABL. Y PZAS. X T.A.'!C205</f>
        <v>546</v>
      </c>
      <c r="F2339" s="549"/>
      <c r="G2339" s="550">
        <f t="shared" si="99"/>
        <v>-1.9748653500897665E-2</v>
      </c>
      <c r="H2339" s="429"/>
      <c r="I2339" s="429"/>
      <c r="J2339" s="429"/>
      <c r="K2339" s="429"/>
      <c r="L2339" s="429"/>
      <c r="M2339" s="429"/>
      <c r="N2339" s="429"/>
      <c r="O2339" s="429"/>
      <c r="P2339" s="429"/>
      <c r="Q2339" s="429"/>
      <c r="R2339" s="429"/>
      <c r="S2339" s="429"/>
      <c r="T2339" s="429"/>
    </row>
    <row r="2340" spans="1:20" ht="24.95" customHeight="1" x14ac:dyDescent="0.2">
      <c r="A2340" s="548" t="s">
        <v>7</v>
      </c>
      <c r="B2340" s="354"/>
      <c r="C2340" s="524">
        <f>'EV. ESTABL. Y PZAS. X T.A.'!B206</f>
        <v>260</v>
      </c>
      <c r="D2340" s="551"/>
      <c r="E2340" s="549">
        <f>'EV. ESTABL. Y PZAS. X T.A.'!C206</f>
        <v>257</v>
      </c>
      <c r="F2340" s="549"/>
      <c r="G2340" s="550">
        <f t="shared" si="99"/>
        <v>-1.1538461538461539E-2</v>
      </c>
      <c r="H2340" s="429"/>
      <c r="I2340" s="429"/>
      <c r="J2340" s="429"/>
      <c r="K2340" s="429"/>
      <c r="L2340" s="429"/>
      <c r="M2340" s="429"/>
      <c r="N2340" s="429"/>
      <c r="O2340" s="429"/>
      <c r="P2340" s="429"/>
      <c r="Q2340" s="429"/>
      <c r="R2340" s="429"/>
      <c r="S2340" s="429"/>
      <c r="T2340" s="429"/>
    </row>
    <row r="2341" spans="1:20" ht="24.95" customHeight="1" x14ac:dyDescent="0.2">
      <c r="A2341" s="548" t="s">
        <v>8</v>
      </c>
      <c r="B2341" s="354"/>
      <c r="C2341" s="524">
        <f>'EV. ESTABL. Y PZAS. X T.A.'!B207</f>
        <v>587</v>
      </c>
      <c r="D2341" s="551"/>
      <c r="E2341" s="549">
        <f>'EV. ESTABL. Y PZAS. X T.A.'!C207</f>
        <v>585</v>
      </c>
      <c r="F2341" s="549"/>
      <c r="G2341" s="550">
        <f t="shared" si="99"/>
        <v>-3.4071550255536627E-3</v>
      </c>
      <c r="H2341" s="429"/>
      <c r="I2341" s="429"/>
      <c r="J2341" s="429"/>
      <c r="K2341" s="429"/>
      <c r="L2341" s="429"/>
      <c r="M2341" s="429"/>
      <c r="N2341" s="429"/>
      <c r="O2341" s="429"/>
      <c r="P2341" s="429"/>
      <c r="Q2341" s="429"/>
      <c r="R2341" s="429"/>
      <c r="S2341" s="429"/>
      <c r="T2341" s="429"/>
    </row>
    <row r="2342" spans="1:20" ht="24.95" customHeight="1" x14ac:dyDescent="0.2">
      <c r="A2342" s="548" t="s">
        <v>9</v>
      </c>
      <c r="B2342" s="354"/>
      <c r="C2342" s="524">
        <f>'EV. ESTABL. Y PZAS. X T.A.'!B208</f>
        <v>462</v>
      </c>
      <c r="D2342" s="551"/>
      <c r="E2342" s="549">
        <f>'EV. ESTABL. Y PZAS. X T.A.'!C208</f>
        <v>468</v>
      </c>
      <c r="F2342" s="549"/>
      <c r="G2342" s="550">
        <f t="shared" si="99"/>
        <v>1.2987012987012988E-2</v>
      </c>
      <c r="H2342" s="429"/>
      <c r="I2342" s="429"/>
      <c r="J2342" s="429"/>
      <c r="K2342" s="429"/>
      <c r="L2342" s="429"/>
      <c r="M2342" s="429"/>
      <c r="N2342" s="429"/>
      <c r="O2342" s="429"/>
      <c r="P2342" s="429"/>
      <c r="Q2342" s="429"/>
      <c r="R2342" s="429"/>
      <c r="S2342" s="429"/>
      <c r="T2342" s="429"/>
    </row>
    <row r="2343" spans="1:20" ht="24.95" customHeight="1" x14ac:dyDescent="0.2">
      <c r="A2343" s="548" t="s">
        <v>10</v>
      </c>
      <c r="B2343" s="354"/>
      <c r="C2343" s="524">
        <f>'EV. ESTABL. Y PZAS. X T.A.'!B209</f>
        <v>389</v>
      </c>
      <c r="D2343" s="551"/>
      <c r="E2343" s="549">
        <f>'EV. ESTABL. Y PZAS. X T.A.'!C209</f>
        <v>396</v>
      </c>
      <c r="F2343" s="549"/>
      <c r="G2343" s="550">
        <f t="shared" si="99"/>
        <v>1.7994858611825194E-2</v>
      </c>
      <c r="H2343" s="429"/>
      <c r="I2343" s="429"/>
      <c r="J2343" s="429"/>
      <c r="K2343" s="429"/>
      <c r="L2343" s="429"/>
      <c r="M2343" s="429"/>
      <c r="N2343" s="429"/>
      <c r="O2343" s="429"/>
      <c r="P2343" s="429"/>
      <c r="Q2343" s="429"/>
      <c r="R2343" s="429"/>
      <c r="S2343" s="429"/>
      <c r="T2343" s="429"/>
    </row>
    <row r="2344" spans="1:20" ht="24.95" customHeight="1" x14ac:dyDescent="0.2">
      <c r="A2344" s="548" t="s">
        <v>11</v>
      </c>
      <c r="B2344" s="354"/>
      <c r="C2344" s="524">
        <f>'EV. ESTABL. Y PZAS. X T.A.'!B210</f>
        <v>214</v>
      </c>
      <c r="D2344" s="551"/>
      <c r="E2344" s="549">
        <f>'EV. ESTABL. Y PZAS. X T.A.'!C210</f>
        <v>217</v>
      </c>
      <c r="F2344" s="549"/>
      <c r="G2344" s="550">
        <f t="shared" si="99"/>
        <v>1.4018691588785047E-2</v>
      </c>
      <c r="H2344" s="429"/>
      <c r="I2344" s="429"/>
      <c r="J2344" s="429"/>
      <c r="K2344" s="429"/>
      <c r="L2344" s="429"/>
      <c r="M2344" s="429"/>
      <c r="N2344" s="429"/>
      <c r="O2344" s="429"/>
      <c r="P2344" s="429"/>
      <c r="Q2344" s="429"/>
      <c r="R2344" s="429"/>
      <c r="S2344" s="429"/>
      <c r="T2344" s="429"/>
    </row>
    <row r="2345" spans="1:20" ht="24.95" customHeight="1" x14ac:dyDescent="0.2">
      <c r="A2345" s="548" t="s">
        <v>12</v>
      </c>
      <c r="B2345" s="354"/>
      <c r="C2345" s="524">
        <f>'EV. ESTABL. Y PZAS. X T.A.'!B211</f>
        <v>277</v>
      </c>
      <c r="D2345" s="551"/>
      <c r="E2345" s="549">
        <f>'EV. ESTABL. Y PZAS. X T.A.'!C211</f>
        <v>272</v>
      </c>
      <c r="F2345" s="549"/>
      <c r="G2345" s="550">
        <f t="shared" si="99"/>
        <v>-1.8050541516245487E-2</v>
      </c>
      <c r="H2345" s="429"/>
      <c r="I2345" s="429"/>
      <c r="J2345" s="429"/>
      <c r="K2345" s="429"/>
      <c r="L2345" s="429"/>
      <c r="M2345" s="429"/>
      <c r="N2345" s="429"/>
    </row>
    <row r="2346" spans="1:20" ht="24.95" customHeight="1" x14ac:dyDescent="0.2">
      <c r="A2346" s="491" t="s">
        <v>13</v>
      </c>
      <c r="B2346" s="491"/>
      <c r="C2346" s="555">
        <f>SUM(C2337:C2345)</f>
        <v>4231</v>
      </c>
      <c r="D2346" s="556"/>
      <c r="E2346" s="555">
        <f>SUM(E2337:E2345)</f>
        <v>4224</v>
      </c>
      <c r="F2346" s="555"/>
      <c r="G2346" s="545">
        <f t="shared" si="99"/>
        <v>-1.6544552115339162E-3</v>
      </c>
      <c r="H2346" s="429"/>
      <c r="I2346" s="429"/>
      <c r="J2346" s="429"/>
      <c r="K2346" s="429"/>
      <c r="L2346" s="429"/>
      <c r="M2346" s="429"/>
      <c r="N2346" s="429"/>
    </row>
    <row r="2347" spans="1:20" ht="24.95" customHeight="1" x14ac:dyDescent="0.25">
      <c r="A2347" s="366"/>
      <c r="B2347" s="426"/>
      <c r="C2347" s="426"/>
      <c r="D2347" s="426"/>
      <c r="E2347" s="426"/>
      <c r="F2347" s="427"/>
      <c r="G2347" s="427"/>
      <c r="H2347" s="429"/>
      <c r="I2347" s="429"/>
      <c r="J2347" s="429"/>
      <c r="K2347" s="429"/>
      <c r="L2347" s="429"/>
      <c r="M2347" s="429"/>
      <c r="N2347" s="429"/>
    </row>
    <row r="2348" spans="1:20" ht="24.95" customHeight="1" x14ac:dyDescent="0.25">
      <c r="A2348" s="366"/>
      <c r="B2348" s="426"/>
      <c r="C2348" s="426"/>
      <c r="D2348" s="426"/>
      <c r="E2348" s="426"/>
      <c r="F2348" s="427"/>
      <c r="G2348" s="427"/>
      <c r="H2348" s="429"/>
      <c r="I2348" s="429"/>
      <c r="J2348" s="429"/>
      <c r="K2348" s="429"/>
      <c r="L2348" s="429"/>
      <c r="M2348" s="429"/>
      <c r="N2348" s="429"/>
    </row>
    <row r="2349" spans="1:20" s="354" customFormat="1" ht="24.95" customHeight="1" x14ac:dyDescent="0.25">
      <c r="A2349" s="708"/>
      <c r="B2349" s="708"/>
      <c r="C2349" s="708"/>
      <c r="D2349" s="708"/>
      <c r="E2349" s="432"/>
      <c r="F2349" s="709"/>
      <c r="G2349" s="709"/>
      <c r="H2349" s="709"/>
      <c r="I2349" s="433"/>
      <c r="J2349" s="421"/>
      <c r="K2349" s="421"/>
      <c r="M2349" s="434"/>
      <c r="N2349" s="434"/>
    </row>
    <row r="2350" spans="1:20" ht="24.95" customHeight="1" x14ac:dyDescent="0.2">
      <c r="A2350" s="429"/>
      <c r="B2350" s="429"/>
      <c r="C2350" s="429"/>
      <c r="D2350" s="429"/>
      <c r="E2350" s="429"/>
      <c r="F2350" s="429"/>
      <c r="G2350" s="429"/>
      <c r="H2350" s="429"/>
      <c r="I2350" s="429"/>
      <c r="J2350" s="429"/>
      <c r="K2350" s="429"/>
      <c r="L2350" s="429"/>
      <c r="M2350" s="429"/>
      <c r="N2350" s="429"/>
    </row>
    <row r="2351" spans="1:20" ht="24.95" customHeight="1" x14ac:dyDescent="0.25">
      <c r="A2351" s="366"/>
      <c r="B2351" s="426"/>
      <c r="C2351" s="426"/>
      <c r="D2351" s="426"/>
      <c r="E2351" s="426"/>
      <c r="F2351" s="427"/>
      <c r="G2351" s="427"/>
      <c r="H2351" s="429"/>
      <c r="I2351" s="429"/>
      <c r="J2351" s="429"/>
      <c r="K2351" s="429"/>
      <c r="L2351" s="429"/>
      <c r="M2351" s="429"/>
      <c r="N2351" s="429"/>
    </row>
    <row r="2352" spans="1:20" ht="24.95" customHeight="1" x14ac:dyDescent="0.25">
      <c r="A2352" s="366"/>
      <c r="B2352" s="426"/>
      <c r="C2352" s="426"/>
      <c r="D2352" s="426"/>
      <c r="E2352" s="426"/>
      <c r="F2352" s="427"/>
      <c r="G2352" s="427"/>
      <c r="H2352" s="429"/>
      <c r="I2352" s="429"/>
      <c r="J2352" s="429"/>
      <c r="K2352" s="429"/>
      <c r="L2352" s="429"/>
      <c r="M2352" s="429"/>
      <c r="N2352" s="429"/>
    </row>
    <row r="2353" spans="1:14" ht="24.95" customHeight="1" x14ac:dyDescent="0.25">
      <c r="A2353" s="366"/>
      <c r="B2353" s="426"/>
      <c r="C2353" s="426"/>
      <c r="D2353" s="426"/>
      <c r="E2353" s="426"/>
      <c r="F2353" s="427"/>
      <c r="G2353" s="427"/>
      <c r="H2353" s="429"/>
      <c r="I2353" s="429"/>
      <c r="J2353" s="429"/>
      <c r="K2353" s="429"/>
      <c r="L2353" s="429"/>
      <c r="M2353" s="429"/>
      <c r="N2353" s="429"/>
    </row>
    <row r="2354" spans="1:14" ht="24.95" customHeight="1" x14ac:dyDescent="0.25">
      <c r="A2354" s="366"/>
      <c r="B2354" s="426"/>
      <c r="C2354" s="426"/>
      <c r="D2354" s="426"/>
      <c r="E2354" s="426"/>
      <c r="F2354" s="427"/>
      <c r="G2354" s="427"/>
      <c r="H2354" s="429"/>
      <c r="I2354" s="429"/>
      <c r="J2354" s="429"/>
      <c r="K2354" s="429"/>
      <c r="L2354" s="429"/>
      <c r="M2354" s="429"/>
      <c r="N2354" s="429"/>
    </row>
    <row r="2355" spans="1:14" ht="24.95" customHeight="1" x14ac:dyDescent="0.25">
      <c r="A2355" s="366"/>
      <c r="B2355" s="426"/>
      <c r="C2355" s="426"/>
      <c r="D2355" s="426"/>
      <c r="E2355" s="426"/>
      <c r="F2355" s="427"/>
      <c r="G2355" s="427"/>
      <c r="H2355" s="429"/>
      <c r="I2355" s="429"/>
      <c r="J2355" s="429"/>
      <c r="K2355" s="429"/>
      <c r="L2355" s="429"/>
      <c r="M2355" s="429"/>
      <c r="N2355" s="429"/>
    </row>
    <row r="2356" spans="1:14" ht="24.95" customHeight="1" x14ac:dyDescent="0.25">
      <c r="A2356" s="366"/>
      <c r="B2356" s="426"/>
      <c r="C2356" s="426"/>
      <c r="D2356" s="426"/>
      <c r="E2356" s="426"/>
      <c r="F2356" s="427"/>
      <c r="G2356" s="427"/>
      <c r="H2356" s="429"/>
      <c r="I2356" s="429"/>
      <c r="J2356" s="429"/>
      <c r="K2356" s="429"/>
      <c r="L2356" s="429"/>
      <c r="M2356" s="429"/>
      <c r="N2356" s="429"/>
    </row>
    <row r="2357" spans="1:14" ht="24.95" customHeight="1" x14ac:dyDescent="0.25">
      <c r="A2357" s="366"/>
      <c r="B2357" s="426"/>
      <c r="C2357" s="426"/>
      <c r="D2357" s="426"/>
      <c r="E2357" s="426"/>
      <c r="F2357" s="427"/>
      <c r="G2357" s="427"/>
      <c r="H2357" s="429"/>
      <c r="I2357" s="429"/>
      <c r="J2357" s="429"/>
      <c r="K2357" s="429"/>
      <c r="L2357" s="429"/>
      <c r="M2357" s="429"/>
      <c r="N2357" s="429"/>
    </row>
    <row r="2358" spans="1:14" ht="24.95" customHeight="1" x14ac:dyDescent="0.25">
      <c r="A2358" s="366"/>
      <c r="B2358" s="426"/>
      <c r="C2358" s="426"/>
      <c r="D2358" s="426"/>
      <c r="E2358" s="426"/>
      <c r="F2358" s="427"/>
      <c r="G2358" s="427"/>
      <c r="H2358" s="429"/>
      <c r="I2358" s="429"/>
      <c r="J2358" s="429"/>
      <c r="K2358" s="429"/>
      <c r="L2358" s="429"/>
      <c r="M2358" s="429"/>
      <c r="N2358" s="429"/>
    </row>
    <row r="2359" spans="1:14" ht="24.95" customHeight="1" x14ac:dyDescent="0.25">
      <c r="A2359" s="366"/>
      <c r="B2359" s="426"/>
      <c r="C2359" s="426"/>
      <c r="D2359" s="426"/>
      <c r="E2359" s="426"/>
      <c r="F2359" s="427"/>
      <c r="G2359" s="427"/>
      <c r="H2359" s="429"/>
      <c r="I2359" s="429"/>
      <c r="J2359" s="429"/>
      <c r="K2359" s="429"/>
      <c r="L2359" s="429"/>
      <c r="M2359" s="429"/>
      <c r="N2359" s="429"/>
    </row>
    <row r="2360" spans="1:14" ht="24.95" customHeight="1" x14ac:dyDescent="0.25">
      <c r="A2360" s="385"/>
      <c r="B2360" s="426"/>
      <c r="C2360" s="426"/>
      <c r="D2360" s="426"/>
      <c r="E2360" s="426"/>
      <c r="F2360" s="427"/>
      <c r="G2360" s="427"/>
      <c r="H2360" s="429"/>
      <c r="I2360" s="429"/>
      <c r="J2360" s="429"/>
      <c r="K2360" s="429"/>
      <c r="L2360" s="429"/>
      <c r="M2360" s="429"/>
      <c r="N2360" s="429"/>
    </row>
    <row r="2361" spans="1:14" ht="24.95" customHeight="1" x14ac:dyDescent="0.2">
      <c r="A2361" s="706" t="s">
        <v>98</v>
      </c>
      <c r="B2361" s="706"/>
      <c r="C2361" s="706"/>
      <c r="D2361" s="706"/>
      <c r="E2361" s="706"/>
      <c r="F2361" s="706"/>
      <c r="G2361" s="706"/>
      <c r="H2361" s="431"/>
      <c r="I2361" s="431"/>
      <c r="J2361" s="431"/>
      <c r="K2361" s="431"/>
      <c r="L2361" s="431"/>
      <c r="M2361" s="431"/>
      <c r="N2361" s="431"/>
    </row>
    <row r="2362" spans="1:14" ht="24.95" customHeight="1" x14ac:dyDescent="0.2">
      <c r="A2362" s="546" t="s">
        <v>97</v>
      </c>
      <c r="B2362" s="494"/>
      <c r="C2362" s="547" t="s">
        <v>611</v>
      </c>
      <c r="D2362" s="547"/>
      <c r="E2362" s="547" t="s">
        <v>634</v>
      </c>
      <c r="F2362" s="547"/>
      <c r="G2362" s="547" t="s">
        <v>31</v>
      </c>
      <c r="H2362" s="429"/>
      <c r="I2362" s="429"/>
      <c r="J2362" s="429"/>
      <c r="K2362" s="429"/>
      <c r="L2362" s="429"/>
      <c r="M2362" s="429"/>
      <c r="N2362" s="429"/>
    </row>
    <row r="2363" spans="1:14" ht="24.95" customHeight="1" x14ac:dyDescent="0.2">
      <c r="A2363" s="548" t="s">
        <v>5</v>
      </c>
      <c r="B2363" s="552"/>
      <c r="C2363" s="524">
        <f>'EV. ESTABL. Y PZAS. X T.A.'!B238</f>
        <v>7898</v>
      </c>
      <c r="D2363" s="551"/>
      <c r="E2363" s="524">
        <f>'EV. ESTABL. Y PZAS. X T.A.'!C238</f>
        <v>7816</v>
      </c>
      <c r="F2363" s="549"/>
      <c r="G2363" s="550">
        <f>(E2363-C2363)/C2363</f>
        <v>-1.0382375284882249E-2</v>
      </c>
      <c r="H2363" s="429"/>
      <c r="I2363" s="429"/>
      <c r="J2363" s="429"/>
      <c r="K2363" s="429"/>
      <c r="L2363" s="429"/>
      <c r="M2363" s="429"/>
      <c r="N2363" s="429"/>
    </row>
    <row r="2364" spans="1:14" ht="24.95" customHeight="1" x14ac:dyDescent="0.2">
      <c r="A2364" s="548" t="s">
        <v>6</v>
      </c>
      <c r="B2364" s="552"/>
      <c r="C2364" s="524">
        <f>'EV. ESTABL. Y PZAS. X T.A.'!B239</f>
        <v>5207</v>
      </c>
      <c r="D2364" s="551"/>
      <c r="E2364" s="524">
        <f>'EV. ESTABL. Y PZAS. X T.A.'!C239</f>
        <v>5315</v>
      </c>
      <c r="F2364" s="549"/>
      <c r="G2364" s="550">
        <f t="shared" ref="G2364:G2372" si="100">(E2364-C2364)/C2364</f>
        <v>2.0741309775302478E-2</v>
      </c>
      <c r="H2364" s="429"/>
      <c r="I2364" s="429"/>
      <c r="J2364" s="429"/>
      <c r="K2364" s="429"/>
      <c r="L2364" s="429"/>
      <c r="M2364" s="429"/>
      <c r="N2364" s="429"/>
    </row>
    <row r="2365" spans="1:14" ht="24.95" customHeight="1" x14ac:dyDescent="0.2">
      <c r="A2365" s="548" t="s">
        <v>18</v>
      </c>
      <c r="B2365" s="552"/>
      <c r="C2365" s="524">
        <f>'EV. ESTABL. Y PZAS. X T.A.'!B240</f>
        <v>4609</v>
      </c>
      <c r="D2365" s="551"/>
      <c r="E2365" s="524">
        <f>'EV. ESTABL. Y PZAS. X T.A.'!C240</f>
        <v>4590</v>
      </c>
      <c r="F2365" s="549"/>
      <c r="G2365" s="550">
        <f t="shared" si="100"/>
        <v>-4.1223692775005424E-3</v>
      </c>
      <c r="H2365" s="429"/>
      <c r="I2365" s="429"/>
      <c r="J2365" s="429"/>
      <c r="K2365" s="429"/>
      <c r="L2365" s="429"/>
      <c r="M2365" s="429"/>
      <c r="N2365" s="429"/>
    </row>
    <row r="2366" spans="1:14" ht="24.95" customHeight="1" x14ac:dyDescent="0.2">
      <c r="A2366" s="548" t="s">
        <v>7</v>
      </c>
      <c r="B2366" s="552"/>
      <c r="C2366" s="524">
        <f>'EV. ESTABL. Y PZAS. X T.A.'!B241</f>
        <v>2555</v>
      </c>
      <c r="D2366" s="551"/>
      <c r="E2366" s="524">
        <f>'EV. ESTABL. Y PZAS. X T.A.'!C241</f>
        <v>2533</v>
      </c>
      <c r="F2366" s="549"/>
      <c r="G2366" s="550">
        <f t="shared" si="100"/>
        <v>-8.6105675146771043E-3</v>
      </c>
      <c r="H2366" s="429"/>
      <c r="I2366" s="429"/>
      <c r="J2366" s="429"/>
      <c r="K2366" s="429"/>
      <c r="L2366" s="429"/>
      <c r="M2366" s="429"/>
      <c r="N2366" s="429"/>
    </row>
    <row r="2367" spans="1:14" ht="24.95" customHeight="1" x14ac:dyDescent="0.2">
      <c r="A2367" s="548" t="s">
        <v>8</v>
      </c>
      <c r="B2367" s="552"/>
      <c r="C2367" s="524">
        <f>'EV. ESTABL. Y PZAS. X T.A.'!B242</f>
        <v>4766</v>
      </c>
      <c r="D2367" s="551"/>
      <c r="E2367" s="524">
        <f>'EV. ESTABL. Y PZAS. X T.A.'!C242</f>
        <v>4752</v>
      </c>
      <c r="F2367" s="549"/>
      <c r="G2367" s="550">
        <f t="shared" si="100"/>
        <v>-2.9374737725556023E-3</v>
      </c>
      <c r="H2367" s="429"/>
      <c r="I2367" s="429"/>
      <c r="J2367" s="429"/>
      <c r="K2367" s="429"/>
      <c r="L2367" s="429"/>
      <c r="M2367" s="429"/>
      <c r="N2367" s="429"/>
    </row>
    <row r="2368" spans="1:14" ht="24.95" customHeight="1" x14ac:dyDescent="0.2">
      <c r="A2368" s="548" t="s">
        <v>9</v>
      </c>
      <c r="B2368" s="552"/>
      <c r="C2368" s="524">
        <f>'EV. ESTABL. Y PZAS. X T.A.'!B243</f>
        <v>4248</v>
      </c>
      <c r="D2368" s="551"/>
      <c r="E2368" s="524">
        <f>'EV. ESTABL. Y PZAS. X T.A.'!C243</f>
        <v>4324</v>
      </c>
      <c r="F2368" s="549"/>
      <c r="G2368" s="550">
        <f t="shared" si="100"/>
        <v>1.7890772128060263E-2</v>
      </c>
      <c r="H2368" s="429"/>
      <c r="I2368" s="429"/>
      <c r="J2368" s="429"/>
      <c r="K2368" s="429"/>
      <c r="L2368" s="429"/>
      <c r="M2368" s="429"/>
      <c r="N2368" s="429"/>
    </row>
    <row r="2369" spans="1:14" ht="24.95" customHeight="1" x14ac:dyDescent="0.2">
      <c r="A2369" s="548" t="s">
        <v>10</v>
      </c>
      <c r="B2369" s="552"/>
      <c r="C2369" s="524">
        <f>'EV. ESTABL. Y PZAS. X T.A.'!B244</f>
        <v>4027</v>
      </c>
      <c r="D2369" s="551"/>
      <c r="E2369" s="524">
        <f>'EV. ESTABL. Y PZAS. X T.A.'!C244</f>
        <v>4122</v>
      </c>
      <c r="F2369" s="549"/>
      <c r="G2369" s="550">
        <f t="shared" si="100"/>
        <v>2.359076235410976E-2</v>
      </c>
      <c r="H2369" s="429"/>
      <c r="I2369" s="429"/>
      <c r="J2369" s="429"/>
      <c r="K2369" s="429"/>
      <c r="L2369" s="429"/>
      <c r="M2369" s="429"/>
      <c r="N2369" s="429"/>
    </row>
    <row r="2370" spans="1:14" ht="24.95" customHeight="1" x14ac:dyDescent="0.2">
      <c r="A2370" s="548" t="s">
        <v>11</v>
      </c>
      <c r="B2370" s="552"/>
      <c r="C2370" s="524">
        <f>'EV. ESTABL. Y PZAS. X T.A.'!B245</f>
        <v>2225</v>
      </c>
      <c r="D2370" s="551"/>
      <c r="E2370" s="524">
        <f>'EV. ESTABL. Y PZAS. X T.A.'!C245</f>
        <v>2243</v>
      </c>
      <c r="F2370" s="549"/>
      <c r="G2370" s="550">
        <f t="shared" si="100"/>
        <v>8.0898876404494387E-3</v>
      </c>
      <c r="H2370" s="429"/>
      <c r="I2370" s="429"/>
      <c r="J2370" s="429"/>
      <c r="K2370" s="429"/>
      <c r="L2370" s="429"/>
      <c r="M2370" s="429"/>
      <c r="N2370" s="429"/>
    </row>
    <row r="2371" spans="1:14" ht="24.95" customHeight="1" x14ac:dyDescent="0.2">
      <c r="A2371" s="548" t="s">
        <v>12</v>
      </c>
      <c r="B2371" s="552"/>
      <c r="C2371" s="524">
        <f>'EV. ESTABL. Y PZAS. X T.A.'!B246</f>
        <v>2740</v>
      </c>
      <c r="D2371" s="551"/>
      <c r="E2371" s="524">
        <f>'EV. ESTABL. Y PZAS. X T.A.'!C246</f>
        <v>2717</v>
      </c>
      <c r="F2371" s="549"/>
      <c r="G2371" s="550">
        <f t="shared" si="100"/>
        <v>-8.3941605839416063E-3</v>
      </c>
      <c r="H2371" s="429"/>
      <c r="I2371" s="429"/>
      <c r="J2371" s="429"/>
      <c r="K2371" s="429"/>
      <c r="L2371" s="429"/>
      <c r="M2371" s="429"/>
      <c r="N2371" s="429"/>
    </row>
    <row r="2372" spans="1:14" ht="24.95" customHeight="1" x14ac:dyDescent="0.2">
      <c r="A2372" s="491" t="s">
        <v>13</v>
      </c>
      <c r="B2372" s="556"/>
      <c r="C2372" s="555">
        <f>SUM(C2363:C2371)</f>
        <v>38275</v>
      </c>
      <c r="D2372" s="556"/>
      <c r="E2372" s="555">
        <f>SUM(E2363:E2371)</f>
        <v>38412</v>
      </c>
      <c r="F2372" s="555"/>
      <c r="G2372" s="545">
        <f t="shared" si="100"/>
        <v>3.5793598954931417E-3</v>
      </c>
      <c r="H2372" s="429"/>
      <c r="I2372" s="429"/>
      <c r="J2372" s="429"/>
      <c r="K2372" s="429"/>
      <c r="L2372" s="429"/>
      <c r="M2372" s="429"/>
      <c r="N2372" s="429"/>
    </row>
    <row r="2373" spans="1:14" ht="24.95" customHeight="1" x14ac:dyDescent="0.25">
      <c r="A2373" s="366"/>
      <c r="B2373" s="426"/>
      <c r="C2373" s="426"/>
      <c r="D2373" s="426"/>
      <c r="E2373" s="426"/>
      <c r="F2373" s="427"/>
      <c r="G2373" s="427"/>
      <c r="H2373" s="429"/>
      <c r="I2373" s="429"/>
      <c r="J2373" s="429"/>
      <c r="K2373" s="429"/>
      <c r="L2373" s="429"/>
      <c r="M2373" s="429"/>
      <c r="N2373" s="429"/>
    </row>
    <row r="2374" spans="1:14" ht="24.95" customHeight="1" x14ac:dyDescent="0.25">
      <c r="A2374" s="366"/>
      <c r="B2374" s="426"/>
      <c r="C2374" s="426"/>
      <c r="D2374" s="426"/>
      <c r="E2374" s="426"/>
      <c r="F2374" s="427"/>
      <c r="G2374" s="427"/>
      <c r="H2374" s="429"/>
      <c r="I2374" s="429"/>
      <c r="J2374" s="429"/>
      <c r="K2374" s="429"/>
      <c r="L2374" s="429"/>
      <c r="M2374" s="429"/>
      <c r="N2374" s="429"/>
    </row>
    <row r="2375" spans="1:14" s="354" customFormat="1" ht="24.95" customHeight="1" x14ac:dyDescent="0.25">
      <c r="A2375" s="708"/>
      <c r="B2375" s="708"/>
      <c r="C2375" s="708"/>
      <c r="D2375" s="708"/>
      <c r="E2375" s="432"/>
      <c r="F2375" s="709"/>
      <c r="G2375" s="709"/>
      <c r="H2375" s="709"/>
      <c r="I2375" s="433"/>
      <c r="J2375" s="421"/>
      <c r="K2375" s="434"/>
      <c r="L2375" s="434"/>
      <c r="M2375" s="434"/>
      <c r="N2375" s="434"/>
    </row>
    <row r="2376" spans="1:14" ht="24.95" customHeight="1" x14ac:dyDescent="0.2">
      <c r="A2376" s="429"/>
      <c r="B2376" s="429"/>
      <c r="C2376" s="429"/>
      <c r="D2376" s="429"/>
      <c r="E2376" s="429"/>
      <c r="F2376" s="429"/>
      <c r="G2376" s="429"/>
      <c r="H2376" s="429"/>
      <c r="I2376" s="429"/>
      <c r="J2376" s="429"/>
      <c r="K2376" s="429"/>
      <c r="L2376" s="429"/>
      <c r="M2376" s="429"/>
      <c r="N2376" s="429"/>
    </row>
    <row r="2377" spans="1:14" ht="24.95" customHeight="1" x14ac:dyDescent="0.2">
      <c r="A2377" s="429"/>
      <c r="B2377" s="429"/>
      <c r="C2377" s="429"/>
      <c r="D2377" s="429"/>
      <c r="E2377" s="429"/>
      <c r="F2377" s="429"/>
      <c r="G2377" s="429"/>
      <c r="H2377" s="429"/>
      <c r="I2377" s="429"/>
      <c r="J2377" s="429"/>
      <c r="K2377" s="429"/>
      <c r="L2377" s="429"/>
      <c r="M2377" s="429"/>
      <c r="N2377" s="429"/>
    </row>
    <row r="2378" spans="1:14" ht="24.95" customHeight="1" x14ac:dyDescent="0.2">
      <c r="A2378" s="429"/>
      <c r="B2378" s="429"/>
      <c r="C2378" s="429"/>
      <c r="D2378" s="429"/>
      <c r="E2378" s="429"/>
      <c r="F2378" s="429"/>
      <c r="G2378" s="429"/>
      <c r="H2378" s="429"/>
      <c r="I2378" s="429"/>
      <c r="J2378" s="429"/>
      <c r="K2378" s="429"/>
      <c r="L2378" s="429"/>
      <c r="M2378" s="429"/>
      <c r="N2378" s="429"/>
    </row>
    <row r="2379" spans="1:14" ht="24.95" customHeight="1" x14ac:dyDescent="0.2">
      <c r="A2379" s="429"/>
      <c r="B2379" s="429"/>
      <c r="C2379" s="429"/>
      <c r="D2379" s="429"/>
      <c r="E2379" s="429"/>
      <c r="F2379" s="429"/>
      <c r="G2379" s="429"/>
      <c r="H2379" s="429"/>
      <c r="I2379" s="429"/>
      <c r="J2379" s="429"/>
      <c r="K2379" s="429"/>
      <c r="L2379" s="429"/>
      <c r="M2379" s="429"/>
      <c r="N2379" s="429"/>
    </row>
    <row r="2380" spans="1:14" ht="24.95" customHeight="1" x14ac:dyDescent="0.2">
      <c r="A2380" s="429"/>
      <c r="B2380" s="429"/>
      <c r="C2380" s="429"/>
      <c r="D2380" s="429"/>
      <c r="E2380" s="429"/>
      <c r="F2380" s="429"/>
      <c r="G2380" s="429"/>
      <c r="H2380" s="429"/>
      <c r="I2380" s="429"/>
      <c r="J2380" s="429"/>
      <c r="K2380" s="429"/>
      <c r="L2380" s="429"/>
      <c r="M2380" s="429"/>
      <c r="N2380" s="429"/>
    </row>
    <row r="2381" spans="1:14" ht="24.95" customHeight="1" x14ac:dyDescent="0.2">
      <c r="A2381" s="429"/>
      <c r="B2381" s="429"/>
      <c r="C2381" s="429"/>
      <c r="D2381" s="429"/>
      <c r="E2381" s="429"/>
      <c r="F2381" s="429"/>
      <c r="G2381" s="429"/>
      <c r="H2381" s="429"/>
      <c r="I2381" s="429"/>
      <c r="J2381" s="429"/>
      <c r="K2381" s="429"/>
      <c r="L2381" s="429"/>
      <c r="M2381" s="429"/>
      <c r="N2381" s="429"/>
    </row>
    <row r="2382" spans="1:14" ht="24.95" customHeight="1" x14ac:dyDescent="0.2">
      <c r="A2382" s="429"/>
      <c r="B2382" s="429"/>
      <c r="C2382" s="429"/>
      <c r="D2382" s="429"/>
      <c r="E2382" s="429"/>
      <c r="F2382" s="429"/>
      <c r="G2382" s="429"/>
      <c r="H2382" s="429"/>
      <c r="I2382" s="429"/>
      <c r="J2382" s="429"/>
      <c r="K2382" s="429"/>
      <c r="L2382" s="429"/>
      <c r="M2382" s="429"/>
      <c r="N2382" s="429"/>
    </row>
    <row r="2383" spans="1:14" ht="24.95" customHeight="1" x14ac:dyDescent="0.2">
      <c r="A2383" s="429"/>
      <c r="B2383" s="429"/>
      <c r="C2383" s="429"/>
      <c r="D2383" s="429"/>
      <c r="E2383" s="429"/>
      <c r="F2383" s="429"/>
      <c r="G2383" s="429"/>
      <c r="H2383" s="429"/>
      <c r="I2383" s="429"/>
      <c r="J2383" s="429"/>
      <c r="K2383" s="429"/>
      <c r="L2383" s="429"/>
      <c r="M2383" s="429"/>
      <c r="N2383" s="429"/>
    </row>
    <row r="2384" spans="1:14" ht="24.95" customHeight="1" x14ac:dyDescent="0.2">
      <c r="A2384" s="429"/>
      <c r="B2384" s="429"/>
      <c r="C2384" s="429"/>
      <c r="D2384" s="429"/>
      <c r="E2384" s="429"/>
      <c r="F2384" s="429"/>
      <c r="G2384" s="429"/>
      <c r="H2384" s="429"/>
      <c r="I2384" s="429"/>
      <c r="J2384" s="429"/>
      <c r="K2384" s="429"/>
      <c r="L2384" s="429"/>
      <c r="M2384" s="429"/>
      <c r="N2384" s="429"/>
    </row>
    <row r="2385" spans="1:14" ht="24.95" customHeight="1" x14ac:dyDescent="0.2">
      <c r="A2385" s="429"/>
      <c r="B2385" s="429"/>
      <c r="C2385" s="429"/>
      <c r="D2385" s="429"/>
      <c r="E2385" s="429"/>
      <c r="F2385" s="429"/>
      <c r="G2385" s="429"/>
      <c r="H2385" s="429"/>
      <c r="I2385" s="429"/>
      <c r="J2385" s="429"/>
      <c r="K2385" s="429"/>
      <c r="L2385" s="429"/>
      <c r="M2385" s="429"/>
      <c r="N2385" s="429"/>
    </row>
    <row r="2386" spans="1:14" ht="24.95" customHeight="1" x14ac:dyDescent="0.2">
      <c r="A2386" s="429"/>
      <c r="B2386" s="429"/>
      <c r="C2386" s="429"/>
      <c r="D2386" s="429"/>
      <c r="E2386" s="429"/>
      <c r="F2386" s="429"/>
      <c r="G2386" s="429"/>
      <c r="H2386" s="429"/>
      <c r="I2386" s="429"/>
      <c r="J2386" s="429"/>
      <c r="K2386" s="429"/>
      <c r="L2386" s="429"/>
      <c r="M2386" s="429"/>
      <c r="N2386" s="429"/>
    </row>
    <row r="2387" spans="1:14" ht="24.95" customHeight="1" x14ac:dyDescent="0.2">
      <c r="A2387" s="429"/>
      <c r="B2387" s="429"/>
      <c r="C2387" s="429"/>
      <c r="D2387" s="429"/>
      <c r="E2387" s="429"/>
      <c r="F2387" s="429"/>
      <c r="G2387" s="429"/>
      <c r="H2387" s="429"/>
      <c r="I2387" s="429"/>
      <c r="J2387" s="429"/>
      <c r="K2387" s="429"/>
      <c r="L2387" s="429"/>
      <c r="M2387" s="429"/>
      <c r="N2387" s="429"/>
    </row>
    <row r="2388" spans="1:14" ht="24.95" customHeight="1" x14ac:dyDescent="0.2">
      <c r="A2388" s="429"/>
      <c r="B2388" s="429"/>
      <c r="C2388" s="429"/>
      <c r="D2388" s="429"/>
      <c r="E2388" s="429"/>
      <c r="F2388" s="429"/>
      <c r="G2388" s="429"/>
      <c r="H2388" s="429"/>
      <c r="I2388" s="429"/>
      <c r="J2388" s="429"/>
      <c r="K2388" s="429"/>
      <c r="L2388" s="429"/>
      <c r="M2388" s="429"/>
      <c r="N2388" s="429"/>
    </row>
    <row r="2389" spans="1:14" ht="24.95" customHeight="1" x14ac:dyDescent="0.2">
      <c r="A2389" s="429"/>
      <c r="B2389" s="429"/>
      <c r="C2389" s="429"/>
      <c r="D2389" s="429"/>
      <c r="E2389" s="429"/>
      <c r="F2389" s="429"/>
      <c r="G2389" s="429"/>
      <c r="H2389" s="429"/>
      <c r="I2389" s="429"/>
      <c r="J2389" s="429"/>
      <c r="K2389" s="429"/>
      <c r="L2389" s="429"/>
      <c r="M2389" s="429"/>
      <c r="N2389" s="429"/>
    </row>
    <row r="2390" spans="1:14" ht="24.95" customHeight="1" x14ac:dyDescent="0.2">
      <c r="A2390" s="429"/>
      <c r="B2390" s="429"/>
      <c r="C2390" s="429"/>
      <c r="D2390" s="429"/>
      <c r="E2390" s="429"/>
      <c r="F2390" s="429"/>
      <c r="G2390" s="429"/>
      <c r="H2390" s="429"/>
      <c r="I2390" s="429"/>
      <c r="J2390" s="429"/>
      <c r="K2390" s="429"/>
      <c r="L2390" s="429"/>
      <c r="M2390" s="429"/>
      <c r="N2390" s="429"/>
    </row>
    <row r="2391" spans="1:14" ht="24.95" customHeight="1" x14ac:dyDescent="0.2">
      <c r="A2391" s="429"/>
      <c r="B2391" s="429"/>
      <c r="C2391" s="429"/>
      <c r="D2391" s="429"/>
      <c r="E2391" s="429"/>
      <c r="F2391" s="429"/>
      <c r="G2391" s="429"/>
      <c r="H2391" s="429"/>
      <c r="I2391" s="429"/>
      <c r="J2391" s="429"/>
      <c r="K2391" s="429"/>
      <c r="L2391" s="429"/>
      <c r="M2391" s="429"/>
      <c r="N2391" s="429"/>
    </row>
    <row r="2392" spans="1:14" ht="24.95" customHeight="1" x14ac:dyDescent="0.2">
      <c r="A2392" s="429"/>
      <c r="B2392" s="429"/>
      <c r="C2392" s="429"/>
      <c r="D2392" s="429"/>
      <c r="E2392" s="429"/>
      <c r="F2392" s="429"/>
      <c r="G2392" s="429"/>
      <c r="H2392" s="429"/>
      <c r="I2392" s="429"/>
      <c r="J2392" s="429"/>
      <c r="K2392" s="429"/>
      <c r="L2392" s="429"/>
      <c r="M2392" s="429"/>
      <c r="N2392" s="429"/>
    </row>
    <row r="2393" spans="1:14" ht="24.95" customHeight="1" x14ac:dyDescent="0.2">
      <c r="A2393" s="429"/>
      <c r="B2393" s="429"/>
      <c r="C2393" s="429"/>
      <c r="D2393" s="429"/>
      <c r="E2393" s="429"/>
      <c r="F2393" s="429"/>
      <c r="G2393" s="429"/>
      <c r="H2393" s="429"/>
      <c r="I2393" s="429"/>
      <c r="J2393" s="429"/>
      <c r="K2393" s="429"/>
      <c r="L2393" s="429"/>
      <c r="M2393" s="429"/>
      <c r="N2393" s="429"/>
    </row>
    <row r="2394" spans="1:14" ht="24.95" customHeight="1" x14ac:dyDescent="0.2">
      <c r="A2394" s="429"/>
      <c r="B2394" s="429"/>
      <c r="C2394" s="429"/>
      <c r="D2394" s="429"/>
      <c r="E2394" s="429"/>
      <c r="F2394" s="429"/>
      <c r="G2394" s="429"/>
      <c r="H2394" s="429"/>
      <c r="I2394" s="429"/>
      <c r="J2394" s="429"/>
      <c r="K2394" s="429"/>
      <c r="L2394" s="429"/>
      <c r="M2394" s="429"/>
      <c r="N2394" s="429"/>
    </row>
    <row r="2395" spans="1:14" ht="24.95" customHeight="1" x14ac:dyDescent="0.2">
      <c r="A2395" s="429"/>
      <c r="B2395" s="429"/>
      <c r="C2395" s="429"/>
      <c r="D2395" s="429"/>
      <c r="E2395" s="429"/>
      <c r="F2395" s="429"/>
      <c r="G2395" s="429"/>
      <c r="H2395" s="429"/>
      <c r="I2395" s="429"/>
      <c r="J2395" s="429"/>
      <c r="K2395" s="429"/>
      <c r="L2395" s="429"/>
      <c r="M2395" s="429"/>
      <c r="N2395" s="429"/>
    </row>
    <row r="2396" spans="1:14" ht="24.95" customHeight="1" x14ac:dyDescent="0.2">
      <c r="A2396" s="429"/>
      <c r="B2396" s="429"/>
      <c r="C2396" s="429"/>
      <c r="D2396" s="429"/>
      <c r="E2396" s="429"/>
      <c r="F2396" s="429"/>
      <c r="G2396" s="429"/>
      <c r="H2396" s="429"/>
      <c r="I2396" s="429"/>
      <c r="J2396" s="429"/>
      <c r="K2396" s="429"/>
      <c r="L2396" s="429"/>
      <c r="M2396" s="429"/>
      <c r="N2396" s="429"/>
    </row>
    <row r="2397" spans="1:14" ht="24.95" customHeight="1" x14ac:dyDescent="0.2">
      <c r="A2397" s="429"/>
      <c r="B2397" s="429"/>
      <c r="C2397" s="429"/>
      <c r="D2397" s="429"/>
      <c r="E2397" s="429"/>
      <c r="F2397" s="429"/>
      <c r="G2397" s="429"/>
      <c r="H2397" s="429"/>
      <c r="I2397" s="429"/>
      <c r="J2397" s="429"/>
      <c r="K2397" s="429"/>
      <c r="L2397" s="429"/>
      <c r="M2397" s="429"/>
      <c r="N2397" s="429"/>
    </row>
    <row r="2398" spans="1:14" ht="24.95" customHeight="1" x14ac:dyDescent="0.2">
      <c r="A2398" s="429"/>
      <c r="B2398" s="429"/>
      <c r="C2398" s="429"/>
      <c r="D2398" s="429"/>
      <c r="E2398" s="429"/>
      <c r="F2398" s="429"/>
      <c r="G2398" s="429"/>
      <c r="H2398" s="429"/>
      <c r="I2398" s="429"/>
      <c r="J2398" s="429"/>
      <c r="K2398" s="429"/>
      <c r="L2398" s="429"/>
      <c r="M2398" s="429"/>
      <c r="N2398" s="429"/>
    </row>
    <row r="2399" spans="1:14" ht="24.95" customHeight="1" x14ac:dyDescent="0.2">
      <c r="A2399" s="429"/>
      <c r="B2399" s="429"/>
      <c r="C2399" s="429"/>
      <c r="D2399" s="429"/>
      <c r="E2399" s="429"/>
      <c r="F2399" s="429"/>
      <c r="G2399" s="429"/>
      <c r="H2399" s="429"/>
      <c r="I2399" s="429"/>
      <c r="J2399" s="429"/>
      <c r="K2399" s="429"/>
      <c r="L2399" s="429"/>
      <c r="M2399" s="429"/>
      <c r="N2399" s="429"/>
    </row>
    <row r="2400" spans="1:14" ht="24.95" customHeight="1" x14ac:dyDescent="0.2">
      <c r="A2400" s="429"/>
      <c r="B2400" s="429"/>
      <c r="C2400" s="429"/>
      <c r="D2400" s="429"/>
      <c r="E2400" s="429"/>
      <c r="F2400" s="429"/>
      <c r="G2400" s="429"/>
      <c r="H2400" s="429"/>
      <c r="I2400" s="429"/>
      <c r="J2400" s="429"/>
      <c r="K2400" s="429"/>
      <c r="L2400" s="429"/>
      <c r="M2400" s="429"/>
      <c r="N2400" s="429"/>
    </row>
    <row r="2401" spans="1:15" ht="24.95" customHeight="1" x14ac:dyDescent="0.2">
      <c r="A2401" s="429"/>
      <c r="B2401" s="429"/>
      <c r="C2401" s="429"/>
      <c r="D2401" s="429"/>
      <c r="E2401" s="429"/>
      <c r="F2401" s="429"/>
      <c r="G2401" s="429"/>
      <c r="H2401" s="429"/>
      <c r="I2401" s="429"/>
      <c r="J2401" s="429"/>
      <c r="K2401" s="429"/>
      <c r="L2401" s="429"/>
      <c r="M2401" s="429"/>
      <c r="N2401" s="429"/>
    </row>
    <row r="2402" spans="1:15" ht="24.95" customHeight="1" x14ac:dyDescent="0.2">
      <c r="A2402" s="429"/>
      <c r="B2402" s="429"/>
      <c r="C2402" s="429"/>
      <c r="D2402" s="429"/>
      <c r="E2402" s="429"/>
      <c r="F2402" s="429"/>
      <c r="G2402" s="429"/>
      <c r="H2402" s="429"/>
      <c r="I2402" s="429"/>
      <c r="J2402" s="429"/>
      <c r="K2402" s="429"/>
      <c r="L2402" s="429"/>
      <c r="M2402" s="429"/>
      <c r="N2402" s="429"/>
    </row>
    <row r="2403" spans="1:15" ht="24.95" customHeight="1" x14ac:dyDescent="0.2">
      <c r="A2403" s="429"/>
      <c r="B2403" s="429"/>
      <c r="C2403" s="429"/>
      <c r="D2403" s="429"/>
      <c r="E2403" s="429"/>
      <c r="F2403" s="429"/>
      <c r="G2403" s="429"/>
      <c r="H2403" s="429"/>
      <c r="I2403" s="429"/>
      <c r="J2403" s="429"/>
      <c r="K2403" s="429"/>
      <c r="L2403" s="429"/>
      <c r="M2403" s="429"/>
      <c r="N2403" s="429"/>
    </row>
    <row r="2404" spans="1:15" ht="24.95" customHeight="1" x14ac:dyDescent="0.2">
      <c r="A2404" s="429"/>
      <c r="B2404" s="429"/>
      <c r="C2404" s="429"/>
      <c r="D2404" s="429"/>
      <c r="E2404" s="429"/>
      <c r="F2404" s="429"/>
      <c r="G2404" s="429"/>
      <c r="H2404" s="429"/>
      <c r="I2404" s="429"/>
      <c r="J2404" s="429"/>
      <c r="K2404" s="429"/>
      <c r="L2404" s="429"/>
      <c r="M2404" s="429"/>
      <c r="N2404" s="429"/>
    </row>
    <row r="2405" spans="1:15" ht="24.95" customHeight="1" x14ac:dyDescent="0.2">
      <c r="A2405" s="429"/>
      <c r="B2405" s="429"/>
      <c r="C2405" s="429"/>
      <c r="D2405" s="429"/>
      <c r="E2405" s="429"/>
      <c r="F2405" s="429"/>
      <c r="G2405" s="429"/>
      <c r="H2405" s="429"/>
      <c r="I2405" s="429"/>
      <c r="J2405" s="429"/>
      <c r="K2405" s="429"/>
      <c r="L2405" s="429"/>
      <c r="M2405" s="429"/>
      <c r="N2405" s="429"/>
    </row>
    <row r="2406" spans="1:15" s="438" customFormat="1" ht="24.95" customHeight="1" x14ac:dyDescent="0.2">
      <c r="A2406" s="436"/>
      <c r="B2406" s="436"/>
      <c r="C2406" s="436"/>
      <c r="D2406" s="436"/>
      <c r="E2406" s="436"/>
      <c r="F2406" s="436"/>
      <c r="G2406" s="436"/>
      <c r="H2406" s="436"/>
      <c r="I2406" s="436"/>
      <c r="J2406" s="436"/>
      <c r="K2406" s="436"/>
      <c r="L2406" s="436"/>
      <c r="M2406" s="436"/>
      <c r="N2406" s="4">
        <v>26</v>
      </c>
      <c r="O2406" s="437"/>
    </row>
    <row r="2407" spans="1:15" ht="24.95" customHeight="1" x14ac:dyDescent="0.2">
      <c r="A2407" s="706" t="s">
        <v>120</v>
      </c>
      <c r="B2407" s="706"/>
      <c r="C2407" s="706"/>
      <c r="D2407" s="706"/>
      <c r="E2407" s="706"/>
      <c r="F2407" s="706"/>
      <c r="G2407" s="706"/>
      <c r="H2407" s="706"/>
      <c r="I2407" s="706"/>
      <c r="J2407" s="706"/>
      <c r="K2407" s="431"/>
      <c r="L2407" s="431"/>
      <c r="M2407" s="431"/>
      <c r="N2407" s="431"/>
    </row>
    <row r="2408" spans="1:15" ht="24.95" customHeight="1" x14ac:dyDescent="0.2">
      <c r="A2408" s="706" t="s">
        <v>637</v>
      </c>
      <c r="B2408" s="706"/>
      <c r="C2408" s="706"/>
      <c r="D2408" s="706"/>
      <c r="E2408" s="706"/>
      <c r="F2408" s="706"/>
      <c r="G2408" s="706"/>
      <c r="H2408" s="706"/>
      <c r="I2408" s="706"/>
      <c r="J2408" s="706"/>
      <c r="K2408" s="431"/>
      <c r="L2408" s="431"/>
      <c r="M2408" s="431"/>
      <c r="N2408" s="431"/>
    </row>
    <row r="2409" spans="1:15" ht="24.95" customHeight="1" x14ac:dyDescent="0.2">
      <c r="A2409" s="546" t="s">
        <v>97</v>
      </c>
      <c r="B2409" s="546" t="s">
        <v>23</v>
      </c>
      <c r="C2409" s="546"/>
      <c r="D2409" s="547" t="s">
        <v>114</v>
      </c>
      <c r="E2409" s="547"/>
      <c r="F2409" s="547" t="s">
        <v>32</v>
      </c>
      <c r="G2409" s="547"/>
      <c r="H2409" s="547" t="s">
        <v>115</v>
      </c>
      <c r="I2409" s="546"/>
      <c r="J2409" s="546" t="s">
        <v>13</v>
      </c>
      <c r="K2409" s="429"/>
      <c r="L2409" s="429"/>
      <c r="M2409" s="429"/>
      <c r="N2409" s="429"/>
    </row>
    <row r="2410" spans="1:15" ht="24.95" customHeight="1" x14ac:dyDescent="0.2">
      <c r="A2410" s="548" t="s">
        <v>5</v>
      </c>
      <c r="B2410" s="524">
        <f>'EV. ESTABL. Y PZAS. X T.A.'!B274</f>
        <v>8</v>
      </c>
      <c r="C2410" s="551"/>
      <c r="D2410" s="524">
        <f>'EV. ESTABL. Y PZAS. X T.A.'!C274</f>
        <v>917</v>
      </c>
      <c r="E2410" s="549"/>
      <c r="F2410" s="524">
        <f>'EV. ESTABL. Y PZAS. X T.A.'!D274</f>
        <v>24</v>
      </c>
      <c r="G2410" s="549"/>
      <c r="H2410" s="524">
        <f>'EV. ESTABL. Y PZAS. X T.A.'!E274</f>
        <v>54</v>
      </c>
      <c r="I2410" s="552"/>
      <c r="J2410" s="525">
        <f t="shared" ref="J2410:J2419" si="101">B2410+D2410+F2410+H2410</f>
        <v>1003</v>
      </c>
      <c r="K2410" s="429"/>
      <c r="L2410" s="429"/>
      <c r="M2410" s="429"/>
      <c r="N2410" s="429"/>
    </row>
    <row r="2411" spans="1:15" ht="24.95" customHeight="1" x14ac:dyDescent="0.2">
      <c r="A2411" s="548" t="s">
        <v>6</v>
      </c>
      <c r="B2411" s="524">
        <f>'EV. ESTABL. Y PZAS. X T.A.'!B275</f>
        <v>26</v>
      </c>
      <c r="C2411" s="551"/>
      <c r="D2411" s="524">
        <f>'EV. ESTABL. Y PZAS. X T.A.'!C275</f>
        <v>345</v>
      </c>
      <c r="E2411" s="549"/>
      <c r="F2411" s="524">
        <f>'EV. ESTABL. Y PZAS. X T.A.'!D275</f>
        <v>18</v>
      </c>
      <c r="G2411" s="549"/>
      <c r="H2411" s="524">
        <f>'EV. ESTABL. Y PZAS. X T.A.'!E275</f>
        <v>91</v>
      </c>
      <c r="I2411" s="552"/>
      <c r="J2411" s="553">
        <f t="shared" si="101"/>
        <v>480</v>
      </c>
      <c r="K2411" s="429"/>
      <c r="L2411" s="429"/>
      <c r="M2411" s="429"/>
      <c r="N2411" s="429"/>
    </row>
    <row r="2412" spans="1:15" ht="24.95" customHeight="1" x14ac:dyDescent="0.2">
      <c r="A2412" s="548" t="s">
        <v>18</v>
      </c>
      <c r="B2412" s="524">
        <f>'EV. ESTABL. Y PZAS. X T.A.'!B276</f>
        <v>31</v>
      </c>
      <c r="C2412" s="551"/>
      <c r="D2412" s="524">
        <f>'EV. ESTABL. Y PZAS. X T.A.'!C276</f>
        <v>406</v>
      </c>
      <c r="E2412" s="549"/>
      <c r="F2412" s="524">
        <f>'EV. ESTABL. Y PZAS. X T.A.'!D276</f>
        <v>8</v>
      </c>
      <c r="G2412" s="549"/>
      <c r="H2412" s="524">
        <f>'EV. ESTABL. Y PZAS. X T.A.'!E276</f>
        <v>101</v>
      </c>
      <c r="I2412" s="552"/>
      <c r="J2412" s="553">
        <f t="shared" si="101"/>
        <v>546</v>
      </c>
      <c r="K2412" s="429"/>
      <c r="L2412" s="429"/>
      <c r="M2412" s="429"/>
      <c r="N2412" s="429"/>
    </row>
    <row r="2413" spans="1:15" ht="24.95" customHeight="1" x14ac:dyDescent="0.2">
      <c r="A2413" s="548" t="s">
        <v>7</v>
      </c>
      <c r="B2413" s="524">
        <f>'EV. ESTABL. Y PZAS. X T.A.'!B277</f>
        <v>2</v>
      </c>
      <c r="C2413" s="551"/>
      <c r="D2413" s="524">
        <f>'EV. ESTABL. Y PZAS. X T.A.'!C277</f>
        <v>204</v>
      </c>
      <c r="E2413" s="549"/>
      <c r="F2413" s="524">
        <f>'EV. ESTABL. Y PZAS. X T.A.'!D277</f>
        <v>9</v>
      </c>
      <c r="G2413" s="549"/>
      <c r="H2413" s="524">
        <f>'EV. ESTABL. Y PZAS. X T.A.'!E277</f>
        <v>42</v>
      </c>
      <c r="I2413" s="552"/>
      <c r="J2413" s="553">
        <f t="shared" si="101"/>
        <v>257</v>
      </c>
      <c r="K2413" s="429"/>
      <c r="L2413" s="429"/>
      <c r="M2413" s="429"/>
      <c r="N2413" s="429"/>
    </row>
    <row r="2414" spans="1:15" ht="24.95" customHeight="1" x14ac:dyDescent="0.2">
      <c r="A2414" s="548" t="s">
        <v>8</v>
      </c>
      <c r="B2414" s="524">
        <f>'EV. ESTABL. Y PZAS. X T.A.'!B278</f>
        <v>12</v>
      </c>
      <c r="C2414" s="551"/>
      <c r="D2414" s="524">
        <f>'EV. ESTABL. Y PZAS. X T.A.'!C278</f>
        <v>505</v>
      </c>
      <c r="E2414" s="549"/>
      <c r="F2414" s="524">
        <f>'EV. ESTABL. Y PZAS. X T.A.'!D278</f>
        <v>12</v>
      </c>
      <c r="G2414" s="549"/>
      <c r="H2414" s="524">
        <f>'EV. ESTABL. Y PZAS. X T.A.'!E278</f>
        <v>56</v>
      </c>
      <c r="I2414" s="552"/>
      <c r="J2414" s="553">
        <f t="shared" si="101"/>
        <v>585</v>
      </c>
      <c r="K2414" s="429"/>
      <c r="L2414" s="429"/>
      <c r="M2414" s="429"/>
      <c r="N2414" s="429"/>
    </row>
    <row r="2415" spans="1:15" ht="24.95" customHeight="1" x14ac:dyDescent="0.2">
      <c r="A2415" s="548" t="s">
        <v>9</v>
      </c>
      <c r="B2415" s="524">
        <f>'EV. ESTABL. Y PZAS. X T.A.'!B279</f>
        <v>9</v>
      </c>
      <c r="C2415" s="551"/>
      <c r="D2415" s="524">
        <f>'EV. ESTABL. Y PZAS. X T.A.'!C279</f>
        <v>397</v>
      </c>
      <c r="E2415" s="549"/>
      <c r="F2415" s="524">
        <f>'EV. ESTABL. Y PZAS. X T.A.'!D279</f>
        <v>15</v>
      </c>
      <c r="G2415" s="549"/>
      <c r="H2415" s="524">
        <f>'EV. ESTABL. Y PZAS. X T.A.'!E279</f>
        <v>47</v>
      </c>
      <c r="I2415" s="552"/>
      <c r="J2415" s="553">
        <f t="shared" si="101"/>
        <v>468</v>
      </c>
      <c r="K2415" s="429"/>
      <c r="L2415" s="429"/>
      <c r="M2415" s="429"/>
      <c r="N2415" s="429"/>
    </row>
    <row r="2416" spans="1:15" ht="24.95" customHeight="1" x14ac:dyDescent="0.2">
      <c r="A2416" s="548" t="s">
        <v>10</v>
      </c>
      <c r="B2416" s="524">
        <f>'EV. ESTABL. Y PZAS. X T.A.'!B280</f>
        <v>14</v>
      </c>
      <c r="C2416" s="551"/>
      <c r="D2416" s="524">
        <f>'EV. ESTABL. Y PZAS. X T.A.'!C280</f>
        <v>301</v>
      </c>
      <c r="E2416" s="549"/>
      <c r="F2416" s="524">
        <f>'EV. ESTABL. Y PZAS. X T.A.'!D280</f>
        <v>19</v>
      </c>
      <c r="G2416" s="549"/>
      <c r="H2416" s="524">
        <f>'EV. ESTABL. Y PZAS. X T.A.'!E280</f>
        <v>62</v>
      </c>
      <c r="I2416" s="552"/>
      <c r="J2416" s="553">
        <f t="shared" si="101"/>
        <v>396</v>
      </c>
      <c r="K2416" s="429"/>
      <c r="L2416" s="429"/>
      <c r="M2416" s="429"/>
      <c r="N2416" s="429"/>
    </row>
    <row r="2417" spans="1:16" ht="24.95" customHeight="1" x14ac:dyDescent="0.2">
      <c r="A2417" s="548" t="s">
        <v>11</v>
      </c>
      <c r="B2417" s="524">
        <f>'EV. ESTABL. Y PZAS. X T.A.'!B281</f>
        <v>2</v>
      </c>
      <c r="C2417" s="551"/>
      <c r="D2417" s="524">
        <f>'EV. ESTABL. Y PZAS. X T.A.'!C281</f>
        <v>168</v>
      </c>
      <c r="E2417" s="549"/>
      <c r="F2417" s="524">
        <f>'EV. ESTABL. Y PZAS. X T.A.'!D281</f>
        <v>13</v>
      </c>
      <c r="G2417" s="549"/>
      <c r="H2417" s="524">
        <f>'EV. ESTABL. Y PZAS. X T.A.'!E281</f>
        <v>34</v>
      </c>
      <c r="I2417" s="552"/>
      <c r="J2417" s="553">
        <f t="shared" si="101"/>
        <v>217</v>
      </c>
      <c r="K2417" s="429"/>
      <c r="L2417" s="429"/>
      <c r="M2417" s="429"/>
      <c r="N2417" s="429"/>
    </row>
    <row r="2418" spans="1:16" ht="24.95" customHeight="1" x14ac:dyDescent="0.2">
      <c r="A2418" s="548" t="s">
        <v>12</v>
      </c>
      <c r="B2418" s="524">
        <f>'EV. ESTABL. Y PZAS. X T.A.'!B282</f>
        <v>3</v>
      </c>
      <c r="C2418" s="551"/>
      <c r="D2418" s="524">
        <f>'EV. ESTABL. Y PZAS. X T.A.'!C282</f>
        <v>199</v>
      </c>
      <c r="E2418" s="549"/>
      <c r="F2418" s="524">
        <f>'EV. ESTABL. Y PZAS. X T.A.'!D282</f>
        <v>16</v>
      </c>
      <c r="G2418" s="549"/>
      <c r="H2418" s="524">
        <f>'EV. ESTABL. Y PZAS. X T.A.'!E282</f>
        <v>54</v>
      </c>
      <c r="I2418" s="552"/>
      <c r="J2418" s="553">
        <f t="shared" si="101"/>
        <v>272</v>
      </c>
      <c r="K2418" s="429"/>
      <c r="L2418" s="429"/>
      <c r="M2418" s="429"/>
      <c r="N2418" s="429"/>
    </row>
    <row r="2419" spans="1:16" ht="24.95" customHeight="1" x14ac:dyDescent="0.2">
      <c r="A2419" s="491" t="s">
        <v>13</v>
      </c>
      <c r="B2419" s="556">
        <f>SUM(B2410:B2418)</f>
        <v>107</v>
      </c>
      <c r="C2419" s="556"/>
      <c r="D2419" s="555">
        <f>SUM(D2410:D2418)</f>
        <v>3442</v>
      </c>
      <c r="E2419" s="555"/>
      <c r="F2419" s="555">
        <f>SUM(F2410:F2418)</f>
        <v>134</v>
      </c>
      <c r="G2419" s="555"/>
      <c r="H2419" s="555">
        <f>SUM(H2410:H2418)</f>
        <v>541</v>
      </c>
      <c r="I2419" s="556"/>
      <c r="J2419" s="555">
        <f t="shared" si="101"/>
        <v>4224</v>
      </c>
      <c r="K2419" s="429"/>
      <c r="L2419" s="429"/>
      <c r="M2419" s="429"/>
      <c r="N2419" s="429"/>
    </row>
    <row r="2420" spans="1:16" ht="24.95" customHeight="1" x14ac:dyDescent="0.2">
      <c r="A2420" s="429"/>
      <c r="B2420" s="429"/>
      <c r="C2420" s="429"/>
      <c r="D2420" s="429"/>
      <c r="E2420" s="429"/>
      <c r="F2420" s="429"/>
      <c r="G2420" s="429"/>
      <c r="H2420" s="429"/>
      <c r="I2420" s="429"/>
      <c r="J2420" s="429"/>
      <c r="K2420" s="429"/>
      <c r="L2420" s="429"/>
      <c r="M2420" s="429"/>
      <c r="N2420" s="429"/>
    </row>
    <row r="2421" spans="1:16" ht="24.95" customHeight="1" x14ac:dyDescent="0.2">
      <c r="A2421" s="429"/>
      <c r="B2421" s="429"/>
      <c r="C2421" s="429"/>
      <c r="D2421" s="429"/>
      <c r="E2421" s="429"/>
      <c r="F2421" s="429"/>
      <c r="G2421" s="429"/>
      <c r="H2421" s="439"/>
      <c r="I2421" s="429"/>
      <c r="J2421" s="429"/>
      <c r="K2421" s="429"/>
      <c r="L2421" s="429"/>
      <c r="M2421" s="429"/>
      <c r="N2421" s="429"/>
    </row>
    <row r="2422" spans="1:16" ht="24.95" customHeight="1" x14ac:dyDescent="0.2">
      <c r="A2422" s="429"/>
      <c r="B2422" s="429"/>
      <c r="C2422" s="429"/>
      <c r="D2422" s="429"/>
      <c r="E2422" s="429"/>
      <c r="F2422" s="429"/>
      <c r="G2422" s="429"/>
      <c r="H2422" s="429"/>
      <c r="I2422" s="429"/>
      <c r="J2422" s="429"/>
      <c r="K2422" s="429"/>
      <c r="L2422" s="429"/>
      <c r="M2422" s="429"/>
      <c r="N2422" s="429"/>
    </row>
    <row r="2423" spans="1:16" ht="24.95" customHeight="1" x14ac:dyDescent="0.2">
      <c r="A2423" s="429"/>
      <c r="B2423" s="429"/>
      <c r="C2423" s="429"/>
      <c r="D2423" s="429"/>
      <c r="E2423" s="429"/>
      <c r="F2423" s="429"/>
      <c r="G2423" s="429"/>
      <c r="H2423" s="429"/>
      <c r="I2423" s="429"/>
      <c r="J2423" s="429"/>
      <c r="K2423" s="429"/>
      <c r="L2423" s="429"/>
      <c r="M2423" s="429"/>
      <c r="N2423" s="429"/>
    </row>
    <row r="2424" spans="1:16" ht="24.95" customHeight="1" x14ac:dyDescent="0.2">
      <c r="A2424" s="429"/>
      <c r="B2424" s="429"/>
      <c r="C2424" s="429"/>
      <c r="D2424" s="429"/>
      <c r="E2424" s="429"/>
      <c r="F2424" s="429"/>
      <c r="G2424" s="429"/>
      <c r="H2424" s="429"/>
      <c r="I2424" s="429"/>
      <c r="J2424" s="429"/>
      <c r="K2424" s="429"/>
      <c r="L2424" s="429"/>
      <c r="M2424" s="429"/>
      <c r="N2424" s="429"/>
    </row>
    <row r="2425" spans="1:16" ht="24.95" customHeight="1" x14ac:dyDescent="0.2">
      <c r="A2425" s="429"/>
      <c r="B2425" s="429"/>
      <c r="C2425" s="429"/>
      <c r="D2425" s="429"/>
      <c r="E2425" s="429"/>
      <c r="F2425" s="429"/>
      <c r="G2425" s="429"/>
      <c r="H2425" s="429"/>
      <c r="I2425" s="429"/>
      <c r="J2425" s="429"/>
      <c r="K2425" s="429"/>
      <c r="L2425" s="429"/>
      <c r="M2425" s="429"/>
      <c r="N2425" s="429"/>
    </row>
    <row r="2426" spans="1:16" ht="24.95" customHeight="1" x14ac:dyDescent="0.2">
      <c r="A2426" s="429"/>
      <c r="B2426" s="429"/>
      <c r="C2426" s="429"/>
      <c r="D2426" s="429"/>
      <c r="E2426" s="429"/>
      <c r="F2426" s="429"/>
      <c r="G2426" s="429"/>
      <c r="H2426" s="429"/>
      <c r="I2426" s="429"/>
      <c r="J2426" s="429"/>
      <c r="K2426" s="429"/>
      <c r="L2426" s="429"/>
      <c r="M2426" s="429"/>
      <c r="N2426" s="429"/>
    </row>
    <row r="2427" spans="1:16" ht="24.95" customHeight="1" x14ac:dyDescent="0.2">
      <c r="A2427" s="429"/>
      <c r="B2427" s="429"/>
      <c r="C2427" s="429"/>
      <c r="D2427" s="429"/>
      <c r="E2427" s="429"/>
      <c r="F2427" s="429"/>
      <c r="G2427" s="429"/>
      <c r="H2427" s="429"/>
      <c r="I2427" s="429"/>
      <c r="J2427" s="429"/>
      <c r="K2427" s="429"/>
      <c r="L2427" s="429"/>
      <c r="M2427" s="429"/>
      <c r="N2427" s="429"/>
    </row>
    <row r="2428" spans="1:16" ht="24.95" customHeight="1" x14ac:dyDescent="0.2">
      <c r="A2428" s="429"/>
      <c r="B2428" s="429"/>
      <c r="C2428" s="429"/>
      <c r="D2428" s="429"/>
      <c r="E2428" s="429"/>
      <c r="F2428" s="429"/>
      <c r="G2428" s="429"/>
      <c r="H2428" s="429"/>
      <c r="I2428" s="429"/>
      <c r="J2428" s="429"/>
      <c r="K2428" s="429"/>
      <c r="L2428" s="429"/>
      <c r="M2428" s="429"/>
      <c r="N2428" s="429"/>
    </row>
    <row r="2429" spans="1:16" ht="24.95" customHeight="1" x14ac:dyDescent="0.2">
      <c r="A2429" s="429"/>
      <c r="B2429" s="429"/>
      <c r="C2429" s="429"/>
      <c r="D2429" s="429"/>
      <c r="E2429" s="429"/>
      <c r="F2429" s="429"/>
      <c r="G2429" s="429"/>
      <c r="H2429" s="429"/>
      <c r="I2429" s="429"/>
      <c r="J2429" s="429"/>
      <c r="K2429" s="429"/>
      <c r="L2429" s="429"/>
      <c r="M2429" s="429"/>
      <c r="N2429" s="429"/>
      <c r="P2429" s="430"/>
    </row>
    <row r="2430" spans="1:16" ht="24.95" customHeight="1" x14ac:dyDescent="0.2">
      <c r="A2430" s="429"/>
      <c r="B2430" s="429"/>
      <c r="C2430" s="429"/>
      <c r="D2430" s="429"/>
      <c r="E2430" s="429"/>
      <c r="F2430" s="429"/>
      <c r="G2430" s="429"/>
      <c r="H2430" s="429"/>
      <c r="I2430" s="429"/>
      <c r="J2430" s="429"/>
      <c r="K2430" s="429"/>
      <c r="L2430" s="429"/>
      <c r="M2430" s="429"/>
      <c r="N2430" s="429"/>
      <c r="P2430" s="430"/>
    </row>
    <row r="2431" spans="1:16" ht="24.95" customHeight="1" x14ac:dyDescent="0.2">
      <c r="A2431" s="429"/>
      <c r="B2431" s="429"/>
      <c r="C2431" s="429"/>
      <c r="D2431" s="429"/>
      <c r="E2431" s="429"/>
      <c r="F2431" s="429"/>
      <c r="G2431" s="429"/>
      <c r="H2431" s="429"/>
      <c r="I2431" s="429"/>
      <c r="J2431" s="429"/>
      <c r="K2431" s="429"/>
      <c r="L2431" s="429"/>
      <c r="M2431" s="429"/>
      <c r="N2431" s="429"/>
      <c r="P2431" s="430"/>
    </row>
    <row r="2432" spans="1:16" ht="24.95" customHeight="1" x14ac:dyDescent="0.2">
      <c r="A2432" s="429"/>
      <c r="B2432" s="429"/>
      <c r="C2432" s="429"/>
      <c r="D2432" s="429"/>
      <c r="E2432" s="429"/>
      <c r="F2432" s="429"/>
      <c r="G2432" s="429"/>
      <c r="H2432" s="429"/>
      <c r="I2432" s="429"/>
      <c r="J2432" s="429"/>
      <c r="K2432" s="429"/>
      <c r="L2432" s="429"/>
      <c r="M2432" s="429"/>
      <c r="N2432" s="429"/>
    </row>
    <row r="2433" spans="1:14" ht="24.95" customHeight="1" x14ac:dyDescent="0.2">
      <c r="A2433" s="429"/>
      <c r="B2433" s="429"/>
      <c r="C2433" s="429"/>
      <c r="D2433" s="429"/>
      <c r="E2433" s="429"/>
      <c r="F2433" s="429"/>
      <c r="G2433" s="429"/>
      <c r="H2433" s="429"/>
      <c r="I2433" s="429"/>
      <c r="J2433" s="429"/>
      <c r="K2433" s="429"/>
      <c r="L2433" s="429"/>
      <c r="M2433" s="429"/>
      <c r="N2433" s="429"/>
    </row>
    <row r="2434" spans="1:14" ht="24.95" customHeight="1" x14ac:dyDescent="0.2">
      <c r="A2434" s="706" t="s">
        <v>469</v>
      </c>
      <c r="B2434" s="706"/>
      <c r="C2434" s="706"/>
      <c r="D2434" s="706"/>
      <c r="E2434" s="706"/>
      <c r="F2434" s="706"/>
      <c r="G2434" s="706"/>
      <c r="H2434" s="706"/>
      <c r="I2434" s="706"/>
      <c r="J2434" s="706"/>
      <c r="K2434" s="431"/>
      <c r="L2434" s="431"/>
      <c r="M2434" s="431"/>
      <c r="N2434" s="431"/>
    </row>
    <row r="2435" spans="1:14" ht="24.95" customHeight="1" x14ac:dyDescent="0.2">
      <c r="A2435" s="706" t="s">
        <v>637</v>
      </c>
      <c r="B2435" s="706"/>
      <c r="C2435" s="706"/>
      <c r="D2435" s="706"/>
      <c r="E2435" s="706"/>
      <c r="F2435" s="706"/>
      <c r="G2435" s="706"/>
      <c r="H2435" s="706"/>
      <c r="I2435" s="706"/>
      <c r="J2435" s="706"/>
      <c r="K2435" s="431"/>
      <c r="L2435" s="431"/>
      <c r="M2435" s="431"/>
      <c r="N2435" s="431"/>
    </row>
    <row r="2436" spans="1:14" ht="24.95" customHeight="1" x14ac:dyDescent="0.2">
      <c r="A2436" s="546" t="s">
        <v>97</v>
      </c>
      <c r="B2436" s="546" t="s">
        <v>23</v>
      </c>
      <c r="C2436" s="546"/>
      <c r="D2436" s="547" t="s">
        <v>114</v>
      </c>
      <c r="E2436" s="547"/>
      <c r="F2436" s="547" t="s">
        <v>32</v>
      </c>
      <c r="G2436" s="547"/>
      <c r="H2436" s="547" t="s">
        <v>115</v>
      </c>
      <c r="I2436" s="546"/>
      <c r="J2436" s="546" t="s">
        <v>13</v>
      </c>
      <c r="K2436" s="429"/>
      <c r="L2436" s="429"/>
      <c r="M2436" s="429"/>
      <c r="N2436" s="429"/>
    </row>
    <row r="2437" spans="1:14" ht="24.95" customHeight="1" x14ac:dyDescent="0.2">
      <c r="A2437" s="548" t="s">
        <v>5</v>
      </c>
      <c r="B2437" s="562">
        <f>'EV. ESTABL. Y PZAS. X T.A.'!B309</f>
        <v>71</v>
      </c>
      <c r="C2437" s="551"/>
      <c r="D2437" s="562">
        <f>'EV. ESTABL. Y PZAS. X T.A.'!C309</f>
        <v>5834</v>
      </c>
      <c r="E2437" s="549"/>
      <c r="F2437" s="562">
        <f>'EV. ESTABL. Y PZAS. X T.A.'!D309</f>
        <v>739</v>
      </c>
      <c r="G2437" s="549"/>
      <c r="H2437" s="562">
        <f>'EV. ESTABL. Y PZAS. X T.A.'!E309</f>
        <v>1172</v>
      </c>
      <c r="I2437" s="552"/>
      <c r="J2437" s="525">
        <f>SUM(B2437:H2437)</f>
        <v>7816</v>
      </c>
      <c r="K2437" s="429"/>
      <c r="L2437" s="429"/>
      <c r="M2437" s="429"/>
      <c r="N2437" s="429"/>
    </row>
    <row r="2438" spans="1:14" ht="24.95" customHeight="1" x14ac:dyDescent="0.2">
      <c r="A2438" s="548" t="s">
        <v>6</v>
      </c>
      <c r="B2438" s="562">
        <f>'EV. ESTABL. Y PZAS. X T.A.'!B310</f>
        <v>218</v>
      </c>
      <c r="C2438" s="551"/>
      <c r="D2438" s="562">
        <f>'EV. ESTABL. Y PZAS. X T.A.'!C310</f>
        <v>3128</v>
      </c>
      <c r="E2438" s="549"/>
      <c r="F2438" s="562">
        <f>'EV. ESTABL. Y PZAS. X T.A.'!D310</f>
        <v>383</v>
      </c>
      <c r="G2438" s="549"/>
      <c r="H2438" s="562">
        <f>'EV. ESTABL. Y PZAS. X T.A.'!E310</f>
        <v>1586</v>
      </c>
      <c r="I2438" s="552"/>
      <c r="J2438" s="525">
        <f t="shared" ref="J2438:J2445" si="102">SUM(B2438:H2438)</f>
        <v>5315</v>
      </c>
      <c r="K2438" s="429"/>
      <c r="L2438" s="429"/>
      <c r="M2438" s="429"/>
      <c r="N2438" s="429"/>
    </row>
    <row r="2439" spans="1:14" ht="24.95" customHeight="1" x14ac:dyDescent="0.2">
      <c r="A2439" s="548" t="s">
        <v>18</v>
      </c>
      <c r="B2439" s="562">
        <f>'EV. ESTABL. Y PZAS. X T.A.'!B311</f>
        <v>249</v>
      </c>
      <c r="C2439" s="551"/>
      <c r="D2439" s="562">
        <f>'EV. ESTABL. Y PZAS. X T.A.'!C311</f>
        <v>2291</v>
      </c>
      <c r="E2439" s="549"/>
      <c r="F2439" s="562">
        <f>'EV. ESTABL. Y PZAS. X T.A.'!D311</f>
        <v>175</v>
      </c>
      <c r="G2439" s="549"/>
      <c r="H2439" s="562">
        <f>'EV. ESTABL. Y PZAS. X T.A.'!E311</f>
        <v>1875</v>
      </c>
      <c r="I2439" s="552"/>
      <c r="J2439" s="525">
        <f t="shared" si="102"/>
        <v>4590</v>
      </c>
      <c r="K2439" s="429"/>
      <c r="L2439" s="429"/>
      <c r="M2439" s="429"/>
      <c r="N2439" s="429"/>
    </row>
    <row r="2440" spans="1:14" ht="24.95" customHeight="1" x14ac:dyDescent="0.2">
      <c r="A2440" s="548" t="s">
        <v>7</v>
      </c>
      <c r="B2440" s="562">
        <f>'EV. ESTABL. Y PZAS. X T.A.'!B312</f>
        <v>18</v>
      </c>
      <c r="C2440" s="551"/>
      <c r="D2440" s="562">
        <f>'EV. ESTABL. Y PZAS. X T.A.'!C312</f>
        <v>1468</v>
      </c>
      <c r="E2440" s="549"/>
      <c r="F2440" s="562">
        <f>'EV. ESTABL. Y PZAS. X T.A.'!D312</f>
        <v>196</v>
      </c>
      <c r="G2440" s="549"/>
      <c r="H2440" s="562">
        <f>'EV. ESTABL. Y PZAS. X T.A.'!E312</f>
        <v>851</v>
      </c>
      <c r="I2440" s="552"/>
      <c r="J2440" s="525">
        <f t="shared" si="102"/>
        <v>2533</v>
      </c>
      <c r="K2440" s="429"/>
      <c r="L2440" s="429"/>
      <c r="M2440" s="429"/>
      <c r="N2440" s="429"/>
    </row>
    <row r="2441" spans="1:14" ht="24.95" customHeight="1" x14ac:dyDescent="0.2">
      <c r="A2441" s="548" t="s">
        <v>8</v>
      </c>
      <c r="B2441" s="562">
        <f>'EV. ESTABL. Y PZAS. X T.A.'!B313</f>
        <v>78</v>
      </c>
      <c r="C2441" s="551"/>
      <c r="D2441" s="562">
        <f>'EV. ESTABL. Y PZAS. X T.A.'!C313</f>
        <v>3290</v>
      </c>
      <c r="E2441" s="549"/>
      <c r="F2441" s="562">
        <f>'EV. ESTABL. Y PZAS. X T.A.'!D313</f>
        <v>313</v>
      </c>
      <c r="G2441" s="549"/>
      <c r="H2441" s="562">
        <f>'EV. ESTABL. Y PZAS. X T.A.'!E313</f>
        <v>1071</v>
      </c>
      <c r="I2441" s="552"/>
      <c r="J2441" s="525">
        <f t="shared" si="102"/>
        <v>4752</v>
      </c>
      <c r="K2441" s="429"/>
      <c r="L2441" s="429"/>
      <c r="M2441" s="429"/>
      <c r="N2441" s="429"/>
    </row>
    <row r="2442" spans="1:14" ht="24.95" customHeight="1" x14ac:dyDescent="0.2">
      <c r="A2442" s="548" t="s">
        <v>9</v>
      </c>
      <c r="B2442" s="562">
        <f>'EV. ESTABL. Y PZAS. X T.A.'!B314</f>
        <v>80</v>
      </c>
      <c r="C2442" s="551"/>
      <c r="D2442" s="562">
        <f>'EV. ESTABL. Y PZAS. X T.A.'!C314</f>
        <v>2997</v>
      </c>
      <c r="E2442" s="549"/>
      <c r="F2442" s="562">
        <f>'EV. ESTABL. Y PZAS. X T.A.'!D314</f>
        <v>311</v>
      </c>
      <c r="G2442" s="549"/>
      <c r="H2442" s="562">
        <f>'EV. ESTABL. Y PZAS. X T.A.'!E314</f>
        <v>936</v>
      </c>
      <c r="I2442" s="552"/>
      <c r="J2442" s="525">
        <f t="shared" si="102"/>
        <v>4324</v>
      </c>
      <c r="K2442" s="429"/>
      <c r="L2442" s="429"/>
      <c r="M2442" s="429"/>
      <c r="N2442" s="429"/>
    </row>
    <row r="2443" spans="1:14" ht="24.95" customHeight="1" x14ac:dyDescent="0.2">
      <c r="A2443" s="548" t="s">
        <v>10</v>
      </c>
      <c r="B2443" s="562">
        <f>'EV. ESTABL. Y PZAS. X T.A.'!B315</f>
        <v>123</v>
      </c>
      <c r="C2443" s="551"/>
      <c r="D2443" s="562">
        <f>'EV. ESTABL. Y PZAS. X T.A.'!C315</f>
        <v>2406</v>
      </c>
      <c r="E2443" s="549"/>
      <c r="F2443" s="562">
        <f>'EV. ESTABL. Y PZAS. X T.A.'!D315</f>
        <v>404</v>
      </c>
      <c r="G2443" s="549"/>
      <c r="H2443" s="562">
        <f>'EV. ESTABL. Y PZAS. X T.A.'!E315</f>
        <v>1189</v>
      </c>
      <c r="I2443" s="552"/>
      <c r="J2443" s="525">
        <f t="shared" si="102"/>
        <v>4122</v>
      </c>
      <c r="K2443" s="429"/>
      <c r="L2443" s="429"/>
      <c r="M2443" s="429"/>
      <c r="N2443" s="429"/>
    </row>
    <row r="2444" spans="1:14" ht="24.95" customHeight="1" x14ac:dyDescent="0.2">
      <c r="A2444" s="548" t="s">
        <v>11</v>
      </c>
      <c r="B2444" s="562">
        <f>'EV. ESTABL. Y PZAS. X T.A.'!B316</f>
        <v>17</v>
      </c>
      <c r="C2444" s="551"/>
      <c r="D2444" s="562">
        <f>'EV. ESTABL. Y PZAS. X T.A.'!C316</f>
        <v>1256</v>
      </c>
      <c r="E2444" s="549"/>
      <c r="F2444" s="562">
        <f>'EV. ESTABL. Y PZAS. X T.A.'!D316</f>
        <v>267</v>
      </c>
      <c r="G2444" s="549"/>
      <c r="H2444" s="562">
        <f>'EV. ESTABL. Y PZAS. X T.A.'!E316</f>
        <v>703</v>
      </c>
      <c r="I2444" s="552"/>
      <c r="J2444" s="525">
        <f t="shared" si="102"/>
        <v>2243</v>
      </c>
      <c r="K2444" s="429"/>
      <c r="L2444" s="429"/>
      <c r="M2444" s="429"/>
      <c r="N2444" s="429"/>
    </row>
    <row r="2445" spans="1:14" ht="24.95" customHeight="1" x14ac:dyDescent="0.2">
      <c r="A2445" s="548" t="s">
        <v>12</v>
      </c>
      <c r="B2445" s="562">
        <f>'EV. ESTABL. Y PZAS. X T.A.'!B317</f>
        <v>22</v>
      </c>
      <c r="C2445" s="551"/>
      <c r="D2445" s="562">
        <f>'EV. ESTABL. Y PZAS. X T.A.'!C317</f>
        <v>1360</v>
      </c>
      <c r="E2445" s="549"/>
      <c r="F2445" s="562">
        <f>'EV. ESTABL. Y PZAS. X T.A.'!D317</f>
        <v>353</v>
      </c>
      <c r="G2445" s="549"/>
      <c r="H2445" s="562">
        <f>'EV. ESTABL. Y PZAS. X T.A.'!E317</f>
        <v>982</v>
      </c>
      <c r="I2445" s="552"/>
      <c r="J2445" s="525">
        <f t="shared" si="102"/>
        <v>2717</v>
      </c>
      <c r="K2445" s="429"/>
      <c r="L2445" s="429"/>
      <c r="M2445" s="429"/>
      <c r="N2445" s="429"/>
    </row>
    <row r="2446" spans="1:14" ht="24.95" customHeight="1" x14ac:dyDescent="0.2">
      <c r="A2446" s="491" t="s">
        <v>13</v>
      </c>
      <c r="B2446" s="556">
        <f>SUM(B2437:B2445)</f>
        <v>876</v>
      </c>
      <c r="C2446" s="556"/>
      <c r="D2446" s="555">
        <f>SUM(D2437:D2445)</f>
        <v>24030</v>
      </c>
      <c r="E2446" s="555"/>
      <c r="F2446" s="555">
        <f>SUM(F2437:F2445)</f>
        <v>3141</v>
      </c>
      <c r="G2446" s="555"/>
      <c r="H2446" s="555">
        <f>SUM(H2437:H2445)</f>
        <v>10365</v>
      </c>
      <c r="I2446" s="556"/>
      <c r="J2446" s="555">
        <f>SUM(J2437:J2445)</f>
        <v>38412</v>
      </c>
      <c r="K2446" s="429"/>
      <c r="L2446" s="429"/>
      <c r="M2446" s="429"/>
      <c r="N2446" s="429"/>
    </row>
    <row r="2447" spans="1:14" ht="24.95" customHeight="1" x14ac:dyDescent="0.2">
      <c r="A2447" s="429"/>
      <c r="B2447" s="429"/>
      <c r="C2447" s="429"/>
      <c r="D2447" s="429"/>
      <c r="E2447" s="429"/>
      <c r="F2447" s="429"/>
      <c r="G2447" s="429"/>
      <c r="H2447" s="429"/>
      <c r="I2447" s="429"/>
      <c r="J2447" s="429"/>
      <c r="K2447" s="429"/>
      <c r="L2447" s="429"/>
      <c r="M2447" s="429"/>
      <c r="N2447" s="429"/>
    </row>
    <row r="2448" spans="1:14" ht="24.95" customHeight="1" x14ac:dyDescent="0.2">
      <c r="A2448" s="429"/>
      <c r="B2448" s="429"/>
      <c r="C2448" s="429"/>
      <c r="D2448" s="429"/>
      <c r="E2448" s="429"/>
      <c r="F2448" s="429"/>
      <c r="G2448" s="429"/>
      <c r="H2448" s="429"/>
      <c r="I2448" s="429"/>
      <c r="J2448" s="429"/>
      <c r="K2448" s="429"/>
      <c r="L2448" s="429"/>
      <c r="M2448" s="429"/>
      <c r="N2448" s="429"/>
    </row>
    <row r="2449" spans="1:16" ht="24.95" customHeight="1" x14ac:dyDescent="0.2">
      <c r="A2449" s="429"/>
      <c r="B2449" s="429"/>
      <c r="C2449" s="429"/>
      <c r="D2449" s="429"/>
      <c r="E2449" s="429"/>
      <c r="F2449" s="429"/>
      <c r="G2449" s="429"/>
      <c r="H2449" s="429"/>
      <c r="I2449" s="429"/>
      <c r="J2449" s="429"/>
      <c r="K2449" s="429"/>
      <c r="L2449" s="429"/>
      <c r="M2449" s="429"/>
      <c r="N2449" s="429"/>
      <c r="P2449" s="430"/>
    </row>
    <row r="2450" spans="1:16" ht="24.95" customHeight="1" x14ac:dyDescent="0.2">
      <c r="A2450" s="429"/>
      <c r="B2450" s="429"/>
      <c r="C2450" s="429"/>
      <c r="D2450" s="429"/>
      <c r="E2450" s="429"/>
      <c r="F2450" s="429"/>
      <c r="G2450" s="429"/>
      <c r="H2450" s="429"/>
      <c r="I2450" s="429"/>
      <c r="J2450" s="429"/>
      <c r="K2450" s="429"/>
      <c r="L2450" s="429"/>
      <c r="M2450" s="429"/>
      <c r="N2450" s="429"/>
      <c r="P2450" s="430"/>
    </row>
    <row r="2451" spans="1:16" ht="24.95" customHeight="1" x14ac:dyDescent="0.2">
      <c r="A2451" s="429"/>
      <c r="B2451" s="429"/>
      <c r="C2451" s="429"/>
      <c r="D2451" s="429"/>
      <c r="E2451" s="429"/>
      <c r="F2451" s="429"/>
      <c r="G2451" s="429"/>
      <c r="H2451" s="429"/>
      <c r="I2451" s="429"/>
      <c r="J2451" s="429"/>
      <c r="K2451" s="429"/>
      <c r="L2451" s="429"/>
      <c r="M2451" s="429"/>
      <c r="N2451" s="429"/>
      <c r="P2451" s="430"/>
    </row>
    <row r="2452" spans="1:16" ht="24.95" customHeight="1" x14ac:dyDescent="0.2">
      <c r="A2452" s="429"/>
      <c r="B2452" s="429"/>
      <c r="C2452" s="429"/>
      <c r="D2452" s="429"/>
      <c r="E2452" s="429"/>
      <c r="F2452" s="429"/>
      <c r="G2452" s="429"/>
      <c r="H2452" s="429"/>
      <c r="I2452" s="429"/>
      <c r="J2452" s="429"/>
      <c r="K2452" s="429"/>
      <c r="L2452" s="429"/>
      <c r="M2452" s="429"/>
      <c r="N2452" s="429"/>
      <c r="P2452" s="430"/>
    </row>
    <row r="2453" spans="1:16" ht="24.95" customHeight="1" x14ac:dyDescent="0.2">
      <c r="A2453" s="429"/>
      <c r="B2453" s="429"/>
      <c r="C2453" s="429"/>
      <c r="D2453" s="429"/>
      <c r="E2453" s="429"/>
      <c r="F2453" s="429"/>
      <c r="G2453" s="429"/>
      <c r="H2453" s="429"/>
      <c r="I2453" s="429"/>
      <c r="J2453" s="429"/>
      <c r="K2453" s="429"/>
      <c r="L2453" s="429"/>
      <c r="M2453" s="429"/>
      <c r="N2453" s="429"/>
      <c r="P2453" s="430"/>
    </row>
    <row r="2454" spans="1:16" ht="24.95" customHeight="1" x14ac:dyDescent="0.2">
      <c r="A2454" s="429"/>
      <c r="B2454" s="429"/>
      <c r="C2454" s="429"/>
      <c r="D2454" s="429"/>
      <c r="E2454" s="429"/>
      <c r="F2454" s="429"/>
      <c r="G2454" s="429"/>
      <c r="H2454" s="429"/>
      <c r="I2454" s="429"/>
      <c r="J2454" s="429"/>
      <c r="K2454" s="429"/>
      <c r="L2454" s="429"/>
      <c r="M2454" s="429"/>
      <c r="N2454" s="429"/>
      <c r="P2454" s="430"/>
    </row>
    <row r="2455" spans="1:16" ht="24.95" customHeight="1" x14ac:dyDescent="0.2">
      <c r="A2455" s="429"/>
      <c r="B2455" s="429"/>
      <c r="C2455" s="429"/>
      <c r="D2455" s="429"/>
      <c r="E2455" s="429"/>
      <c r="F2455" s="429"/>
      <c r="G2455" s="429"/>
      <c r="H2455" s="429"/>
      <c r="I2455" s="429"/>
      <c r="J2455" s="429"/>
      <c r="K2455" s="429"/>
      <c r="L2455" s="429"/>
      <c r="M2455" s="429"/>
      <c r="N2455" s="429"/>
      <c r="P2455" s="430"/>
    </row>
    <row r="2456" spans="1:16" ht="24.95" customHeight="1" x14ac:dyDescent="0.2">
      <c r="A2456" s="429"/>
      <c r="B2456" s="429"/>
      <c r="C2456" s="429"/>
      <c r="D2456" s="429"/>
      <c r="E2456" s="429"/>
      <c r="F2456" s="429"/>
      <c r="G2456" s="429"/>
      <c r="H2456" s="429"/>
      <c r="I2456" s="429"/>
      <c r="J2456" s="429"/>
      <c r="K2456" s="429"/>
      <c r="L2456" s="429"/>
      <c r="M2456" s="429"/>
      <c r="N2456" s="429"/>
    </row>
    <row r="2457" spans="1:16" ht="24.95" customHeight="1" x14ac:dyDescent="0.2">
      <c r="A2457" s="429"/>
      <c r="B2457" s="429"/>
      <c r="C2457" s="429"/>
      <c r="D2457" s="429"/>
      <c r="E2457" s="429"/>
      <c r="F2457" s="429"/>
      <c r="G2457" s="429"/>
      <c r="H2457" s="429"/>
      <c r="I2457" s="429"/>
      <c r="J2457" s="429"/>
      <c r="K2457" s="429"/>
      <c r="L2457" s="429"/>
      <c r="M2457" s="429"/>
      <c r="N2457" s="429"/>
    </row>
    <row r="2458" spans="1:16" ht="24.95" customHeight="1" x14ac:dyDescent="0.2">
      <c r="A2458" s="429"/>
      <c r="B2458" s="429"/>
      <c r="C2458" s="429"/>
      <c r="D2458" s="429"/>
      <c r="E2458" s="429"/>
      <c r="F2458" s="429"/>
      <c r="G2458" s="429"/>
      <c r="H2458" s="429"/>
      <c r="I2458" s="429"/>
      <c r="J2458" s="429"/>
      <c r="K2458" s="429"/>
      <c r="L2458" s="429"/>
      <c r="M2458" s="429"/>
      <c r="N2458" s="429"/>
    </row>
    <row r="2459" spans="1:16" ht="24.95" customHeight="1" x14ac:dyDescent="0.2">
      <c r="A2459" s="429"/>
      <c r="B2459" s="429"/>
      <c r="C2459" s="429"/>
      <c r="D2459" s="429"/>
      <c r="E2459" s="429"/>
      <c r="F2459" s="429"/>
      <c r="G2459" s="429"/>
      <c r="H2459" s="429"/>
      <c r="I2459" s="429"/>
      <c r="J2459" s="429"/>
      <c r="K2459" s="429"/>
      <c r="L2459" s="429"/>
      <c r="M2459" s="429"/>
      <c r="N2459" s="429"/>
    </row>
    <row r="2460" spans="1:16" ht="24.95" customHeight="1" thickBot="1" x14ac:dyDescent="0.25">
      <c r="A2460" s="429"/>
      <c r="B2460" s="429"/>
      <c r="C2460" s="429"/>
      <c r="D2460" s="429"/>
      <c r="E2460" s="429"/>
      <c r="F2460" s="429"/>
      <c r="G2460" s="429"/>
      <c r="H2460" s="429"/>
      <c r="I2460" s="429"/>
      <c r="J2460" s="429"/>
      <c r="K2460" s="429"/>
      <c r="L2460" s="429"/>
      <c r="M2460" s="429"/>
      <c r="N2460" s="429"/>
    </row>
    <row r="2461" spans="1:16" ht="24.95" customHeight="1" x14ac:dyDescent="0.2">
      <c r="A2461" s="765" t="s">
        <v>116</v>
      </c>
      <c r="B2461" s="766"/>
      <c r="C2461" s="766"/>
      <c r="D2461" s="766"/>
      <c r="E2461" s="766"/>
      <c r="F2461" s="766"/>
      <c r="G2461" s="766"/>
      <c r="H2461" s="766"/>
      <c r="I2461" s="766"/>
      <c r="J2461" s="766"/>
      <c r="K2461" s="766"/>
      <c r="L2461" s="766"/>
      <c r="M2461" s="766"/>
      <c r="N2461" s="767"/>
    </row>
    <row r="2462" spans="1:16" ht="35.1" customHeight="1" x14ac:dyDescent="0.2">
      <c r="A2462" s="768" t="s">
        <v>117</v>
      </c>
      <c r="B2462" s="769"/>
      <c r="C2462" s="769"/>
      <c r="D2462" s="769"/>
      <c r="E2462" s="769"/>
      <c r="F2462" s="769"/>
      <c r="G2462" s="769"/>
      <c r="H2462" s="769"/>
      <c r="I2462" s="769"/>
      <c r="J2462" s="769"/>
      <c r="K2462" s="769"/>
      <c r="L2462" s="769"/>
      <c r="M2462" s="769"/>
      <c r="N2462" s="770"/>
    </row>
    <row r="2463" spans="1:16" ht="15" customHeight="1" x14ac:dyDescent="0.2">
      <c r="A2463" s="566"/>
      <c r="B2463" s="563"/>
      <c r="C2463" s="563"/>
      <c r="D2463" s="563"/>
      <c r="E2463" s="563"/>
      <c r="F2463" s="563"/>
      <c r="G2463" s="563"/>
      <c r="H2463" s="563"/>
      <c r="I2463" s="563"/>
      <c r="J2463" s="563"/>
      <c r="K2463" s="563"/>
      <c r="L2463" s="563"/>
      <c r="M2463" s="563"/>
      <c r="N2463" s="567"/>
    </row>
    <row r="2464" spans="1:16" ht="35.1" customHeight="1" x14ac:dyDescent="0.2">
      <c r="A2464" s="773" t="s">
        <v>549</v>
      </c>
      <c r="B2464" s="774"/>
      <c r="C2464" s="774"/>
      <c r="D2464" s="774"/>
      <c r="E2464" s="774"/>
      <c r="F2464" s="774"/>
      <c r="G2464" s="774"/>
      <c r="H2464" s="774"/>
      <c r="I2464" s="774"/>
      <c r="J2464" s="774"/>
      <c r="K2464" s="774"/>
      <c r="L2464" s="774"/>
      <c r="M2464" s="774"/>
      <c r="N2464" s="775"/>
    </row>
    <row r="2465" spans="1:14" ht="15" customHeight="1" x14ac:dyDescent="0.2">
      <c r="A2465" s="568"/>
      <c r="B2465" s="564"/>
      <c r="C2465" s="564"/>
      <c r="D2465" s="564"/>
      <c r="E2465" s="564"/>
      <c r="F2465" s="564"/>
      <c r="G2465" s="564"/>
      <c r="H2465" s="564"/>
      <c r="I2465" s="564"/>
      <c r="J2465" s="564"/>
      <c r="K2465" s="564"/>
      <c r="L2465" s="564"/>
      <c r="M2465" s="564"/>
      <c r="N2465" s="569"/>
    </row>
    <row r="2466" spans="1:14" ht="33" customHeight="1" x14ac:dyDescent="0.2">
      <c r="A2466" s="773" t="s">
        <v>550</v>
      </c>
      <c r="B2466" s="774"/>
      <c r="C2466" s="774"/>
      <c r="D2466" s="774"/>
      <c r="E2466" s="774"/>
      <c r="F2466" s="774"/>
      <c r="G2466" s="774"/>
      <c r="H2466" s="774"/>
      <c r="I2466" s="774"/>
      <c r="J2466" s="774"/>
      <c r="K2466" s="774"/>
      <c r="L2466" s="774"/>
      <c r="M2466" s="774"/>
      <c r="N2466" s="775"/>
    </row>
    <row r="2467" spans="1:14" ht="15" customHeight="1" x14ac:dyDescent="0.2">
      <c r="A2467" s="568"/>
      <c r="B2467" s="564"/>
      <c r="C2467" s="564"/>
      <c r="D2467" s="564"/>
      <c r="E2467" s="564"/>
      <c r="F2467" s="564"/>
      <c r="G2467" s="564"/>
      <c r="H2467" s="564"/>
      <c r="I2467" s="564"/>
      <c r="J2467" s="564"/>
      <c r="K2467" s="564"/>
      <c r="L2467" s="564"/>
      <c r="M2467" s="564"/>
      <c r="N2467" s="569"/>
    </row>
    <row r="2468" spans="1:14" ht="35.1" customHeight="1" x14ac:dyDescent="0.2">
      <c r="A2468" s="768" t="s">
        <v>551</v>
      </c>
      <c r="B2468" s="776"/>
      <c r="C2468" s="776"/>
      <c r="D2468" s="776"/>
      <c r="E2468" s="776"/>
      <c r="F2468" s="776"/>
      <c r="G2468" s="776"/>
      <c r="H2468" s="776"/>
      <c r="I2468" s="776"/>
      <c r="J2468" s="776"/>
      <c r="K2468" s="776"/>
      <c r="L2468" s="776"/>
      <c r="M2468" s="776"/>
      <c r="N2468" s="777"/>
    </row>
    <row r="2469" spans="1:14" ht="15" customHeight="1" x14ac:dyDescent="0.2">
      <c r="A2469" s="570"/>
      <c r="B2469" s="565"/>
      <c r="C2469" s="565"/>
      <c r="D2469" s="565"/>
      <c r="E2469" s="565"/>
      <c r="F2469" s="565"/>
      <c r="G2469" s="565"/>
      <c r="H2469" s="565"/>
      <c r="I2469" s="565"/>
      <c r="J2469" s="565"/>
      <c r="K2469" s="565"/>
      <c r="L2469" s="565"/>
      <c r="M2469" s="565"/>
      <c r="N2469" s="571"/>
    </row>
    <row r="2470" spans="1:14" ht="35.1" customHeight="1" thickBot="1" x14ac:dyDescent="0.25">
      <c r="A2470" s="778" t="s">
        <v>125</v>
      </c>
      <c r="B2470" s="779"/>
      <c r="C2470" s="779"/>
      <c r="D2470" s="779"/>
      <c r="E2470" s="779"/>
      <c r="F2470" s="779"/>
      <c r="G2470" s="779"/>
      <c r="H2470" s="779"/>
      <c r="I2470" s="779"/>
      <c r="J2470" s="779"/>
      <c r="K2470" s="779"/>
      <c r="L2470" s="779"/>
      <c r="M2470" s="779"/>
      <c r="N2470" s="780"/>
    </row>
    <row r="2471" spans="1:14" ht="24.95" customHeight="1" x14ac:dyDescent="0.2">
      <c r="A2471" s="435"/>
      <c r="B2471" s="435"/>
      <c r="C2471" s="435"/>
      <c r="D2471" s="435"/>
      <c r="E2471" s="435"/>
      <c r="F2471" s="435"/>
      <c r="G2471" s="435"/>
      <c r="H2471" s="435"/>
      <c r="I2471" s="435"/>
      <c r="J2471" s="435"/>
      <c r="K2471" s="435"/>
      <c r="L2471" s="435"/>
      <c r="M2471" s="435"/>
      <c r="N2471" s="435"/>
    </row>
    <row r="2472" spans="1:14" ht="24.95" customHeight="1" x14ac:dyDescent="0.2">
      <c r="A2472" s="435"/>
      <c r="B2472" s="435"/>
      <c r="C2472" s="435"/>
      <c r="D2472" s="435"/>
      <c r="E2472" s="435"/>
      <c r="F2472" s="435"/>
      <c r="G2472" s="435"/>
      <c r="H2472" s="435"/>
      <c r="I2472" s="435"/>
      <c r="J2472" s="435"/>
      <c r="K2472" s="435"/>
      <c r="L2472" s="435"/>
      <c r="M2472" s="435"/>
      <c r="N2472" s="435"/>
    </row>
    <row r="2473" spans="1:14" ht="24.95" customHeight="1" x14ac:dyDescent="0.2">
      <c r="A2473" s="435"/>
      <c r="B2473" s="435"/>
      <c r="C2473" s="435"/>
      <c r="D2473" s="435"/>
      <c r="E2473" s="435"/>
      <c r="F2473" s="435"/>
      <c r="G2473" s="435"/>
      <c r="H2473" s="435"/>
      <c r="I2473" s="435"/>
      <c r="J2473" s="435"/>
      <c r="K2473" s="435"/>
      <c r="L2473" s="435"/>
      <c r="M2473" s="435"/>
      <c r="N2473" s="435"/>
    </row>
    <row r="2474" spans="1:14" ht="24.95" customHeight="1" x14ac:dyDescent="0.2">
      <c r="A2474" s="435"/>
      <c r="B2474" s="435"/>
      <c r="C2474" s="435"/>
      <c r="D2474" s="435"/>
      <c r="E2474" s="435"/>
      <c r="F2474" s="435"/>
      <c r="G2474" s="435"/>
      <c r="H2474" s="435"/>
      <c r="I2474" s="435"/>
      <c r="J2474" s="435"/>
      <c r="K2474" s="435"/>
      <c r="L2474" s="435"/>
      <c r="M2474" s="435"/>
      <c r="N2474" s="435"/>
    </row>
    <row r="2475" spans="1:14" ht="24.95" customHeight="1" x14ac:dyDescent="0.2">
      <c r="A2475" s="435"/>
      <c r="B2475" s="435"/>
      <c r="C2475" s="435"/>
      <c r="D2475" s="435"/>
      <c r="E2475" s="435"/>
      <c r="F2475" s="435"/>
      <c r="G2475" s="435"/>
      <c r="H2475" s="435"/>
      <c r="I2475" s="435"/>
      <c r="J2475" s="435"/>
      <c r="K2475" s="435"/>
      <c r="L2475" s="435"/>
      <c r="M2475" s="435"/>
      <c r="N2475" s="435"/>
    </row>
    <row r="2476" spans="1:14" ht="24.95" customHeight="1" x14ac:dyDescent="0.2">
      <c r="A2476" s="435"/>
      <c r="B2476" s="435"/>
      <c r="C2476" s="435"/>
      <c r="D2476" s="435"/>
      <c r="E2476" s="435"/>
      <c r="F2476" s="435"/>
      <c r="G2476" s="435"/>
      <c r="H2476" s="435"/>
      <c r="I2476" s="435"/>
      <c r="J2476" s="435"/>
      <c r="K2476" s="435"/>
      <c r="L2476" s="435"/>
      <c r="M2476" s="435"/>
      <c r="N2476" s="435"/>
    </row>
    <row r="2477" spans="1:14" ht="24.95" customHeight="1" x14ac:dyDescent="0.2">
      <c r="A2477" s="435"/>
      <c r="B2477" s="435"/>
      <c r="C2477" s="435"/>
      <c r="D2477" s="435"/>
      <c r="E2477" s="435"/>
      <c r="F2477" s="435"/>
      <c r="G2477" s="435"/>
      <c r="H2477" s="435"/>
      <c r="I2477" s="435"/>
      <c r="J2477" s="435"/>
      <c r="K2477" s="435"/>
      <c r="L2477" s="435"/>
      <c r="M2477" s="435"/>
      <c r="N2477" s="435"/>
    </row>
    <row r="2478" spans="1:14" ht="24.95" customHeight="1" x14ac:dyDescent="0.2">
      <c r="A2478" s="435"/>
      <c r="B2478" s="435"/>
      <c r="C2478" s="435"/>
      <c r="D2478" s="435"/>
      <c r="E2478" s="435"/>
      <c r="F2478" s="435"/>
      <c r="G2478" s="435"/>
      <c r="H2478" s="435"/>
      <c r="I2478" s="435"/>
      <c r="J2478" s="435"/>
      <c r="K2478" s="435"/>
      <c r="L2478" s="435"/>
      <c r="M2478" s="435"/>
      <c r="N2478" s="435"/>
    </row>
    <row r="2479" spans="1:14" ht="24.95" customHeight="1" x14ac:dyDescent="0.2">
      <c r="A2479" s="435"/>
      <c r="B2479" s="435"/>
      <c r="C2479" s="435"/>
      <c r="D2479" s="435"/>
      <c r="E2479" s="435"/>
      <c r="F2479" s="435"/>
      <c r="G2479" s="435"/>
      <c r="H2479" s="435"/>
      <c r="I2479" s="435"/>
      <c r="J2479" s="435"/>
      <c r="K2479" s="435"/>
      <c r="L2479" s="435"/>
      <c r="M2479" s="435"/>
      <c r="N2479" s="435"/>
    </row>
    <row r="2480" spans="1:14" ht="24.95" customHeight="1" x14ac:dyDescent="0.2">
      <c r="A2480" s="435"/>
      <c r="B2480" s="435"/>
      <c r="C2480" s="435"/>
      <c r="D2480" s="435"/>
      <c r="E2480" s="435"/>
      <c r="F2480" s="435"/>
      <c r="G2480" s="435"/>
      <c r="H2480" s="435"/>
      <c r="I2480" s="435"/>
      <c r="J2480" s="435"/>
      <c r="K2480" s="435"/>
      <c r="L2480" s="435"/>
      <c r="M2480" s="435"/>
      <c r="N2480" s="435"/>
    </row>
    <row r="2481" spans="1:14" ht="24.95" customHeight="1" x14ac:dyDescent="0.2">
      <c r="A2481" s="435"/>
      <c r="B2481" s="435"/>
      <c r="C2481" s="435"/>
      <c r="D2481" s="435"/>
      <c r="E2481" s="435"/>
      <c r="F2481" s="435"/>
      <c r="G2481" s="435"/>
      <c r="H2481" s="435"/>
      <c r="I2481" s="435"/>
      <c r="J2481" s="435"/>
      <c r="K2481" s="435"/>
      <c r="L2481" s="435"/>
      <c r="M2481" s="435"/>
      <c r="N2481" s="435"/>
    </row>
    <row r="2482" spans="1:14" ht="24.95" customHeight="1" x14ac:dyDescent="0.2">
      <c r="A2482" s="435"/>
      <c r="B2482" s="435"/>
      <c r="C2482" s="435"/>
      <c r="D2482" s="435"/>
      <c r="E2482" s="435"/>
      <c r="F2482" s="435"/>
      <c r="G2482" s="435"/>
      <c r="H2482" s="435"/>
      <c r="I2482" s="435"/>
      <c r="J2482" s="435"/>
      <c r="K2482" s="435"/>
      <c r="L2482" s="435"/>
      <c r="M2482" s="435"/>
      <c r="N2482" s="4">
        <v>27</v>
      </c>
    </row>
    <row r="2483" spans="1:14" ht="24.95" customHeight="1" x14ac:dyDescent="0.2">
      <c r="A2483" s="710" t="s">
        <v>491</v>
      </c>
      <c r="B2483" s="710"/>
      <c r="C2483" s="710"/>
      <c r="D2483" s="710"/>
      <c r="E2483" s="710"/>
      <c r="F2483" s="710"/>
      <c r="G2483" s="710"/>
      <c r="H2483" s="710"/>
      <c r="I2483" s="710"/>
      <c r="J2483" s="710"/>
      <c r="K2483" s="710"/>
      <c r="L2483" s="710"/>
      <c r="M2483" s="710"/>
      <c r="N2483" s="710"/>
    </row>
    <row r="2484" spans="1:14" ht="24.95" customHeight="1" x14ac:dyDescent="0.2">
      <c r="A2484" s="387"/>
      <c r="B2484" s="428"/>
      <c r="C2484" s="428"/>
      <c r="D2484" s="428"/>
      <c r="E2484" s="428"/>
      <c r="F2484" s="428"/>
      <c r="G2484" s="428"/>
      <c r="H2484" s="428"/>
      <c r="I2484" s="428"/>
      <c r="J2484" s="428"/>
      <c r="K2484" s="428"/>
      <c r="L2484" s="428"/>
      <c r="M2484" s="428"/>
      <c r="N2484" s="428"/>
    </row>
    <row r="2485" spans="1:14" ht="24.95" customHeight="1" x14ac:dyDescent="0.2">
      <c r="A2485" s="711" t="s">
        <v>113</v>
      </c>
      <c r="B2485" s="711"/>
      <c r="C2485" s="711"/>
      <c r="D2485" s="711"/>
      <c r="E2485" s="711"/>
      <c r="F2485" s="711"/>
      <c r="G2485" s="711"/>
      <c r="H2485" s="711"/>
      <c r="I2485" s="711"/>
      <c r="J2485" s="711"/>
      <c r="K2485" s="711"/>
      <c r="L2485" s="711"/>
      <c r="M2485" s="711"/>
      <c r="N2485" s="711"/>
    </row>
    <row r="2486" spans="1:14" ht="24.95" customHeight="1" x14ac:dyDescent="0.2">
      <c r="A2486" s="428"/>
      <c r="B2486" s="428"/>
      <c r="C2486" s="428"/>
      <c r="D2486" s="428"/>
      <c r="E2486" s="428"/>
      <c r="F2486" s="428"/>
      <c r="G2486" s="428"/>
      <c r="H2486" s="428"/>
      <c r="I2486" s="428"/>
      <c r="J2486" s="428"/>
      <c r="K2486" s="428"/>
      <c r="L2486" s="428"/>
      <c r="M2486" s="428"/>
      <c r="N2486" s="428"/>
    </row>
    <row r="2487" spans="1:14" ht="24.95" customHeight="1" x14ac:dyDescent="0.2">
      <c r="A2487" s="706" t="s">
        <v>96</v>
      </c>
      <c r="B2487" s="706"/>
      <c r="C2487" s="706"/>
      <c r="D2487" s="706"/>
      <c r="E2487" s="706"/>
      <c r="F2487" s="706"/>
      <c r="G2487" s="706"/>
      <c r="H2487" s="431"/>
      <c r="I2487" s="431"/>
      <c r="J2487" s="431"/>
      <c r="K2487" s="431"/>
      <c r="L2487" s="431"/>
      <c r="M2487" s="431"/>
      <c r="N2487" s="431"/>
    </row>
    <row r="2488" spans="1:14" ht="24.95" customHeight="1" x14ac:dyDescent="0.25">
      <c r="A2488" s="546" t="s">
        <v>97</v>
      </c>
      <c r="B2488" s="547"/>
      <c r="C2488" s="547" t="s">
        <v>611</v>
      </c>
      <c r="D2488" s="547"/>
      <c r="E2488" s="547" t="s">
        <v>634</v>
      </c>
      <c r="F2488" s="547"/>
      <c r="G2488" s="547" t="s">
        <v>31</v>
      </c>
      <c r="H2488" s="429"/>
      <c r="J2488" s="712"/>
      <c r="K2488" s="712"/>
      <c r="L2488" s="712"/>
      <c r="M2488" s="712"/>
      <c r="N2488" s="366"/>
    </row>
    <row r="2489" spans="1:14" ht="24.95" customHeight="1" x14ac:dyDescent="0.2">
      <c r="A2489" s="548" t="s">
        <v>5</v>
      </c>
      <c r="B2489" s="549"/>
      <c r="C2489" s="549">
        <f>'EV. ESTABL. Y PZAS. X T.A.'!B352</f>
        <v>16</v>
      </c>
      <c r="D2489" s="549"/>
      <c r="E2489" s="549">
        <f>'EV. ESTABL. Y PZAS. X T.A.'!C352</f>
        <v>18</v>
      </c>
      <c r="F2489" s="549"/>
      <c r="G2489" s="550">
        <f>(E2489-C2489)/C2489</f>
        <v>0.125</v>
      </c>
      <c r="H2489" s="429"/>
      <c r="I2489" s="429"/>
      <c r="J2489" s="429"/>
      <c r="K2489" s="429"/>
      <c r="L2489" s="429"/>
      <c r="M2489" s="429"/>
      <c r="N2489" s="429"/>
    </row>
    <row r="2490" spans="1:14" ht="24.95" customHeight="1" x14ac:dyDescent="0.2">
      <c r="A2490" s="548" t="s">
        <v>6</v>
      </c>
      <c r="B2490" s="549"/>
      <c r="C2490" s="549">
        <f>'EV. ESTABL. Y PZAS. X T.A.'!B353</f>
        <v>77</v>
      </c>
      <c r="D2490" s="549"/>
      <c r="E2490" s="549">
        <f>'EV. ESTABL. Y PZAS. X T.A.'!C353</f>
        <v>80</v>
      </c>
      <c r="F2490" s="549"/>
      <c r="G2490" s="550">
        <f t="shared" ref="G2490:G2498" si="103">(E2490-C2490)/C2490</f>
        <v>3.896103896103896E-2</v>
      </c>
      <c r="H2490" s="429"/>
      <c r="I2490" s="429"/>
      <c r="J2490" s="429"/>
      <c r="K2490" s="429"/>
      <c r="L2490" s="429"/>
      <c r="M2490" s="429"/>
      <c r="N2490" s="429"/>
    </row>
    <row r="2491" spans="1:14" ht="24.95" customHeight="1" x14ac:dyDescent="0.2">
      <c r="A2491" s="548" t="s">
        <v>18</v>
      </c>
      <c r="B2491" s="549"/>
      <c r="C2491" s="549">
        <f>'EV. ESTABL. Y PZAS. X T.A.'!B354</f>
        <v>132</v>
      </c>
      <c r="D2491" s="549"/>
      <c r="E2491" s="549">
        <f>'EV. ESTABL. Y PZAS. X T.A.'!C354</f>
        <v>131</v>
      </c>
      <c r="F2491" s="549"/>
      <c r="G2491" s="550">
        <f t="shared" si="103"/>
        <v>-7.575757575757576E-3</v>
      </c>
      <c r="H2491" s="429"/>
      <c r="I2491" s="429"/>
      <c r="J2491" s="429"/>
      <c r="K2491" s="429"/>
      <c r="L2491" s="429"/>
      <c r="M2491" s="429"/>
      <c r="N2491" s="429"/>
    </row>
    <row r="2492" spans="1:14" ht="24.95" customHeight="1" x14ac:dyDescent="0.2">
      <c r="A2492" s="548" t="s">
        <v>7</v>
      </c>
      <c r="B2492" s="549"/>
      <c r="C2492" s="549">
        <f>'EV. ESTABL. Y PZAS. X T.A.'!B355</f>
        <v>36</v>
      </c>
      <c r="D2492" s="549"/>
      <c r="E2492" s="549">
        <f>'EV. ESTABL. Y PZAS. X T.A.'!C355</f>
        <v>38</v>
      </c>
      <c r="F2492" s="549"/>
      <c r="G2492" s="550">
        <f t="shared" si="103"/>
        <v>5.5555555555555552E-2</v>
      </c>
      <c r="H2492" s="429"/>
      <c r="I2492" s="429"/>
      <c r="J2492" s="429"/>
      <c r="K2492" s="429"/>
      <c r="L2492" s="429"/>
      <c r="M2492" s="429"/>
      <c r="N2492" s="429"/>
    </row>
    <row r="2493" spans="1:14" ht="24.95" customHeight="1" x14ac:dyDescent="0.2">
      <c r="A2493" s="548" t="s">
        <v>8</v>
      </c>
      <c r="B2493" s="549"/>
      <c r="C2493" s="549">
        <f>'EV. ESTABL. Y PZAS. X T.A.'!B356</f>
        <v>19</v>
      </c>
      <c r="D2493" s="549"/>
      <c r="E2493" s="549">
        <f>'EV. ESTABL. Y PZAS. X T.A.'!C356</f>
        <v>21</v>
      </c>
      <c r="F2493" s="549"/>
      <c r="G2493" s="550">
        <f t="shared" si="103"/>
        <v>0.10526315789473684</v>
      </c>
      <c r="H2493" s="429"/>
      <c r="I2493" s="429"/>
      <c r="J2493" s="429"/>
      <c r="K2493" s="429"/>
      <c r="L2493" s="429"/>
      <c r="M2493" s="429"/>
      <c r="N2493" s="429"/>
    </row>
    <row r="2494" spans="1:14" ht="24.95" customHeight="1" x14ac:dyDescent="0.2">
      <c r="A2494" s="548" t="s">
        <v>9</v>
      </c>
      <c r="B2494" s="549"/>
      <c r="C2494" s="549">
        <f>'EV. ESTABL. Y PZAS. X T.A.'!B357</f>
        <v>23</v>
      </c>
      <c r="D2494" s="549"/>
      <c r="E2494" s="549">
        <f>'EV. ESTABL. Y PZAS. X T.A.'!C357</f>
        <v>23</v>
      </c>
      <c r="F2494" s="549"/>
      <c r="G2494" s="550">
        <f t="shared" si="103"/>
        <v>0</v>
      </c>
      <c r="H2494" s="429"/>
      <c r="I2494" s="429"/>
      <c r="J2494" s="429"/>
      <c r="K2494" s="429"/>
      <c r="L2494" s="429"/>
      <c r="M2494" s="429"/>
      <c r="N2494" s="429"/>
    </row>
    <row r="2495" spans="1:14" ht="24.95" customHeight="1" x14ac:dyDescent="0.2">
      <c r="A2495" s="548" t="s">
        <v>10</v>
      </c>
      <c r="B2495" s="549"/>
      <c r="C2495" s="549">
        <f>'EV. ESTABL. Y PZAS. X T.A.'!B358</f>
        <v>17</v>
      </c>
      <c r="D2495" s="549"/>
      <c r="E2495" s="549">
        <f>'EV. ESTABL. Y PZAS. X T.A.'!C358</f>
        <v>17</v>
      </c>
      <c r="F2495" s="549"/>
      <c r="G2495" s="550">
        <f t="shared" si="103"/>
        <v>0</v>
      </c>
      <c r="H2495" s="429"/>
      <c r="I2495" s="429"/>
      <c r="J2495" s="429"/>
      <c r="K2495" s="429"/>
      <c r="L2495" s="429"/>
      <c r="M2495" s="429"/>
      <c r="N2495" s="429"/>
    </row>
    <row r="2496" spans="1:14" ht="24.95" customHeight="1" x14ac:dyDescent="0.2">
      <c r="A2496" s="548" t="s">
        <v>11</v>
      </c>
      <c r="B2496" s="549"/>
      <c r="C2496" s="549">
        <f>'EV. ESTABL. Y PZAS. X T.A.'!B359</f>
        <v>20</v>
      </c>
      <c r="D2496" s="549"/>
      <c r="E2496" s="549">
        <f>'EV. ESTABL. Y PZAS. X T.A.'!C359</f>
        <v>21</v>
      </c>
      <c r="F2496" s="549"/>
      <c r="G2496" s="550">
        <f t="shared" si="103"/>
        <v>0.05</v>
      </c>
      <c r="H2496" s="429"/>
      <c r="I2496" s="429"/>
      <c r="J2496" s="429"/>
      <c r="K2496" s="429"/>
      <c r="L2496" s="429"/>
      <c r="M2496" s="429"/>
      <c r="N2496" s="429"/>
    </row>
    <row r="2497" spans="1:14" ht="24.95" customHeight="1" x14ac:dyDescent="0.2">
      <c r="A2497" s="548" t="s">
        <v>12</v>
      </c>
      <c r="B2497" s="549"/>
      <c r="C2497" s="549">
        <f>'EV. ESTABL. Y PZAS. X T.A.'!B360</f>
        <v>11</v>
      </c>
      <c r="D2497" s="549"/>
      <c r="E2497" s="549">
        <f>'EV. ESTABL. Y PZAS. X T.A.'!C360</f>
        <v>11</v>
      </c>
      <c r="F2497" s="549"/>
      <c r="G2497" s="550">
        <f t="shared" si="103"/>
        <v>0</v>
      </c>
      <c r="H2497" s="429"/>
      <c r="I2497" s="429"/>
      <c r="J2497" s="429"/>
      <c r="K2497" s="429"/>
      <c r="L2497" s="429"/>
      <c r="M2497" s="429"/>
      <c r="N2497" s="429"/>
    </row>
    <row r="2498" spans="1:14" ht="24.95" customHeight="1" x14ac:dyDescent="0.2">
      <c r="A2498" s="491" t="s">
        <v>13</v>
      </c>
      <c r="B2498" s="555"/>
      <c r="C2498" s="555">
        <f>SUM(C2489:C2497)</f>
        <v>351</v>
      </c>
      <c r="D2498" s="555"/>
      <c r="E2498" s="555">
        <f>SUM(E2489:E2497)</f>
        <v>360</v>
      </c>
      <c r="F2498" s="555"/>
      <c r="G2498" s="557">
        <f t="shared" si="103"/>
        <v>2.564102564102564E-2</v>
      </c>
      <c r="H2498" s="429"/>
      <c r="I2498" s="429"/>
      <c r="J2498" s="429"/>
      <c r="K2498" s="429"/>
      <c r="L2498" s="429"/>
      <c r="M2498" s="429"/>
      <c r="N2498" s="429"/>
    </row>
    <row r="2499" spans="1:14" ht="24.95" customHeight="1" x14ac:dyDescent="0.25">
      <c r="A2499" s="366"/>
      <c r="B2499" s="426"/>
      <c r="C2499" s="426"/>
      <c r="D2499" s="426"/>
      <c r="E2499" s="426"/>
      <c r="F2499" s="427"/>
      <c r="G2499" s="427"/>
      <c r="H2499" s="429"/>
      <c r="I2499" s="429"/>
      <c r="J2499" s="429"/>
      <c r="K2499" s="429"/>
      <c r="L2499" s="429"/>
      <c r="M2499" s="429"/>
      <c r="N2499" s="429"/>
    </row>
    <row r="2500" spans="1:14" ht="24.95" customHeight="1" x14ac:dyDescent="0.25">
      <c r="A2500" s="366"/>
      <c r="B2500" s="426"/>
      <c r="C2500" s="426"/>
      <c r="D2500" s="426"/>
      <c r="E2500" s="426"/>
      <c r="F2500" s="427"/>
      <c r="G2500" s="427"/>
      <c r="H2500" s="429"/>
      <c r="I2500" s="429"/>
      <c r="J2500" s="429"/>
      <c r="K2500" s="429"/>
      <c r="L2500" s="429"/>
      <c r="M2500" s="429"/>
      <c r="N2500" s="429"/>
    </row>
    <row r="2501" spans="1:14" s="354" customFormat="1" ht="24.95" customHeight="1" x14ac:dyDescent="0.25">
      <c r="A2501" s="708"/>
      <c r="B2501" s="708"/>
      <c r="C2501" s="708"/>
      <c r="D2501" s="708"/>
      <c r="E2501" s="432"/>
      <c r="F2501" s="709"/>
      <c r="G2501" s="709"/>
      <c r="H2501" s="709"/>
      <c r="I2501" s="433"/>
      <c r="J2501" s="421"/>
      <c r="K2501" s="421"/>
      <c r="M2501" s="434"/>
      <c r="N2501" s="434"/>
    </row>
    <row r="2502" spans="1:14" ht="24.95" customHeight="1" x14ac:dyDescent="0.2">
      <c r="A2502" s="429"/>
      <c r="B2502" s="429"/>
      <c r="C2502" s="429"/>
      <c r="D2502" s="429"/>
      <c r="E2502" s="429"/>
      <c r="F2502" s="429"/>
      <c r="G2502" s="429"/>
      <c r="H2502" s="429"/>
      <c r="I2502" s="429"/>
      <c r="J2502" s="429"/>
      <c r="K2502" s="429"/>
      <c r="L2502" s="429"/>
      <c r="M2502" s="429"/>
      <c r="N2502" s="429"/>
    </row>
    <row r="2503" spans="1:14" ht="24.95" customHeight="1" x14ac:dyDescent="0.25">
      <c r="A2503" s="366"/>
      <c r="B2503" s="426"/>
      <c r="C2503" s="426"/>
      <c r="D2503" s="426"/>
      <c r="E2503" s="426"/>
      <c r="F2503" s="427"/>
      <c r="G2503" s="427"/>
      <c r="H2503" s="429"/>
      <c r="I2503" s="429"/>
      <c r="J2503" s="429"/>
      <c r="K2503" s="429"/>
      <c r="L2503" s="429"/>
      <c r="M2503" s="429"/>
      <c r="N2503" s="429"/>
    </row>
    <row r="2504" spans="1:14" ht="24.95" customHeight="1" x14ac:dyDescent="0.25">
      <c r="A2504" s="366"/>
      <c r="B2504" s="426"/>
      <c r="C2504" s="426"/>
      <c r="D2504" s="426"/>
      <c r="E2504" s="426"/>
      <c r="F2504" s="427"/>
      <c r="G2504" s="427"/>
      <c r="H2504" s="429"/>
      <c r="I2504" s="429"/>
      <c r="J2504" s="429"/>
      <c r="K2504" s="429"/>
      <c r="L2504" s="429"/>
      <c r="M2504" s="429"/>
      <c r="N2504" s="429"/>
    </row>
    <row r="2505" spans="1:14" ht="24.95" customHeight="1" x14ac:dyDescent="0.25">
      <c r="A2505" s="366"/>
      <c r="B2505" s="426"/>
      <c r="C2505" s="426"/>
      <c r="D2505" s="426"/>
      <c r="E2505" s="426"/>
      <c r="F2505" s="427"/>
      <c r="G2505" s="427"/>
      <c r="H2505" s="429"/>
      <c r="I2505" s="429"/>
      <c r="J2505" s="429"/>
      <c r="K2505" s="429"/>
      <c r="L2505" s="429"/>
      <c r="M2505" s="429"/>
      <c r="N2505" s="429"/>
    </row>
    <row r="2506" spans="1:14" ht="24.95" customHeight="1" x14ac:dyDescent="0.25">
      <c r="A2506" s="366"/>
      <c r="B2506" s="426"/>
      <c r="C2506" s="426"/>
      <c r="D2506" s="426"/>
      <c r="E2506" s="426"/>
      <c r="F2506" s="427"/>
      <c r="G2506" s="427"/>
      <c r="H2506" s="429"/>
      <c r="I2506" s="429"/>
      <c r="J2506" s="429"/>
      <c r="K2506" s="429"/>
      <c r="L2506" s="429"/>
      <c r="M2506" s="429"/>
      <c r="N2506" s="429"/>
    </row>
    <row r="2507" spans="1:14" ht="24.95" customHeight="1" x14ac:dyDescent="0.25">
      <c r="A2507" s="366"/>
      <c r="B2507" s="426"/>
      <c r="C2507" s="426"/>
      <c r="D2507" s="426"/>
      <c r="E2507" s="426"/>
      <c r="F2507" s="427"/>
      <c r="G2507" s="427"/>
      <c r="H2507" s="429"/>
      <c r="I2507" s="429"/>
      <c r="J2507" s="429"/>
      <c r="K2507" s="429"/>
      <c r="L2507" s="429"/>
      <c r="M2507" s="429"/>
      <c r="N2507" s="429"/>
    </row>
    <row r="2508" spans="1:14" ht="24.95" customHeight="1" x14ac:dyDescent="0.25">
      <c r="A2508" s="366"/>
      <c r="B2508" s="426"/>
      <c r="C2508" s="426"/>
      <c r="D2508" s="426"/>
      <c r="E2508" s="426"/>
      <c r="F2508" s="427"/>
      <c r="G2508" s="427"/>
      <c r="H2508" s="429"/>
      <c r="I2508" s="429"/>
      <c r="J2508" s="429"/>
      <c r="K2508" s="429"/>
      <c r="L2508" s="429"/>
      <c r="M2508" s="429"/>
      <c r="N2508" s="429"/>
    </row>
    <row r="2509" spans="1:14" ht="24.95" customHeight="1" x14ac:dyDescent="0.25">
      <c r="A2509" s="366"/>
      <c r="B2509" s="426"/>
      <c r="C2509" s="426"/>
      <c r="D2509" s="426"/>
      <c r="E2509" s="426"/>
      <c r="F2509" s="427"/>
      <c r="G2509" s="427"/>
      <c r="H2509" s="429"/>
      <c r="I2509" s="429"/>
      <c r="J2509" s="429"/>
      <c r="K2509" s="429"/>
      <c r="L2509" s="429"/>
      <c r="M2509" s="429"/>
      <c r="N2509" s="429"/>
    </row>
    <row r="2510" spans="1:14" ht="24.95" customHeight="1" x14ac:dyDescent="0.25">
      <c r="A2510" s="366"/>
      <c r="B2510" s="426"/>
      <c r="C2510" s="426"/>
      <c r="D2510" s="426"/>
      <c r="E2510" s="426"/>
      <c r="F2510" s="427"/>
      <c r="G2510" s="427"/>
      <c r="H2510" s="429"/>
      <c r="I2510" s="429"/>
      <c r="J2510" s="429"/>
      <c r="K2510" s="429"/>
      <c r="L2510" s="429"/>
      <c r="M2510" s="429"/>
      <c r="N2510" s="429"/>
    </row>
    <row r="2511" spans="1:14" ht="24.95" customHeight="1" x14ac:dyDescent="0.25">
      <c r="A2511" s="366"/>
      <c r="B2511" s="426"/>
      <c r="C2511" s="426"/>
      <c r="D2511" s="426"/>
      <c r="E2511" s="426"/>
      <c r="F2511" s="427"/>
      <c r="G2511" s="427"/>
      <c r="H2511" s="429"/>
      <c r="I2511" s="429"/>
      <c r="J2511" s="429"/>
      <c r="K2511" s="429"/>
      <c r="L2511" s="429"/>
      <c r="M2511" s="429"/>
      <c r="N2511" s="429"/>
    </row>
    <row r="2512" spans="1:14" ht="24.95" customHeight="1" x14ac:dyDescent="0.25">
      <c r="A2512" s="385"/>
      <c r="B2512" s="426"/>
      <c r="C2512" s="426"/>
      <c r="D2512" s="426"/>
      <c r="E2512" s="426"/>
      <c r="F2512" s="427"/>
      <c r="G2512" s="427"/>
      <c r="H2512" s="429"/>
      <c r="I2512" s="429"/>
      <c r="J2512" s="429"/>
      <c r="K2512" s="429"/>
      <c r="L2512" s="429"/>
      <c r="M2512" s="429"/>
      <c r="N2512" s="429"/>
    </row>
    <row r="2513" spans="1:14" ht="24.95" customHeight="1" x14ac:dyDescent="0.2">
      <c r="A2513" s="706" t="s">
        <v>98</v>
      </c>
      <c r="B2513" s="706"/>
      <c r="C2513" s="706"/>
      <c r="D2513" s="706"/>
      <c r="E2513" s="706"/>
      <c r="F2513" s="706"/>
      <c r="G2513" s="706"/>
      <c r="H2513" s="431"/>
      <c r="I2513" s="431"/>
      <c r="J2513" s="431"/>
      <c r="K2513" s="431"/>
      <c r="L2513" s="431"/>
      <c r="M2513" s="431"/>
      <c r="N2513" s="431"/>
    </row>
    <row r="2514" spans="1:14" ht="24.95" customHeight="1" x14ac:dyDescent="0.2">
      <c r="A2514" s="546" t="s">
        <v>97</v>
      </c>
      <c r="B2514" s="547"/>
      <c r="C2514" s="547" t="s">
        <v>611</v>
      </c>
      <c r="D2514" s="547"/>
      <c r="E2514" s="547" t="s">
        <v>634</v>
      </c>
      <c r="F2514" s="547"/>
      <c r="G2514" s="547" t="s">
        <v>31</v>
      </c>
      <c r="H2514" s="429"/>
      <c r="I2514" s="429"/>
      <c r="J2514" s="429"/>
      <c r="K2514" s="429"/>
      <c r="L2514" s="429"/>
      <c r="M2514" s="429"/>
      <c r="N2514" s="429"/>
    </row>
    <row r="2515" spans="1:14" ht="24.95" customHeight="1" x14ac:dyDescent="0.2">
      <c r="A2515" s="548" t="s">
        <v>5</v>
      </c>
      <c r="B2515" s="549"/>
      <c r="C2515" s="549">
        <f>'EV. ESTABL. Y PZAS. X T.A.'!B387</f>
        <v>743</v>
      </c>
      <c r="D2515" s="549"/>
      <c r="E2515" s="549">
        <f>'EV. ESTABL. Y PZAS. X T.A.'!C387</f>
        <v>915</v>
      </c>
      <c r="F2515" s="549"/>
      <c r="G2515" s="550">
        <f>(E2515-C2515)/C2515</f>
        <v>0.23149394347240915</v>
      </c>
      <c r="H2515" s="429"/>
      <c r="I2515" s="429"/>
      <c r="J2515" s="429"/>
      <c r="K2515" s="429"/>
      <c r="L2515" s="429"/>
      <c r="M2515" s="429"/>
      <c r="N2515" s="429"/>
    </row>
    <row r="2516" spans="1:14" ht="24.95" customHeight="1" x14ac:dyDescent="0.2">
      <c r="A2516" s="548" t="s">
        <v>6</v>
      </c>
      <c r="B2516" s="549"/>
      <c r="C2516" s="549">
        <f>'EV. ESTABL. Y PZAS. X T.A.'!B388</f>
        <v>3023</v>
      </c>
      <c r="D2516" s="549"/>
      <c r="E2516" s="549">
        <f>'EV. ESTABL. Y PZAS. X T.A.'!C388</f>
        <v>3205</v>
      </c>
      <c r="F2516" s="549"/>
      <c r="G2516" s="550">
        <f t="shared" ref="G2516:G2524" si="104">(E2516-C2516)/C2516</f>
        <v>6.020509427720807E-2</v>
      </c>
      <c r="H2516" s="429"/>
      <c r="I2516" s="429"/>
      <c r="J2516" s="429"/>
      <c r="K2516" s="429"/>
      <c r="L2516" s="429"/>
      <c r="M2516" s="429"/>
      <c r="N2516" s="429"/>
    </row>
    <row r="2517" spans="1:14" ht="24.95" customHeight="1" x14ac:dyDescent="0.2">
      <c r="A2517" s="548" t="s">
        <v>18</v>
      </c>
      <c r="B2517" s="549"/>
      <c r="C2517" s="549">
        <f>'EV. ESTABL. Y PZAS. X T.A.'!B389</f>
        <v>4829</v>
      </c>
      <c r="D2517" s="549"/>
      <c r="E2517" s="549">
        <f>'EV. ESTABL. Y PZAS. X T.A.'!C389</f>
        <v>4925</v>
      </c>
      <c r="F2517" s="549"/>
      <c r="G2517" s="550">
        <f t="shared" si="104"/>
        <v>1.9879892317249948E-2</v>
      </c>
      <c r="H2517" s="429"/>
      <c r="I2517" s="429"/>
      <c r="J2517" s="429"/>
      <c r="K2517" s="429"/>
      <c r="L2517" s="429"/>
      <c r="M2517" s="429"/>
      <c r="N2517" s="429"/>
    </row>
    <row r="2518" spans="1:14" ht="24.95" customHeight="1" x14ac:dyDescent="0.2">
      <c r="A2518" s="548" t="s">
        <v>7</v>
      </c>
      <c r="B2518" s="549"/>
      <c r="C2518" s="549">
        <f>'EV. ESTABL. Y PZAS. X T.A.'!B390</f>
        <v>1124</v>
      </c>
      <c r="D2518" s="549"/>
      <c r="E2518" s="549">
        <f>'EV. ESTABL. Y PZAS. X T.A.'!C390</f>
        <v>1195</v>
      </c>
      <c r="F2518" s="549"/>
      <c r="G2518" s="550">
        <f t="shared" si="104"/>
        <v>6.3167259786476873E-2</v>
      </c>
      <c r="H2518" s="429"/>
      <c r="I2518" s="429"/>
      <c r="J2518" s="429"/>
      <c r="K2518" s="429"/>
      <c r="L2518" s="429"/>
      <c r="M2518" s="429"/>
      <c r="N2518" s="429"/>
    </row>
    <row r="2519" spans="1:14" ht="24.95" customHeight="1" x14ac:dyDescent="0.2">
      <c r="A2519" s="548" t="s">
        <v>8</v>
      </c>
      <c r="B2519" s="549"/>
      <c r="C2519" s="549">
        <f>'EV. ESTABL. Y PZAS. X T.A.'!B391</f>
        <v>569</v>
      </c>
      <c r="D2519" s="549"/>
      <c r="E2519" s="549">
        <f>'EV. ESTABL. Y PZAS. X T.A.'!C391</f>
        <v>664</v>
      </c>
      <c r="F2519" s="549"/>
      <c r="G2519" s="550">
        <f t="shared" si="104"/>
        <v>0.16695957820738136</v>
      </c>
      <c r="H2519" s="429"/>
      <c r="I2519" s="429"/>
      <c r="J2519" s="429"/>
      <c r="K2519" s="429"/>
      <c r="L2519" s="429"/>
      <c r="M2519" s="429"/>
      <c r="N2519" s="429"/>
    </row>
    <row r="2520" spans="1:14" ht="24.95" customHeight="1" x14ac:dyDescent="0.2">
      <c r="A2520" s="548" t="s">
        <v>9</v>
      </c>
      <c r="B2520" s="549"/>
      <c r="C2520" s="549">
        <f>'EV. ESTABL. Y PZAS. X T.A.'!B392</f>
        <v>1669</v>
      </c>
      <c r="D2520" s="549"/>
      <c r="E2520" s="549">
        <f>'EV. ESTABL. Y PZAS. X T.A.'!C392</f>
        <v>1668</v>
      </c>
      <c r="F2520" s="549"/>
      <c r="G2520" s="550">
        <f t="shared" si="104"/>
        <v>-5.9916117435590175E-4</v>
      </c>
      <c r="H2520" s="429"/>
      <c r="I2520" s="429"/>
      <c r="J2520" s="429"/>
      <c r="K2520" s="429"/>
      <c r="L2520" s="429"/>
      <c r="M2520" s="429"/>
      <c r="N2520" s="429"/>
    </row>
    <row r="2521" spans="1:14" ht="24.95" customHeight="1" x14ac:dyDescent="0.2">
      <c r="A2521" s="548" t="s">
        <v>10</v>
      </c>
      <c r="B2521" s="549"/>
      <c r="C2521" s="549">
        <f>'EV. ESTABL. Y PZAS. X T.A.'!B393</f>
        <v>645</v>
      </c>
      <c r="D2521" s="549"/>
      <c r="E2521" s="549">
        <f>'EV. ESTABL. Y PZAS. X T.A.'!C393</f>
        <v>649</v>
      </c>
      <c r="F2521" s="549"/>
      <c r="G2521" s="550">
        <f t="shared" si="104"/>
        <v>6.2015503875968991E-3</v>
      </c>
      <c r="H2521" s="429"/>
      <c r="I2521" s="429"/>
      <c r="J2521" s="429"/>
      <c r="K2521" s="429"/>
      <c r="L2521" s="429"/>
      <c r="M2521" s="429"/>
      <c r="N2521" s="429"/>
    </row>
    <row r="2522" spans="1:14" ht="24.95" customHeight="1" x14ac:dyDescent="0.2">
      <c r="A2522" s="548" t="s">
        <v>11</v>
      </c>
      <c r="B2522" s="549"/>
      <c r="C2522" s="549">
        <f>'EV. ESTABL. Y PZAS. X T.A.'!B394</f>
        <v>1182</v>
      </c>
      <c r="D2522" s="549"/>
      <c r="E2522" s="549">
        <f>'EV. ESTABL. Y PZAS. X T.A.'!C394</f>
        <v>1190</v>
      </c>
      <c r="F2522" s="549"/>
      <c r="G2522" s="550">
        <f t="shared" si="104"/>
        <v>6.7681895093062603E-3</v>
      </c>
      <c r="H2522" s="429"/>
      <c r="I2522" s="429"/>
      <c r="J2522" s="429"/>
      <c r="K2522" s="429"/>
      <c r="L2522" s="429"/>
      <c r="M2522" s="429"/>
      <c r="N2522" s="429"/>
    </row>
    <row r="2523" spans="1:14" ht="24.95" customHeight="1" x14ac:dyDescent="0.2">
      <c r="A2523" s="548" t="s">
        <v>12</v>
      </c>
      <c r="B2523" s="549"/>
      <c r="C2523" s="549">
        <f>'EV. ESTABL. Y PZAS. X T.A.'!B395</f>
        <v>176</v>
      </c>
      <c r="D2523" s="549"/>
      <c r="E2523" s="549">
        <f>'EV. ESTABL. Y PZAS. X T.A.'!C395</f>
        <v>175</v>
      </c>
      <c r="F2523" s="549"/>
      <c r="G2523" s="550">
        <f t="shared" si="104"/>
        <v>-5.681818181818182E-3</v>
      </c>
      <c r="H2523" s="429"/>
      <c r="I2523" s="429"/>
      <c r="J2523" s="429"/>
      <c r="K2523" s="429"/>
      <c r="L2523" s="429"/>
      <c r="M2523" s="429"/>
      <c r="N2523" s="429"/>
    </row>
    <row r="2524" spans="1:14" ht="24.95" customHeight="1" x14ac:dyDescent="0.2">
      <c r="A2524" s="491" t="s">
        <v>13</v>
      </c>
      <c r="B2524" s="555"/>
      <c r="C2524" s="555">
        <f>SUM(C2515:C2523)</f>
        <v>13960</v>
      </c>
      <c r="D2524" s="555"/>
      <c r="E2524" s="555">
        <f>SUM(E2515:E2523)</f>
        <v>14586</v>
      </c>
      <c r="F2524" s="555"/>
      <c r="G2524" s="557">
        <f t="shared" si="104"/>
        <v>4.4842406876790829E-2</v>
      </c>
      <c r="H2524" s="429"/>
      <c r="I2524" s="429"/>
      <c r="J2524" s="429"/>
      <c r="K2524" s="429"/>
      <c r="L2524" s="429"/>
      <c r="M2524" s="429"/>
      <c r="N2524" s="429"/>
    </row>
    <row r="2525" spans="1:14" ht="24.95" customHeight="1" x14ac:dyDescent="0.25">
      <c r="A2525" s="366"/>
      <c r="B2525" s="426"/>
      <c r="C2525" s="426"/>
      <c r="D2525" s="426"/>
      <c r="E2525" s="426"/>
      <c r="F2525" s="427"/>
      <c r="G2525" s="427"/>
      <c r="H2525" s="429"/>
      <c r="I2525" s="429"/>
      <c r="J2525" s="429"/>
      <c r="K2525" s="429"/>
      <c r="L2525" s="429"/>
      <c r="M2525" s="429"/>
      <c r="N2525" s="429"/>
    </row>
    <row r="2526" spans="1:14" ht="24.95" customHeight="1" x14ac:dyDescent="0.25">
      <c r="A2526" s="366"/>
      <c r="B2526" s="426"/>
      <c r="C2526" s="426"/>
      <c r="D2526" s="426"/>
      <c r="E2526" s="426"/>
      <c r="F2526" s="427"/>
      <c r="G2526" s="427"/>
      <c r="H2526" s="429"/>
      <c r="I2526" s="429"/>
      <c r="J2526" s="429"/>
      <c r="K2526" s="429"/>
      <c r="L2526" s="429"/>
      <c r="M2526" s="429"/>
      <c r="N2526" s="429"/>
    </row>
    <row r="2527" spans="1:14" s="354" customFormat="1" ht="24.95" customHeight="1" x14ac:dyDescent="0.25">
      <c r="A2527" s="708"/>
      <c r="B2527" s="708"/>
      <c r="C2527" s="708"/>
      <c r="D2527" s="708"/>
      <c r="E2527" s="432"/>
      <c r="F2527" s="709"/>
      <c r="G2527" s="709"/>
      <c r="H2527" s="709"/>
      <c r="I2527" s="433"/>
      <c r="J2527" s="421"/>
      <c r="K2527" s="434"/>
      <c r="L2527" s="434"/>
      <c r="M2527" s="434"/>
      <c r="N2527" s="434"/>
    </row>
    <row r="2528" spans="1:14" ht="24.95" customHeight="1" x14ac:dyDescent="0.2">
      <c r="A2528" s="435"/>
      <c r="B2528" s="435"/>
      <c r="C2528" s="435"/>
      <c r="D2528" s="435"/>
      <c r="E2528" s="435"/>
      <c r="F2528" s="435"/>
      <c r="G2528" s="435"/>
      <c r="H2528" s="435"/>
      <c r="I2528" s="435"/>
      <c r="J2528" s="435"/>
      <c r="K2528" s="435"/>
      <c r="L2528" s="435"/>
      <c r="M2528" s="435"/>
      <c r="N2528" s="435"/>
    </row>
    <row r="2529" spans="1:14" ht="24.95" customHeight="1" x14ac:dyDescent="0.2">
      <c r="A2529" s="435"/>
      <c r="B2529" s="435"/>
      <c r="C2529" s="435"/>
      <c r="D2529" s="435"/>
      <c r="E2529" s="435"/>
      <c r="F2529" s="435"/>
      <c r="G2529" s="435"/>
      <c r="H2529" s="435"/>
      <c r="I2529" s="435"/>
      <c r="J2529" s="435"/>
      <c r="K2529" s="435"/>
      <c r="L2529" s="435"/>
      <c r="M2529" s="435"/>
      <c r="N2529" s="435"/>
    </row>
    <row r="2530" spans="1:14" ht="24.95" customHeight="1" x14ac:dyDescent="0.2">
      <c r="A2530" s="435"/>
      <c r="B2530" s="435"/>
      <c r="C2530" s="435"/>
      <c r="D2530" s="435"/>
      <c r="E2530" s="435"/>
      <c r="F2530" s="435"/>
      <c r="G2530" s="435"/>
      <c r="H2530" s="435"/>
      <c r="I2530" s="435"/>
      <c r="J2530" s="435"/>
      <c r="K2530" s="435"/>
      <c r="L2530" s="435"/>
      <c r="M2530" s="435"/>
      <c r="N2530" s="435"/>
    </row>
    <row r="2531" spans="1:14" ht="24.95" customHeight="1" x14ac:dyDescent="0.2">
      <c r="A2531" s="435"/>
      <c r="B2531" s="435"/>
      <c r="C2531" s="435"/>
      <c r="D2531" s="435"/>
      <c r="E2531" s="435"/>
      <c r="F2531" s="435"/>
      <c r="G2531" s="435"/>
      <c r="H2531" s="435"/>
      <c r="I2531" s="435"/>
      <c r="J2531" s="435"/>
      <c r="K2531" s="435"/>
      <c r="L2531" s="435"/>
      <c r="M2531" s="435"/>
      <c r="N2531" s="435"/>
    </row>
    <row r="2532" spans="1:14" ht="24.95" customHeight="1" x14ac:dyDescent="0.2">
      <c r="A2532" s="435"/>
      <c r="B2532" s="435"/>
      <c r="C2532" s="435"/>
      <c r="D2532" s="435"/>
      <c r="E2532" s="435"/>
      <c r="F2532" s="435"/>
      <c r="G2532" s="435"/>
      <c r="H2532" s="435"/>
      <c r="I2532" s="435"/>
      <c r="J2532" s="435"/>
      <c r="K2532" s="435"/>
      <c r="L2532" s="435"/>
      <c r="M2532" s="435"/>
      <c r="N2532" s="435"/>
    </row>
    <row r="2533" spans="1:14" ht="24.95" customHeight="1" x14ac:dyDescent="0.2">
      <c r="A2533" s="435"/>
      <c r="B2533" s="435"/>
      <c r="C2533" s="435"/>
      <c r="D2533" s="435"/>
      <c r="E2533" s="435"/>
      <c r="F2533" s="435"/>
      <c r="G2533" s="435"/>
      <c r="H2533" s="435"/>
      <c r="I2533" s="435"/>
      <c r="J2533" s="435"/>
      <c r="K2533" s="435"/>
      <c r="L2533" s="435"/>
      <c r="M2533" s="435"/>
      <c r="N2533" s="435"/>
    </row>
    <row r="2534" spans="1:14" ht="24.95" customHeight="1" x14ac:dyDescent="0.2">
      <c r="A2534" s="435"/>
      <c r="B2534" s="435"/>
      <c r="C2534" s="435"/>
      <c r="D2534" s="435"/>
      <c r="E2534" s="435"/>
      <c r="F2534" s="435"/>
      <c r="G2534" s="435"/>
      <c r="H2534" s="435"/>
      <c r="I2534" s="435"/>
      <c r="J2534" s="435"/>
      <c r="K2534" s="435"/>
      <c r="L2534" s="435"/>
      <c r="M2534" s="435"/>
      <c r="N2534" s="435"/>
    </row>
    <row r="2535" spans="1:14" ht="24.95" customHeight="1" x14ac:dyDescent="0.2">
      <c r="A2535" s="435"/>
      <c r="B2535" s="435"/>
      <c r="C2535" s="435"/>
      <c r="D2535" s="435"/>
      <c r="E2535" s="435"/>
      <c r="F2535" s="435"/>
      <c r="G2535" s="435"/>
      <c r="H2535" s="435"/>
      <c r="I2535" s="435"/>
      <c r="J2535" s="435"/>
      <c r="K2535" s="435"/>
      <c r="L2535" s="435"/>
      <c r="M2535" s="435"/>
      <c r="N2535" s="435"/>
    </row>
    <row r="2536" spans="1:14" ht="24.95" customHeight="1" x14ac:dyDescent="0.2">
      <c r="A2536" s="435"/>
      <c r="B2536" s="435"/>
      <c r="C2536" s="435"/>
      <c r="D2536" s="435"/>
      <c r="E2536" s="435"/>
      <c r="F2536" s="435"/>
      <c r="G2536" s="435"/>
      <c r="H2536" s="435"/>
      <c r="I2536" s="435"/>
      <c r="J2536" s="435"/>
      <c r="K2536" s="435"/>
      <c r="L2536" s="435"/>
      <c r="M2536" s="435"/>
      <c r="N2536" s="435"/>
    </row>
    <row r="2537" spans="1:14" ht="24.95" customHeight="1" x14ac:dyDescent="0.2">
      <c r="A2537" s="435"/>
      <c r="B2537" s="435"/>
      <c r="C2537" s="435"/>
      <c r="D2537" s="435"/>
      <c r="E2537" s="435"/>
      <c r="F2537" s="435"/>
      <c r="G2537" s="435"/>
      <c r="H2537" s="435"/>
      <c r="I2537" s="435"/>
      <c r="J2537" s="435"/>
      <c r="K2537" s="435"/>
      <c r="L2537" s="435"/>
      <c r="M2537" s="435"/>
      <c r="N2537" s="435"/>
    </row>
    <row r="2538" spans="1:14" ht="24.95" customHeight="1" x14ac:dyDescent="0.2">
      <c r="A2538" s="435"/>
      <c r="B2538" s="435"/>
      <c r="C2538" s="435"/>
      <c r="D2538" s="435"/>
      <c r="E2538" s="435"/>
      <c r="F2538" s="435"/>
      <c r="G2538" s="435"/>
      <c r="H2538" s="435"/>
      <c r="I2538" s="435"/>
      <c r="J2538" s="435"/>
      <c r="K2538" s="435"/>
      <c r="L2538" s="435"/>
      <c r="M2538" s="435"/>
      <c r="N2538" s="435"/>
    </row>
    <row r="2539" spans="1:14" ht="24.95" customHeight="1" x14ac:dyDescent="0.2">
      <c r="A2539" s="435"/>
      <c r="B2539" s="435"/>
      <c r="C2539" s="435"/>
      <c r="D2539" s="435"/>
      <c r="E2539" s="435"/>
      <c r="F2539" s="435"/>
      <c r="G2539" s="435"/>
      <c r="H2539" s="435"/>
      <c r="I2539" s="435"/>
      <c r="J2539" s="435"/>
      <c r="K2539" s="435"/>
      <c r="L2539" s="435"/>
      <c r="M2539" s="435"/>
      <c r="N2539" s="435"/>
    </row>
    <row r="2540" spans="1:14" ht="24.95" customHeight="1" x14ac:dyDescent="0.2">
      <c r="A2540" s="435"/>
      <c r="B2540" s="435"/>
      <c r="C2540" s="435"/>
      <c r="D2540" s="435"/>
      <c r="E2540" s="435"/>
      <c r="F2540" s="435"/>
      <c r="G2540" s="435"/>
      <c r="H2540" s="435"/>
      <c r="I2540" s="435"/>
      <c r="J2540" s="435"/>
      <c r="K2540" s="435"/>
      <c r="L2540" s="435"/>
      <c r="M2540" s="435"/>
      <c r="N2540" s="435"/>
    </row>
    <row r="2541" spans="1:14" ht="24.95" customHeight="1" x14ac:dyDescent="0.2">
      <c r="A2541" s="435"/>
      <c r="B2541" s="435"/>
      <c r="C2541" s="435"/>
      <c r="D2541" s="435"/>
      <c r="E2541" s="435"/>
      <c r="F2541" s="435"/>
      <c r="G2541" s="435"/>
      <c r="H2541" s="435"/>
      <c r="I2541" s="435"/>
      <c r="J2541" s="435"/>
      <c r="K2541" s="435"/>
      <c r="L2541" s="435"/>
      <c r="M2541" s="435"/>
      <c r="N2541" s="435"/>
    </row>
    <row r="2542" spans="1:14" ht="24.95" customHeight="1" x14ac:dyDescent="0.2">
      <c r="A2542" s="435"/>
      <c r="B2542" s="435"/>
      <c r="C2542" s="435"/>
      <c r="D2542" s="435"/>
      <c r="E2542" s="435"/>
      <c r="F2542" s="435"/>
      <c r="G2542" s="435"/>
      <c r="H2542" s="435"/>
      <c r="I2542" s="435"/>
      <c r="J2542" s="435"/>
      <c r="K2542" s="435"/>
      <c r="L2542" s="435"/>
      <c r="M2542" s="435"/>
      <c r="N2542" s="435"/>
    </row>
    <row r="2543" spans="1:14" ht="24.95" customHeight="1" x14ac:dyDescent="0.2">
      <c r="A2543" s="435"/>
      <c r="B2543" s="435"/>
      <c r="C2543" s="435"/>
      <c r="D2543" s="435"/>
      <c r="E2543" s="435"/>
      <c r="F2543" s="435"/>
      <c r="G2543" s="435"/>
      <c r="H2543" s="435"/>
      <c r="I2543" s="435"/>
      <c r="J2543" s="435"/>
      <c r="K2543" s="435"/>
      <c r="L2543" s="435"/>
      <c r="M2543" s="435"/>
      <c r="N2543" s="435"/>
    </row>
    <row r="2544" spans="1:14" ht="24.95" customHeight="1" x14ac:dyDescent="0.2">
      <c r="A2544" s="435"/>
      <c r="B2544" s="435"/>
      <c r="C2544" s="435"/>
      <c r="D2544" s="435"/>
      <c r="E2544" s="435"/>
      <c r="F2544" s="435"/>
      <c r="G2544" s="435"/>
      <c r="H2544" s="435"/>
      <c r="I2544" s="435"/>
      <c r="J2544" s="435"/>
      <c r="K2544" s="435"/>
      <c r="L2544" s="435"/>
      <c r="M2544" s="435"/>
      <c r="N2544" s="435"/>
    </row>
    <row r="2545" spans="1:14" ht="24.95" customHeight="1" x14ac:dyDescent="0.2">
      <c r="A2545" s="435"/>
      <c r="B2545" s="435"/>
      <c r="C2545" s="435"/>
      <c r="D2545" s="435"/>
      <c r="E2545" s="435"/>
      <c r="F2545" s="435"/>
      <c r="G2545" s="435"/>
      <c r="H2545" s="435"/>
      <c r="I2545" s="435"/>
      <c r="J2545" s="435"/>
      <c r="K2545" s="435"/>
      <c r="L2545" s="435"/>
      <c r="M2545" s="435"/>
      <c r="N2545" s="435"/>
    </row>
    <row r="2546" spans="1:14" ht="24.95" customHeight="1" x14ac:dyDescent="0.2">
      <c r="A2546" s="435"/>
      <c r="B2546" s="435"/>
      <c r="C2546" s="435"/>
      <c r="D2546" s="435"/>
      <c r="E2546" s="435"/>
      <c r="F2546" s="435"/>
      <c r="G2546" s="435"/>
      <c r="H2546" s="435"/>
      <c r="I2546" s="435"/>
      <c r="J2546" s="435"/>
      <c r="K2546" s="435"/>
      <c r="L2546" s="435"/>
      <c r="M2546" s="435"/>
      <c r="N2546" s="435"/>
    </row>
    <row r="2547" spans="1:14" ht="24.95" customHeight="1" x14ac:dyDescent="0.2">
      <c r="A2547" s="435"/>
      <c r="B2547" s="435"/>
      <c r="C2547" s="435"/>
      <c r="D2547" s="435"/>
      <c r="E2547" s="435"/>
      <c r="F2547" s="435"/>
      <c r="G2547" s="435"/>
      <c r="H2547" s="435"/>
      <c r="I2547" s="435"/>
      <c r="J2547" s="435"/>
      <c r="K2547" s="435"/>
      <c r="L2547" s="435"/>
      <c r="M2547" s="435"/>
      <c r="N2547" s="435"/>
    </row>
    <row r="2548" spans="1:14" ht="24.75" customHeight="1" x14ac:dyDescent="0.2">
      <c r="A2548" s="435"/>
      <c r="B2548" s="435"/>
      <c r="C2548" s="435"/>
      <c r="D2548" s="435"/>
      <c r="E2548" s="435"/>
      <c r="F2548" s="435"/>
      <c r="G2548" s="435"/>
      <c r="H2548" s="435"/>
      <c r="I2548" s="435"/>
      <c r="J2548" s="435"/>
      <c r="K2548" s="435"/>
      <c r="L2548" s="435"/>
      <c r="M2548" s="435"/>
      <c r="N2548" s="435"/>
    </row>
    <row r="2549" spans="1:14" ht="24.95" customHeight="1" x14ac:dyDescent="0.2">
      <c r="A2549" s="435"/>
      <c r="B2549" s="435"/>
      <c r="C2549" s="435"/>
      <c r="D2549" s="435"/>
      <c r="E2549" s="435"/>
      <c r="F2549" s="435"/>
      <c r="G2549" s="435"/>
      <c r="H2549" s="435"/>
      <c r="I2549" s="435"/>
      <c r="J2549" s="435"/>
      <c r="K2549" s="435"/>
      <c r="L2549" s="435"/>
      <c r="M2549" s="435"/>
      <c r="N2549" s="435"/>
    </row>
    <row r="2550" spans="1:14" ht="24.95" customHeight="1" x14ac:dyDescent="0.2">
      <c r="A2550" s="435"/>
      <c r="B2550" s="435"/>
      <c r="C2550" s="435"/>
      <c r="D2550" s="435"/>
      <c r="E2550" s="435"/>
      <c r="F2550" s="435"/>
      <c r="G2550" s="435"/>
      <c r="H2550" s="435"/>
      <c r="I2550" s="435"/>
      <c r="J2550" s="435"/>
      <c r="K2550" s="435"/>
      <c r="L2550" s="435"/>
      <c r="M2550" s="435"/>
      <c r="N2550" s="435"/>
    </row>
    <row r="2551" spans="1:14" ht="24.95" customHeight="1" x14ac:dyDescent="0.2">
      <c r="A2551" s="435"/>
      <c r="B2551" s="435"/>
      <c r="C2551" s="435"/>
      <c r="D2551" s="435"/>
      <c r="E2551" s="435"/>
      <c r="F2551" s="435"/>
      <c r="G2551" s="435"/>
      <c r="H2551" s="435"/>
      <c r="I2551" s="435"/>
      <c r="J2551" s="435"/>
      <c r="K2551" s="435"/>
      <c r="L2551" s="435"/>
      <c r="M2551" s="435"/>
      <c r="N2551" s="435"/>
    </row>
    <row r="2552" spans="1:14" ht="24.95" customHeight="1" x14ac:dyDescent="0.2">
      <c r="A2552" s="435"/>
      <c r="B2552" s="435"/>
      <c r="C2552" s="435"/>
      <c r="D2552" s="435"/>
      <c r="E2552" s="435"/>
      <c r="F2552" s="435"/>
      <c r="G2552" s="435"/>
      <c r="H2552" s="435"/>
      <c r="I2552" s="435"/>
      <c r="J2552" s="435"/>
      <c r="K2552" s="435"/>
      <c r="L2552" s="435"/>
      <c r="M2552" s="435"/>
      <c r="N2552" s="435"/>
    </row>
    <row r="2553" spans="1:14" ht="24.95" customHeight="1" x14ac:dyDescent="0.2">
      <c r="A2553" s="435"/>
      <c r="B2553" s="435"/>
      <c r="C2553" s="435"/>
      <c r="D2553" s="435"/>
      <c r="E2553" s="435"/>
      <c r="F2553" s="435"/>
      <c r="G2553" s="435"/>
      <c r="H2553" s="435"/>
      <c r="I2553" s="435"/>
      <c r="J2553" s="435"/>
      <c r="K2553" s="435"/>
      <c r="L2553" s="435"/>
      <c r="M2553" s="435"/>
      <c r="N2553" s="435"/>
    </row>
    <row r="2554" spans="1:14" ht="24.95" customHeight="1" x14ac:dyDescent="0.2">
      <c r="A2554" s="435"/>
      <c r="B2554" s="435"/>
      <c r="C2554" s="435"/>
      <c r="D2554" s="435"/>
      <c r="E2554" s="435"/>
      <c r="F2554" s="435"/>
      <c r="G2554" s="435"/>
      <c r="H2554" s="435"/>
      <c r="I2554" s="435"/>
      <c r="J2554" s="435"/>
      <c r="K2554" s="435"/>
      <c r="L2554" s="435"/>
      <c r="M2554" s="435"/>
      <c r="N2554" s="435"/>
    </row>
    <row r="2555" spans="1:14" ht="24.95" customHeight="1" x14ac:dyDescent="0.2">
      <c r="A2555" s="435"/>
      <c r="B2555" s="435"/>
      <c r="C2555" s="435"/>
      <c r="D2555" s="435"/>
      <c r="E2555" s="435"/>
      <c r="F2555" s="435"/>
      <c r="G2555" s="435"/>
      <c r="H2555" s="435"/>
      <c r="I2555" s="435"/>
      <c r="J2555" s="435"/>
      <c r="K2555" s="435"/>
      <c r="L2555" s="435"/>
      <c r="M2555" s="435"/>
      <c r="N2555" s="435"/>
    </row>
    <row r="2556" spans="1:14" ht="24.95" customHeight="1" x14ac:dyDescent="0.2">
      <c r="A2556" s="435"/>
      <c r="B2556" s="435"/>
      <c r="C2556" s="435"/>
      <c r="D2556" s="435"/>
      <c r="E2556" s="435"/>
      <c r="F2556" s="435"/>
      <c r="G2556" s="435"/>
      <c r="H2556" s="435"/>
      <c r="I2556" s="435"/>
      <c r="J2556" s="435"/>
      <c r="K2556" s="435"/>
      <c r="L2556" s="435"/>
      <c r="M2556" s="435"/>
      <c r="N2556" s="435"/>
    </row>
    <row r="2557" spans="1:14" ht="24.95" customHeight="1" x14ac:dyDescent="0.2">
      <c r="A2557" s="435"/>
      <c r="B2557" s="435"/>
      <c r="C2557" s="435"/>
      <c r="D2557" s="435"/>
      <c r="E2557" s="435"/>
      <c r="F2557" s="435"/>
      <c r="G2557" s="435"/>
      <c r="H2557" s="435"/>
      <c r="I2557" s="435"/>
      <c r="J2557" s="435"/>
      <c r="K2557" s="435"/>
      <c r="L2557" s="435"/>
      <c r="M2557" s="435"/>
      <c r="N2557" s="435"/>
    </row>
    <row r="2558" spans="1:14" ht="24.95" customHeight="1" x14ac:dyDescent="0.2">
      <c r="A2558" s="435"/>
      <c r="B2558" s="435"/>
      <c r="C2558" s="435"/>
      <c r="D2558" s="435"/>
      <c r="E2558" s="435"/>
      <c r="F2558" s="435"/>
      <c r="G2558" s="435"/>
      <c r="H2558" s="435"/>
      <c r="I2558" s="435"/>
      <c r="J2558" s="435"/>
      <c r="K2558" s="435"/>
      <c r="L2558" s="435"/>
      <c r="M2558" s="435"/>
      <c r="N2558" s="435"/>
    </row>
    <row r="2559" spans="1:14" ht="24.95" customHeight="1" x14ac:dyDescent="0.2">
      <c r="A2559" s="435"/>
      <c r="B2559" s="435"/>
      <c r="C2559" s="435"/>
      <c r="D2559" s="435"/>
      <c r="E2559" s="435"/>
      <c r="F2559" s="435"/>
      <c r="G2559" s="435"/>
      <c r="H2559" s="435"/>
      <c r="I2559" s="435"/>
      <c r="J2559" s="435"/>
      <c r="K2559" s="435"/>
      <c r="L2559" s="435"/>
      <c r="M2559" s="435"/>
      <c r="N2559" s="4">
        <v>28</v>
      </c>
    </row>
    <row r="2560" spans="1:14" ht="24.95" customHeight="1" x14ac:dyDescent="0.2">
      <c r="A2560" s="710" t="s">
        <v>492</v>
      </c>
      <c r="B2560" s="710"/>
      <c r="C2560" s="710"/>
      <c r="D2560" s="710"/>
      <c r="E2560" s="710"/>
      <c r="F2560" s="710"/>
      <c r="G2560" s="710"/>
      <c r="H2560" s="710"/>
      <c r="I2560" s="710"/>
      <c r="J2560" s="710"/>
      <c r="K2560" s="710"/>
      <c r="L2560" s="710"/>
      <c r="M2560" s="710"/>
      <c r="N2560" s="710"/>
    </row>
    <row r="2561" spans="1:14" ht="24.95" customHeight="1" x14ac:dyDescent="0.2">
      <c r="A2561" s="387"/>
      <c r="B2561" s="428"/>
      <c r="C2561" s="428"/>
      <c r="D2561" s="428"/>
      <c r="E2561" s="428"/>
      <c r="F2561" s="428"/>
      <c r="G2561" s="428"/>
      <c r="H2561" s="428"/>
      <c r="I2561" s="428"/>
      <c r="J2561" s="428"/>
      <c r="K2561" s="428"/>
      <c r="L2561" s="428"/>
      <c r="M2561" s="428"/>
      <c r="N2561" s="428"/>
    </row>
    <row r="2562" spans="1:14" ht="24.95" customHeight="1" x14ac:dyDescent="0.2">
      <c r="A2562" s="711" t="s">
        <v>113</v>
      </c>
      <c r="B2562" s="711"/>
      <c r="C2562" s="711"/>
      <c r="D2562" s="711"/>
      <c r="E2562" s="711"/>
      <c r="F2562" s="711"/>
      <c r="G2562" s="711"/>
      <c r="H2562" s="711"/>
      <c r="I2562" s="711"/>
      <c r="J2562" s="711"/>
      <c r="K2562" s="711"/>
      <c r="L2562" s="711"/>
      <c r="M2562" s="711"/>
      <c r="N2562" s="711"/>
    </row>
    <row r="2563" spans="1:14" ht="24.95" customHeight="1" x14ac:dyDescent="0.2">
      <c r="A2563" s="428"/>
      <c r="B2563" s="428"/>
      <c r="C2563" s="428"/>
      <c r="D2563" s="428"/>
      <c r="E2563" s="428"/>
      <c r="F2563" s="428"/>
      <c r="G2563" s="428"/>
      <c r="H2563" s="428"/>
      <c r="I2563" s="428"/>
      <c r="J2563" s="428"/>
      <c r="K2563" s="428"/>
      <c r="L2563" s="428"/>
      <c r="M2563" s="428"/>
      <c r="N2563" s="428"/>
    </row>
    <row r="2564" spans="1:14" ht="24.95" customHeight="1" x14ac:dyDescent="0.2">
      <c r="A2564" s="706" t="s">
        <v>96</v>
      </c>
      <c r="B2564" s="706"/>
      <c r="C2564" s="706"/>
      <c r="D2564" s="706"/>
      <c r="E2564" s="706"/>
      <c r="F2564" s="706"/>
      <c r="G2564" s="706"/>
      <c r="H2564" s="431"/>
      <c r="I2564" s="431"/>
      <c r="J2564" s="431"/>
      <c r="K2564" s="431"/>
      <c r="L2564" s="431"/>
      <c r="M2564" s="431"/>
      <c r="N2564" s="431"/>
    </row>
    <row r="2565" spans="1:14" ht="24.95" customHeight="1" x14ac:dyDescent="0.25">
      <c r="A2565" s="546" t="s">
        <v>97</v>
      </c>
      <c r="B2565" s="547"/>
      <c r="C2565" s="547" t="s">
        <v>611</v>
      </c>
      <c r="D2565" s="547"/>
      <c r="E2565" s="547" t="s">
        <v>634</v>
      </c>
      <c r="F2565" s="547"/>
      <c r="G2565" s="547" t="s">
        <v>31</v>
      </c>
      <c r="H2565" s="429"/>
      <c r="J2565" s="712"/>
      <c r="K2565" s="712"/>
      <c r="L2565" s="712"/>
      <c r="M2565" s="712"/>
      <c r="N2565" s="366"/>
    </row>
    <row r="2566" spans="1:14" ht="24.95" customHeight="1" x14ac:dyDescent="0.2">
      <c r="A2566" s="548" t="s">
        <v>5</v>
      </c>
      <c r="B2566" s="549"/>
      <c r="C2566" s="549">
        <f>'EV. ESTABL. Y PZAS. X T.A.'!B427</f>
        <v>822</v>
      </c>
      <c r="D2566" s="549"/>
      <c r="E2566" s="549">
        <f>'EV. ESTABL. Y PZAS. X T.A.'!C427</f>
        <v>990</v>
      </c>
      <c r="F2566" s="549"/>
      <c r="G2566" s="550">
        <f>(E2566-C2566)/C2566</f>
        <v>0.20437956204379562</v>
      </c>
      <c r="H2566" s="429"/>
      <c r="I2566" s="429"/>
      <c r="J2566" s="429"/>
      <c r="K2566" s="429"/>
      <c r="L2566" s="429"/>
      <c r="M2566" s="429"/>
      <c r="N2566" s="429"/>
    </row>
    <row r="2567" spans="1:14" ht="24.95" customHeight="1" x14ac:dyDescent="0.2">
      <c r="A2567" s="548" t="s">
        <v>6</v>
      </c>
      <c r="B2567" s="549"/>
      <c r="C2567" s="549">
        <f>'EV. ESTABL. Y PZAS. X T.A.'!B428</f>
        <v>473</v>
      </c>
      <c r="D2567" s="549"/>
      <c r="E2567" s="549">
        <f>'EV. ESTABL. Y PZAS. X T.A.'!C428</f>
        <v>629</v>
      </c>
      <c r="F2567" s="549"/>
      <c r="G2567" s="550">
        <f t="shared" ref="G2567:G2575" si="105">(E2567-C2567)/C2567</f>
        <v>0.32980972515856238</v>
      </c>
      <c r="H2567" s="429"/>
      <c r="I2567" s="429"/>
      <c r="J2567" s="429"/>
      <c r="K2567" s="429"/>
      <c r="L2567" s="429"/>
      <c r="M2567" s="429"/>
      <c r="N2567" s="429"/>
    </row>
    <row r="2568" spans="1:14" ht="24.95" customHeight="1" x14ac:dyDescent="0.2">
      <c r="A2568" s="548" t="s">
        <v>18</v>
      </c>
      <c r="B2568" s="549"/>
      <c r="C2568" s="549">
        <f>'EV. ESTABL. Y PZAS. X T.A.'!B429</f>
        <v>751</v>
      </c>
      <c r="D2568" s="549"/>
      <c r="E2568" s="549">
        <f>'EV. ESTABL. Y PZAS. X T.A.'!C429</f>
        <v>930</v>
      </c>
      <c r="F2568" s="549"/>
      <c r="G2568" s="550">
        <f t="shared" si="105"/>
        <v>0.23834886817576564</v>
      </c>
      <c r="H2568" s="429"/>
      <c r="I2568" s="429"/>
      <c r="J2568" s="429"/>
      <c r="K2568" s="429"/>
      <c r="L2568" s="429"/>
      <c r="M2568" s="429"/>
      <c r="N2568" s="429"/>
    </row>
    <row r="2569" spans="1:14" ht="24.95" customHeight="1" x14ac:dyDescent="0.2">
      <c r="A2569" s="548" t="s">
        <v>7</v>
      </c>
      <c r="B2569" s="549"/>
      <c r="C2569" s="549">
        <f>'EV. ESTABL. Y PZAS. X T.A.'!B430</f>
        <v>85</v>
      </c>
      <c r="D2569" s="549"/>
      <c r="E2569" s="549">
        <f>'EV. ESTABL. Y PZAS. X T.A.'!C430</f>
        <v>114</v>
      </c>
      <c r="F2569" s="549"/>
      <c r="G2569" s="550">
        <f t="shared" si="105"/>
        <v>0.3411764705882353</v>
      </c>
      <c r="H2569" s="429"/>
      <c r="I2569" s="429"/>
      <c r="J2569" s="429"/>
      <c r="K2569" s="429"/>
      <c r="L2569" s="429"/>
      <c r="M2569" s="429"/>
      <c r="N2569" s="429"/>
    </row>
    <row r="2570" spans="1:14" ht="24.95" customHeight="1" x14ac:dyDescent="0.2">
      <c r="A2570" s="548" t="s">
        <v>8</v>
      </c>
      <c r="B2570" s="549"/>
      <c r="C2570" s="549">
        <f>'EV. ESTABL. Y PZAS. X T.A.'!B431</f>
        <v>649</v>
      </c>
      <c r="D2570" s="549"/>
      <c r="E2570" s="549">
        <f>'EV. ESTABL. Y PZAS. X T.A.'!C431</f>
        <v>677</v>
      </c>
      <c r="F2570" s="549"/>
      <c r="G2570" s="550">
        <f t="shared" si="105"/>
        <v>4.3143297380585519E-2</v>
      </c>
      <c r="H2570" s="429"/>
      <c r="I2570" s="429"/>
      <c r="J2570" s="429"/>
      <c r="K2570" s="429"/>
      <c r="L2570" s="429"/>
      <c r="M2570" s="429"/>
      <c r="N2570" s="429"/>
    </row>
    <row r="2571" spans="1:14" ht="24.95" customHeight="1" x14ac:dyDescent="0.2">
      <c r="A2571" s="548" t="s">
        <v>9</v>
      </c>
      <c r="B2571" s="549"/>
      <c r="C2571" s="549">
        <f>'EV. ESTABL. Y PZAS. X T.A.'!B432</f>
        <v>446</v>
      </c>
      <c r="D2571" s="549"/>
      <c r="E2571" s="549">
        <f>'EV. ESTABL. Y PZAS. X T.A.'!C432</f>
        <v>508</v>
      </c>
      <c r="F2571" s="549"/>
      <c r="G2571" s="550">
        <f t="shared" si="105"/>
        <v>0.13901345291479822</v>
      </c>
      <c r="H2571" s="429"/>
      <c r="I2571" s="429"/>
      <c r="J2571" s="429"/>
      <c r="K2571" s="429"/>
      <c r="L2571" s="429"/>
      <c r="M2571" s="429"/>
      <c r="N2571" s="429"/>
    </row>
    <row r="2572" spans="1:14" ht="24.95" customHeight="1" x14ac:dyDescent="0.2">
      <c r="A2572" s="548" t="s">
        <v>10</v>
      </c>
      <c r="B2572" s="549"/>
      <c r="C2572" s="549">
        <f>'EV. ESTABL. Y PZAS. X T.A.'!B433</f>
        <v>229</v>
      </c>
      <c r="D2572" s="549"/>
      <c r="E2572" s="549">
        <f>'EV. ESTABL. Y PZAS. X T.A.'!C433</f>
        <v>283</v>
      </c>
      <c r="F2572" s="549"/>
      <c r="G2572" s="550">
        <f t="shared" si="105"/>
        <v>0.23580786026200873</v>
      </c>
      <c r="H2572" s="429"/>
      <c r="I2572" s="429"/>
      <c r="J2572" s="429"/>
      <c r="K2572" s="429"/>
      <c r="L2572" s="429"/>
      <c r="M2572" s="429"/>
      <c r="N2572" s="429"/>
    </row>
    <row r="2573" spans="1:14" ht="24.95" customHeight="1" x14ac:dyDescent="0.2">
      <c r="A2573" s="548" t="s">
        <v>11</v>
      </c>
      <c r="B2573" s="549"/>
      <c r="C2573" s="549">
        <f>'EV. ESTABL. Y PZAS. X T.A.'!B434</f>
        <v>279</v>
      </c>
      <c r="D2573" s="549"/>
      <c r="E2573" s="549">
        <f>'EV. ESTABL. Y PZAS. X T.A.'!C434</f>
        <v>311</v>
      </c>
      <c r="F2573" s="549"/>
      <c r="G2573" s="550">
        <f t="shared" si="105"/>
        <v>0.11469534050179211</v>
      </c>
      <c r="H2573" s="429"/>
      <c r="I2573" s="429"/>
      <c r="J2573" s="429"/>
      <c r="K2573" s="429"/>
      <c r="L2573" s="429"/>
      <c r="M2573" s="429"/>
      <c r="N2573" s="429"/>
    </row>
    <row r="2574" spans="1:14" ht="24.95" customHeight="1" x14ac:dyDescent="0.2">
      <c r="A2574" s="548" t="s">
        <v>12</v>
      </c>
      <c r="B2574" s="549"/>
      <c r="C2574" s="549">
        <f>'EV. ESTABL. Y PZAS. X T.A.'!B435</f>
        <v>408</v>
      </c>
      <c r="D2574" s="549"/>
      <c r="E2574" s="549">
        <f>'EV. ESTABL. Y PZAS. X T.A.'!C435</f>
        <v>444</v>
      </c>
      <c r="F2574" s="549"/>
      <c r="G2574" s="550">
        <f t="shared" si="105"/>
        <v>8.8235294117647065E-2</v>
      </c>
      <c r="H2574" s="429"/>
      <c r="I2574" s="429"/>
      <c r="J2574" s="429"/>
      <c r="K2574" s="429"/>
      <c r="L2574" s="429"/>
      <c r="M2574" s="429"/>
      <c r="N2574" s="429"/>
    </row>
    <row r="2575" spans="1:14" ht="24.95" customHeight="1" x14ac:dyDescent="0.2">
      <c r="A2575" s="491" t="s">
        <v>13</v>
      </c>
      <c r="B2575" s="555"/>
      <c r="C2575" s="555">
        <f>SUM(C2566:C2574)</f>
        <v>4142</v>
      </c>
      <c r="D2575" s="555"/>
      <c r="E2575" s="555">
        <f>SUM(E2566:E2574)</f>
        <v>4886</v>
      </c>
      <c r="F2575" s="555"/>
      <c r="G2575" s="557">
        <f t="shared" si="105"/>
        <v>0.17962337035248671</v>
      </c>
      <c r="H2575" s="429"/>
      <c r="I2575" s="429"/>
      <c r="J2575" s="429"/>
      <c r="K2575" s="429"/>
      <c r="L2575" s="429"/>
      <c r="M2575" s="429"/>
      <c r="N2575" s="429"/>
    </row>
    <row r="2576" spans="1:14" ht="24.95" customHeight="1" x14ac:dyDescent="0.25">
      <c r="A2576" s="366"/>
      <c r="B2576" s="426"/>
      <c r="C2576" s="426"/>
      <c r="D2576" s="426"/>
      <c r="E2576" s="426"/>
      <c r="F2576" s="427"/>
      <c r="G2576" s="427"/>
      <c r="H2576" s="429"/>
      <c r="I2576" s="429"/>
      <c r="J2576" s="429"/>
      <c r="K2576" s="429"/>
      <c r="L2576" s="429"/>
      <c r="M2576" s="429"/>
      <c r="N2576" s="429"/>
    </row>
    <row r="2577" spans="1:14" ht="24.95" customHeight="1" x14ac:dyDescent="0.25">
      <c r="A2577" s="366"/>
      <c r="B2577" s="426"/>
      <c r="C2577" s="426"/>
      <c r="D2577" s="426"/>
      <c r="E2577" s="426"/>
      <c r="F2577" s="427"/>
      <c r="G2577" s="427"/>
      <c r="H2577" s="429"/>
      <c r="I2577" s="429"/>
      <c r="J2577" s="429"/>
      <c r="K2577" s="429"/>
      <c r="L2577" s="429"/>
      <c r="M2577" s="429"/>
      <c r="N2577" s="429"/>
    </row>
    <row r="2578" spans="1:14" ht="24.95" customHeight="1" x14ac:dyDescent="0.25">
      <c r="A2578" s="708"/>
      <c r="B2578" s="708"/>
      <c r="C2578" s="708"/>
      <c r="D2578" s="708"/>
      <c r="E2578" s="432"/>
      <c r="F2578" s="709"/>
      <c r="G2578" s="709"/>
      <c r="H2578" s="709"/>
      <c r="I2578" s="433"/>
      <c r="J2578" s="421"/>
      <c r="K2578" s="421"/>
      <c r="L2578" s="354"/>
      <c r="M2578" s="434"/>
      <c r="N2578" s="434"/>
    </row>
    <row r="2579" spans="1:14" ht="24.95" customHeight="1" x14ac:dyDescent="0.2">
      <c r="A2579" s="429"/>
      <c r="B2579" s="429"/>
      <c r="C2579" s="429"/>
      <c r="D2579" s="429"/>
      <c r="E2579" s="429"/>
      <c r="F2579" s="429"/>
      <c r="G2579" s="429"/>
      <c r="H2579" s="429"/>
      <c r="I2579" s="429"/>
      <c r="J2579" s="429"/>
      <c r="K2579" s="429"/>
      <c r="L2579" s="429"/>
      <c r="M2579" s="429"/>
      <c r="N2579" s="429"/>
    </row>
    <row r="2580" spans="1:14" ht="24.95" customHeight="1" x14ac:dyDescent="0.25">
      <c r="A2580" s="366"/>
      <c r="B2580" s="426"/>
      <c r="C2580" s="426"/>
      <c r="D2580" s="426"/>
      <c r="E2580" s="426"/>
      <c r="F2580" s="427"/>
      <c r="G2580" s="427"/>
      <c r="H2580" s="429"/>
      <c r="I2580" s="429"/>
      <c r="J2580" s="429"/>
      <c r="K2580" s="429"/>
      <c r="L2580" s="429"/>
      <c r="M2580" s="429"/>
      <c r="N2580" s="429"/>
    </row>
    <row r="2581" spans="1:14" ht="24.95" customHeight="1" x14ac:dyDescent="0.25">
      <c r="A2581" s="366"/>
      <c r="B2581" s="426"/>
      <c r="C2581" s="426"/>
      <c r="D2581" s="426"/>
      <c r="E2581" s="426"/>
      <c r="F2581" s="427"/>
      <c r="G2581" s="427"/>
      <c r="H2581" s="429"/>
      <c r="I2581" s="429"/>
      <c r="J2581" s="429"/>
      <c r="K2581" s="429"/>
      <c r="L2581" s="429"/>
      <c r="M2581" s="429"/>
      <c r="N2581" s="429"/>
    </row>
    <row r="2582" spans="1:14" ht="24.95" customHeight="1" x14ac:dyDescent="0.25">
      <c r="A2582" s="366"/>
      <c r="B2582" s="426"/>
      <c r="C2582" s="426"/>
      <c r="D2582" s="426"/>
      <c r="E2582" s="426"/>
      <c r="F2582" s="427"/>
      <c r="G2582" s="427"/>
      <c r="H2582" s="429"/>
      <c r="I2582" s="429"/>
      <c r="J2582" s="429"/>
      <c r="K2582" s="429"/>
      <c r="L2582" s="429"/>
      <c r="M2582" s="429"/>
      <c r="N2582" s="429"/>
    </row>
    <row r="2583" spans="1:14" ht="24.95" customHeight="1" x14ac:dyDescent="0.25">
      <c r="A2583" s="366"/>
      <c r="B2583" s="426"/>
      <c r="C2583" s="426"/>
      <c r="D2583" s="426"/>
      <c r="E2583" s="426"/>
      <c r="F2583" s="427"/>
      <c r="G2583" s="427"/>
      <c r="H2583" s="429"/>
      <c r="I2583" s="429"/>
      <c r="J2583" s="429"/>
      <c r="K2583" s="429"/>
      <c r="L2583" s="429"/>
      <c r="M2583" s="429"/>
      <c r="N2583" s="429"/>
    </row>
    <row r="2584" spans="1:14" ht="24.95" customHeight="1" x14ac:dyDescent="0.25">
      <c r="A2584" s="366"/>
      <c r="B2584" s="426"/>
      <c r="C2584" s="426"/>
      <c r="D2584" s="426"/>
      <c r="E2584" s="426"/>
      <c r="F2584" s="427"/>
      <c r="G2584" s="427"/>
      <c r="H2584" s="429"/>
      <c r="I2584" s="429"/>
      <c r="J2584" s="429"/>
      <c r="K2584" s="429"/>
      <c r="L2584" s="429"/>
      <c r="M2584" s="429"/>
      <c r="N2584" s="429"/>
    </row>
    <row r="2585" spans="1:14" ht="24.95" customHeight="1" x14ac:dyDescent="0.25">
      <c r="A2585" s="366"/>
      <c r="B2585" s="426"/>
      <c r="C2585" s="426"/>
      <c r="D2585" s="426"/>
      <c r="E2585" s="426"/>
      <c r="F2585" s="427"/>
      <c r="G2585" s="427"/>
      <c r="H2585" s="429"/>
      <c r="I2585" s="429"/>
      <c r="J2585" s="429"/>
      <c r="K2585" s="429"/>
      <c r="L2585" s="429"/>
      <c r="M2585" s="429"/>
      <c r="N2585" s="429"/>
    </row>
    <row r="2586" spans="1:14" ht="24.95" customHeight="1" x14ac:dyDescent="0.25">
      <c r="A2586" s="366"/>
      <c r="B2586" s="426"/>
      <c r="C2586" s="426"/>
      <c r="D2586" s="426"/>
      <c r="E2586" s="426"/>
      <c r="F2586" s="427"/>
      <c r="G2586" s="427"/>
      <c r="H2586" s="429"/>
      <c r="I2586" s="429"/>
      <c r="J2586" s="429"/>
      <c r="K2586" s="429"/>
      <c r="L2586" s="429"/>
      <c r="M2586" s="429"/>
      <c r="N2586" s="429"/>
    </row>
    <row r="2587" spans="1:14" ht="24.95" customHeight="1" x14ac:dyDescent="0.25">
      <c r="A2587" s="366"/>
      <c r="B2587" s="426"/>
      <c r="C2587" s="426"/>
      <c r="D2587" s="426"/>
      <c r="E2587" s="426"/>
      <c r="F2587" s="427"/>
      <c r="G2587" s="427"/>
      <c r="H2587" s="429"/>
      <c r="I2587" s="429"/>
      <c r="J2587" s="429"/>
      <c r="K2587" s="429"/>
      <c r="L2587" s="429"/>
      <c r="M2587" s="429"/>
      <c r="N2587" s="429"/>
    </row>
    <row r="2588" spans="1:14" ht="24.95" customHeight="1" x14ac:dyDescent="0.25">
      <c r="A2588" s="366"/>
      <c r="B2588" s="426"/>
      <c r="C2588" s="426"/>
      <c r="D2588" s="426"/>
      <c r="E2588" s="426"/>
      <c r="F2588" s="427"/>
      <c r="G2588" s="427"/>
      <c r="H2588" s="429"/>
      <c r="I2588" s="429"/>
      <c r="J2588" s="429"/>
      <c r="K2588" s="429"/>
      <c r="L2588" s="429"/>
      <c r="M2588" s="429"/>
      <c r="N2588" s="429"/>
    </row>
    <row r="2589" spans="1:14" ht="24.95" customHeight="1" x14ac:dyDescent="0.25">
      <c r="A2589" s="385"/>
      <c r="B2589" s="426"/>
      <c r="C2589" s="426"/>
      <c r="D2589" s="426"/>
      <c r="E2589" s="426"/>
      <c r="F2589" s="427"/>
      <c r="G2589" s="427"/>
      <c r="H2589" s="429"/>
      <c r="I2589" s="429"/>
      <c r="J2589" s="429"/>
      <c r="K2589" s="429"/>
      <c r="L2589" s="429"/>
      <c r="M2589" s="429"/>
      <c r="N2589" s="429"/>
    </row>
    <row r="2590" spans="1:14" ht="24.95" customHeight="1" x14ac:dyDescent="0.2">
      <c r="A2590" s="706" t="s">
        <v>98</v>
      </c>
      <c r="B2590" s="706"/>
      <c r="C2590" s="706"/>
      <c r="D2590" s="706"/>
      <c r="E2590" s="706"/>
      <c r="F2590" s="706"/>
      <c r="G2590" s="706"/>
      <c r="H2590" s="431"/>
      <c r="I2590" s="431"/>
      <c r="J2590" s="431"/>
      <c r="K2590" s="431"/>
      <c r="L2590" s="431"/>
      <c r="M2590" s="431"/>
      <c r="N2590" s="431"/>
    </row>
    <row r="2591" spans="1:14" ht="24.95" customHeight="1" x14ac:dyDescent="0.2">
      <c r="A2591" s="546" t="s">
        <v>97</v>
      </c>
      <c r="B2591" s="547"/>
      <c r="C2591" s="547" t="s">
        <v>611</v>
      </c>
      <c r="D2591" s="547"/>
      <c r="E2591" s="547" t="s">
        <v>634</v>
      </c>
      <c r="F2591" s="547"/>
      <c r="G2591" s="547" t="s">
        <v>31</v>
      </c>
      <c r="H2591" s="429"/>
      <c r="I2591" s="429"/>
      <c r="J2591" s="429"/>
      <c r="K2591" s="429"/>
      <c r="L2591" s="429"/>
      <c r="M2591" s="429"/>
      <c r="N2591" s="429"/>
    </row>
    <row r="2592" spans="1:14" ht="24.95" customHeight="1" x14ac:dyDescent="0.2">
      <c r="A2592" s="548" t="s">
        <v>5</v>
      </c>
      <c r="B2592" s="549"/>
      <c r="C2592" s="549">
        <f>'EV. ESTABL. Y PZAS. X T.A.'!B462</f>
        <v>6113</v>
      </c>
      <c r="D2592" s="549"/>
      <c r="E2592" s="549">
        <f>'EV. ESTABL. Y PZAS. X T.A.'!C462</f>
        <v>7195</v>
      </c>
      <c r="F2592" s="549"/>
      <c r="G2592" s="550">
        <f>(E2592-C2592)/C2592</f>
        <v>0.17699983641419925</v>
      </c>
      <c r="H2592" s="429"/>
      <c r="I2592" s="429"/>
      <c r="J2592" s="429"/>
      <c r="K2592" s="429"/>
      <c r="L2592" s="429"/>
      <c r="M2592" s="429"/>
      <c r="N2592" s="429"/>
    </row>
    <row r="2593" spans="1:14" ht="24.95" customHeight="1" x14ac:dyDescent="0.2">
      <c r="A2593" s="548" t="s">
        <v>6</v>
      </c>
      <c r="B2593" s="549"/>
      <c r="C2593" s="549">
        <f>'EV. ESTABL. Y PZAS. X T.A.'!B463</f>
        <v>3031</v>
      </c>
      <c r="D2593" s="549"/>
      <c r="E2593" s="549">
        <f>'EV. ESTABL. Y PZAS. X T.A.'!C463</f>
        <v>3985</v>
      </c>
      <c r="F2593" s="549"/>
      <c r="G2593" s="550">
        <f t="shared" ref="G2593:G2601" si="106">(E2593-C2593)/C2593</f>
        <v>0.31474760805014845</v>
      </c>
      <c r="H2593" s="429"/>
      <c r="I2593" s="429"/>
      <c r="J2593" s="429"/>
      <c r="K2593" s="429"/>
      <c r="L2593" s="429"/>
      <c r="M2593" s="429"/>
      <c r="N2593" s="429"/>
    </row>
    <row r="2594" spans="1:14" ht="24.95" customHeight="1" x14ac:dyDescent="0.2">
      <c r="A2594" s="548" t="s">
        <v>18</v>
      </c>
      <c r="B2594" s="549"/>
      <c r="C2594" s="549">
        <f>'EV. ESTABL. Y PZAS. X T.A.'!B464</f>
        <v>4047</v>
      </c>
      <c r="D2594" s="549"/>
      <c r="E2594" s="549">
        <f>'EV. ESTABL. Y PZAS. X T.A.'!C464</f>
        <v>5038</v>
      </c>
      <c r="F2594" s="549"/>
      <c r="G2594" s="550">
        <f t="shared" si="106"/>
        <v>0.24487274524339017</v>
      </c>
      <c r="H2594" s="429"/>
      <c r="I2594" s="429"/>
      <c r="J2594" s="429"/>
      <c r="K2594" s="429"/>
      <c r="L2594" s="429"/>
      <c r="M2594" s="429"/>
      <c r="N2594" s="429"/>
    </row>
    <row r="2595" spans="1:14" ht="24.95" customHeight="1" x14ac:dyDescent="0.2">
      <c r="A2595" s="548" t="s">
        <v>7</v>
      </c>
      <c r="B2595" s="549"/>
      <c r="C2595" s="549">
        <f>'EV. ESTABL. Y PZAS. X T.A.'!B465</f>
        <v>605</v>
      </c>
      <c r="D2595" s="549"/>
      <c r="E2595" s="549">
        <f>'EV. ESTABL. Y PZAS. X T.A.'!C465</f>
        <v>780</v>
      </c>
      <c r="F2595" s="549"/>
      <c r="G2595" s="550">
        <f t="shared" si="106"/>
        <v>0.28925619834710742</v>
      </c>
      <c r="H2595" s="429"/>
      <c r="I2595" s="429"/>
      <c r="J2595" s="429"/>
      <c r="K2595" s="429"/>
      <c r="L2595" s="429"/>
      <c r="M2595" s="429"/>
      <c r="N2595" s="429"/>
    </row>
    <row r="2596" spans="1:14" ht="24.95" customHeight="1" x14ac:dyDescent="0.2">
      <c r="A2596" s="548" t="s">
        <v>8</v>
      </c>
      <c r="B2596" s="549"/>
      <c r="C2596" s="549">
        <f>'EV. ESTABL. Y PZAS. X T.A.'!B466</f>
        <v>3436</v>
      </c>
      <c r="D2596" s="549"/>
      <c r="E2596" s="549">
        <f>'EV. ESTABL. Y PZAS. X T.A.'!C466</f>
        <v>3637</v>
      </c>
      <c r="F2596" s="549"/>
      <c r="G2596" s="550">
        <f t="shared" si="106"/>
        <v>5.8498253783469151E-2</v>
      </c>
      <c r="H2596" s="429"/>
      <c r="I2596" s="429"/>
      <c r="J2596" s="429"/>
      <c r="K2596" s="429"/>
      <c r="L2596" s="429"/>
      <c r="M2596" s="429"/>
      <c r="N2596" s="429"/>
    </row>
    <row r="2597" spans="1:14" ht="24.95" customHeight="1" x14ac:dyDescent="0.2">
      <c r="A2597" s="548" t="s">
        <v>9</v>
      </c>
      <c r="B2597" s="549"/>
      <c r="C2597" s="549">
        <f>'EV. ESTABL. Y PZAS. X T.A.'!B467</f>
        <v>4218</v>
      </c>
      <c r="D2597" s="549"/>
      <c r="E2597" s="549">
        <f>'EV. ESTABL. Y PZAS. X T.A.'!C467</f>
        <v>4724</v>
      </c>
      <c r="F2597" s="549"/>
      <c r="G2597" s="550">
        <f t="shared" si="106"/>
        <v>0.11996206733048838</v>
      </c>
      <c r="H2597" s="429"/>
      <c r="I2597" s="429"/>
      <c r="J2597" s="429"/>
      <c r="K2597" s="429"/>
      <c r="L2597" s="429"/>
      <c r="M2597" s="429"/>
      <c r="N2597" s="429"/>
    </row>
    <row r="2598" spans="1:14" ht="24.95" customHeight="1" x14ac:dyDescent="0.2">
      <c r="A2598" s="548" t="s">
        <v>10</v>
      </c>
      <c r="B2598" s="549"/>
      <c r="C2598" s="549">
        <f>'EV. ESTABL. Y PZAS. X T.A.'!B468</f>
        <v>1399</v>
      </c>
      <c r="D2598" s="549"/>
      <c r="E2598" s="549">
        <f>'EV. ESTABL. Y PZAS. X T.A.'!C468</f>
        <v>1776</v>
      </c>
      <c r="F2598" s="549"/>
      <c r="G2598" s="550">
        <f t="shared" si="106"/>
        <v>0.2694781987133667</v>
      </c>
      <c r="H2598" s="429"/>
      <c r="I2598" s="429"/>
      <c r="J2598" s="429"/>
      <c r="K2598" s="429"/>
      <c r="L2598" s="429"/>
      <c r="M2598" s="429"/>
      <c r="N2598" s="429"/>
    </row>
    <row r="2599" spans="1:14" ht="24.95" customHeight="1" x14ac:dyDescent="0.2">
      <c r="A2599" s="548" t="s">
        <v>11</v>
      </c>
      <c r="B2599" s="549"/>
      <c r="C2599" s="549">
        <f>'EV. ESTABL. Y PZAS. X T.A.'!B469</f>
        <v>1673</v>
      </c>
      <c r="D2599" s="549"/>
      <c r="E2599" s="549">
        <f>'EV. ESTABL. Y PZAS. X T.A.'!C469</f>
        <v>1890</v>
      </c>
      <c r="F2599" s="549"/>
      <c r="G2599" s="550">
        <f t="shared" si="106"/>
        <v>0.1297071129707113</v>
      </c>
      <c r="H2599" s="429"/>
      <c r="I2599" s="429"/>
      <c r="J2599" s="429"/>
      <c r="K2599" s="429"/>
      <c r="L2599" s="429"/>
      <c r="M2599" s="429"/>
      <c r="N2599" s="429"/>
    </row>
    <row r="2600" spans="1:14" ht="24.95" customHeight="1" x14ac:dyDescent="0.2">
      <c r="A2600" s="548" t="s">
        <v>12</v>
      </c>
      <c r="B2600" s="549"/>
      <c r="C2600" s="549">
        <f>'EV. ESTABL. Y PZAS. X T.A.'!B470</f>
        <v>2271</v>
      </c>
      <c r="D2600" s="549"/>
      <c r="E2600" s="549">
        <f>'EV. ESTABL. Y PZAS. X T.A.'!C470</f>
        <v>2447</v>
      </c>
      <c r="F2600" s="549"/>
      <c r="G2600" s="550">
        <f t="shared" si="106"/>
        <v>7.7498899163364152E-2</v>
      </c>
      <c r="H2600" s="429"/>
      <c r="I2600" s="429"/>
      <c r="J2600" s="429"/>
      <c r="K2600" s="429"/>
      <c r="L2600" s="429"/>
      <c r="M2600" s="429"/>
      <c r="N2600" s="429"/>
    </row>
    <row r="2601" spans="1:14" ht="24.95" customHeight="1" x14ac:dyDescent="0.2">
      <c r="A2601" s="491" t="s">
        <v>13</v>
      </c>
      <c r="B2601" s="555"/>
      <c r="C2601" s="555">
        <f>SUM(C2592:C2600)</f>
        <v>26793</v>
      </c>
      <c r="D2601" s="555"/>
      <c r="E2601" s="555">
        <f>SUM(E2592:E2600)</f>
        <v>31472</v>
      </c>
      <c r="F2601" s="555"/>
      <c r="G2601" s="557">
        <f t="shared" si="106"/>
        <v>0.17463516590154143</v>
      </c>
      <c r="H2601" s="429"/>
      <c r="I2601" s="429"/>
      <c r="J2601" s="429"/>
      <c r="K2601" s="429"/>
      <c r="L2601" s="429"/>
      <c r="M2601" s="429"/>
      <c r="N2601" s="429"/>
    </row>
    <row r="2602" spans="1:14" ht="24.95" customHeight="1" x14ac:dyDescent="0.25">
      <c r="A2602" s="366"/>
      <c r="B2602" s="426"/>
      <c r="C2602" s="426"/>
      <c r="D2602" s="426"/>
      <c r="E2602" s="426"/>
      <c r="F2602" s="427"/>
      <c r="G2602" s="427"/>
      <c r="H2602" s="429"/>
      <c r="I2602" s="429"/>
      <c r="J2602" s="429"/>
      <c r="K2602" s="429"/>
      <c r="L2602" s="429"/>
      <c r="M2602" s="429"/>
      <c r="N2602" s="429"/>
    </row>
    <row r="2603" spans="1:14" ht="24.95" customHeight="1" x14ac:dyDescent="0.25">
      <c r="A2603" s="366"/>
      <c r="B2603" s="426"/>
      <c r="C2603" s="426"/>
      <c r="D2603" s="426"/>
      <c r="E2603" s="426"/>
      <c r="F2603" s="427"/>
      <c r="G2603" s="427"/>
      <c r="H2603" s="429"/>
      <c r="I2603" s="429"/>
      <c r="J2603" s="429"/>
      <c r="K2603" s="429"/>
      <c r="L2603" s="429"/>
      <c r="M2603" s="429"/>
      <c r="N2603" s="429"/>
    </row>
    <row r="2604" spans="1:14" ht="24.95" customHeight="1" x14ac:dyDescent="0.25">
      <c r="A2604" s="708"/>
      <c r="B2604" s="708"/>
      <c r="C2604" s="708"/>
      <c r="D2604" s="708"/>
      <c r="E2604" s="432"/>
      <c r="F2604" s="709"/>
      <c r="G2604" s="709"/>
      <c r="H2604" s="709"/>
      <c r="I2604" s="433"/>
      <c r="J2604" s="421"/>
      <c r="K2604" s="434"/>
      <c r="L2604" s="434"/>
      <c r="M2604" s="434"/>
      <c r="N2604" s="434"/>
    </row>
    <row r="2605" spans="1:14" ht="24.95" customHeight="1" x14ac:dyDescent="0.2">
      <c r="A2605" s="435"/>
      <c r="B2605" s="435"/>
      <c r="C2605" s="435"/>
      <c r="D2605" s="435"/>
      <c r="E2605" s="435"/>
      <c r="F2605" s="435"/>
      <c r="G2605" s="435"/>
      <c r="H2605" s="435"/>
      <c r="I2605" s="435"/>
      <c r="J2605" s="435"/>
      <c r="K2605" s="435"/>
      <c r="L2605" s="435"/>
      <c r="M2605" s="435"/>
      <c r="N2605" s="435"/>
    </row>
    <row r="2606" spans="1:14" ht="24.95" customHeight="1" x14ac:dyDescent="0.2">
      <c r="A2606" s="435"/>
      <c r="B2606" s="435"/>
      <c r="C2606" s="435"/>
      <c r="D2606" s="435"/>
      <c r="E2606" s="435"/>
      <c r="F2606" s="435"/>
      <c r="G2606" s="435"/>
      <c r="H2606" s="435"/>
      <c r="I2606" s="435"/>
      <c r="J2606" s="435"/>
      <c r="K2606" s="435"/>
      <c r="L2606" s="435"/>
      <c r="M2606" s="435"/>
      <c r="N2606" s="435"/>
    </row>
    <row r="2607" spans="1:14" ht="24.95" customHeight="1" x14ac:dyDescent="0.2">
      <c r="A2607" s="435"/>
      <c r="B2607" s="435"/>
      <c r="C2607" s="435"/>
      <c r="D2607" s="435"/>
      <c r="E2607" s="435"/>
      <c r="F2607" s="435"/>
      <c r="G2607" s="435"/>
      <c r="H2607" s="435"/>
      <c r="I2607" s="435"/>
      <c r="J2607" s="435"/>
      <c r="K2607" s="435"/>
      <c r="L2607" s="435"/>
      <c r="M2607" s="435"/>
      <c r="N2607" s="435"/>
    </row>
    <row r="2608" spans="1:14" ht="24.95" customHeight="1" x14ac:dyDescent="0.2">
      <c r="A2608" s="435"/>
      <c r="B2608" s="435"/>
      <c r="C2608" s="435"/>
      <c r="D2608" s="435"/>
      <c r="E2608" s="435"/>
      <c r="F2608" s="435"/>
      <c r="G2608" s="435"/>
      <c r="H2608" s="435"/>
      <c r="I2608" s="435"/>
      <c r="J2608" s="435"/>
      <c r="K2608" s="435"/>
      <c r="L2608" s="435"/>
      <c r="M2608" s="435"/>
      <c r="N2608" s="435"/>
    </row>
    <row r="2609" spans="1:14" ht="24.95" customHeight="1" x14ac:dyDescent="0.2">
      <c r="A2609" s="435"/>
      <c r="B2609" s="435"/>
      <c r="C2609" s="435"/>
      <c r="D2609" s="435"/>
      <c r="E2609" s="435"/>
      <c r="F2609" s="435"/>
      <c r="G2609" s="435"/>
      <c r="H2609" s="435"/>
      <c r="I2609" s="435"/>
      <c r="J2609" s="435"/>
      <c r="K2609" s="435"/>
      <c r="L2609" s="435"/>
      <c r="M2609" s="435"/>
      <c r="N2609" s="435"/>
    </row>
    <row r="2610" spans="1:14" ht="24.95" customHeight="1" x14ac:dyDescent="0.2">
      <c r="A2610" s="435"/>
      <c r="B2610" s="435"/>
      <c r="C2610" s="435"/>
      <c r="D2610" s="435"/>
      <c r="E2610" s="435"/>
      <c r="F2610" s="435"/>
      <c r="G2610" s="435"/>
      <c r="H2610" s="435"/>
      <c r="I2610" s="435"/>
      <c r="J2610" s="435"/>
      <c r="K2610" s="435"/>
      <c r="L2610" s="435"/>
      <c r="M2610" s="435"/>
      <c r="N2610" s="435"/>
    </row>
    <row r="2611" spans="1:14" ht="24.95" customHeight="1" x14ac:dyDescent="0.2">
      <c r="A2611" s="435"/>
      <c r="B2611" s="435"/>
      <c r="C2611" s="435"/>
      <c r="D2611" s="435"/>
      <c r="E2611" s="435"/>
      <c r="F2611" s="435"/>
      <c r="G2611" s="435"/>
      <c r="H2611" s="435"/>
      <c r="I2611" s="435"/>
      <c r="J2611" s="435"/>
      <c r="K2611" s="435"/>
      <c r="L2611" s="435"/>
      <c r="M2611" s="435"/>
      <c r="N2611" s="435"/>
    </row>
    <row r="2612" spans="1:14" ht="24.95" customHeight="1" x14ac:dyDescent="0.2">
      <c r="A2612" s="435"/>
      <c r="B2612" s="435"/>
      <c r="C2612" s="435"/>
      <c r="D2612" s="435"/>
      <c r="E2612" s="435"/>
      <c r="F2612" s="435"/>
      <c r="G2612" s="435"/>
      <c r="H2612" s="435"/>
      <c r="I2612" s="435"/>
      <c r="J2612" s="435"/>
      <c r="K2612" s="435"/>
      <c r="L2612" s="435"/>
      <c r="M2612" s="435"/>
      <c r="N2612" s="435"/>
    </row>
    <row r="2613" spans="1:14" ht="24.95" customHeight="1" x14ac:dyDescent="0.2">
      <c r="A2613" s="435"/>
      <c r="B2613" s="435"/>
      <c r="C2613" s="435"/>
      <c r="D2613" s="435"/>
      <c r="E2613" s="435"/>
      <c r="F2613" s="435"/>
      <c r="G2613" s="435"/>
      <c r="H2613" s="435"/>
      <c r="I2613" s="435"/>
      <c r="J2613" s="435"/>
      <c r="K2613" s="435"/>
      <c r="L2613" s="435"/>
      <c r="M2613" s="435"/>
      <c r="N2613" s="435"/>
    </row>
    <row r="2614" spans="1:14" ht="24.95" customHeight="1" x14ac:dyDescent="0.2">
      <c r="A2614" s="435"/>
      <c r="B2614" s="435"/>
      <c r="C2614" s="435"/>
      <c r="D2614" s="435"/>
      <c r="E2614" s="435"/>
      <c r="F2614" s="435"/>
      <c r="G2614" s="435"/>
      <c r="H2614" s="435"/>
      <c r="I2614" s="435"/>
      <c r="J2614" s="435"/>
      <c r="K2614" s="435"/>
      <c r="L2614" s="435"/>
      <c r="M2614" s="435"/>
      <c r="N2614" s="435"/>
    </row>
    <row r="2615" spans="1:14" ht="24.95" customHeight="1" x14ac:dyDescent="0.2">
      <c r="A2615" s="435"/>
      <c r="B2615" s="435"/>
      <c r="C2615" s="435"/>
      <c r="D2615" s="435"/>
      <c r="E2615" s="435"/>
      <c r="F2615" s="435"/>
      <c r="G2615" s="435"/>
      <c r="H2615" s="435"/>
      <c r="I2615" s="435"/>
      <c r="J2615" s="435"/>
      <c r="K2615" s="435"/>
      <c r="L2615" s="435"/>
      <c r="M2615" s="435"/>
      <c r="N2615" s="435"/>
    </row>
    <row r="2616" spans="1:14" ht="24.95" customHeight="1" x14ac:dyDescent="0.2">
      <c r="A2616" s="435"/>
      <c r="B2616" s="435"/>
      <c r="C2616" s="435"/>
      <c r="D2616" s="435"/>
      <c r="E2616" s="435"/>
      <c r="F2616" s="435"/>
      <c r="G2616" s="435"/>
      <c r="H2616" s="435"/>
      <c r="I2616" s="435"/>
      <c r="J2616" s="435"/>
      <c r="K2616" s="435"/>
      <c r="L2616" s="435"/>
      <c r="M2616" s="435"/>
      <c r="N2616" s="435"/>
    </row>
    <row r="2617" spans="1:14" ht="24.95" customHeight="1" x14ac:dyDescent="0.2">
      <c r="A2617" s="435"/>
      <c r="B2617" s="435"/>
      <c r="C2617" s="435"/>
      <c r="D2617" s="435"/>
      <c r="E2617" s="435"/>
      <c r="F2617" s="435"/>
      <c r="G2617" s="435"/>
      <c r="H2617" s="435"/>
      <c r="I2617" s="435"/>
      <c r="J2617" s="435"/>
      <c r="K2617" s="435"/>
      <c r="L2617" s="435"/>
      <c r="M2617" s="435"/>
      <c r="N2617" s="435"/>
    </row>
    <row r="2618" spans="1:14" ht="24.95" customHeight="1" x14ac:dyDescent="0.2">
      <c r="A2618" s="435"/>
      <c r="B2618" s="435"/>
      <c r="C2618" s="435"/>
      <c r="D2618" s="435"/>
      <c r="E2618" s="435"/>
      <c r="F2618" s="435"/>
      <c r="G2618" s="435"/>
      <c r="H2618" s="435"/>
      <c r="I2618" s="435"/>
      <c r="J2618" s="435"/>
      <c r="K2618" s="435"/>
      <c r="L2618" s="435"/>
      <c r="M2618" s="435"/>
      <c r="N2618" s="435"/>
    </row>
    <row r="2619" spans="1:14" ht="24.95" customHeight="1" x14ac:dyDescent="0.2">
      <c r="A2619" s="435"/>
      <c r="B2619" s="435"/>
      <c r="C2619" s="435"/>
      <c r="D2619" s="435"/>
      <c r="E2619" s="435"/>
      <c r="F2619" s="435"/>
      <c r="G2619" s="435"/>
      <c r="H2619" s="435"/>
      <c r="I2619" s="435"/>
      <c r="J2619" s="435"/>
      <c r="K2619" s="435"/>
      <c r="L2619" s="435"/>
      <c r="M2619" s="435"/>
      <c r="N2619" s="435"/>
    </row>
    <row r="2620" spans="1:14" ht="24.95" customHeight="1" x14ac:dyDescent="0.2">
      <c r="A2620" s="435"/>
      <c r="B2620" s="435"/>
      <c r="C2620" s="435"/>
      <c r="D2620" s="435"/>
      <c r="E2620" s="435"/>
      <c r="F2620" s="435"/>
      <c r="G2620" s="435"/>
      <c r="H2620" s="435"/>
      <c r="I2620" s="435"/>
      <c r="J2620" s="435"/>
      <c r="K2620" s="435"/>
      <c r="L2620" s="435"/>
      <c r="M2620" s="435"/>
      <c r="N2620" s="435"/>
    </row>
    <row r="2621" spans="1:14" ht="24.95" customHeight="1" x14ac:dyDescent="0.2">
      <c r="A2621" s="435"/>
      <c r="B2621" s="435"/>
      <c r="C2621" s="435"/>
      <c r="D2621" s="435"/>
      <c r="E2621" s="435"/>
      <c r="F2621" s="435"/>
      <c r="G2621" s="435"/>
      <c r="H2621" s="435"/>
      <c r="I2621" s="435"/>
      <c r="J2621" s="435"/>
      <c r="K2621" s="435"/>
      <c r="L2621" s="435"/>
      <c r="M2621" s="435"/>
      <c r="N2621" s="435"/>
    </row>
    <row r="2622" spans="1:14" ht="24.95" customHeight="1" x14ac:dyDescent="0.2">
      <c r="A2622" s="435"/>
      <c r="B2622" s="435"/>
      <c r="C2622" s="435"/>
      <c r="D2622" s="435"/>
      <c r="E2622" s="435"/>
      <c r="F2622" s="435"/>
      <c r="G2622" s="435"/>
      <c r="H2622" s="435"/>
      <c r="I2622" s="435"/>
      <c r="J2622" s="435"/>
      <c r="K2622" s="435"/>
      <c r="L2622" s="435"/>
      <c r="M2622" s="435"/>
      <c r="N2622" s="435"/>
    </row>
    <row r="2623" spans="1:14" ht="24.95" customHeight="1" x14ac:dyDescent="0.2">
      <c r="A2623" s="435"/>
      <c r="B2623" s="435"/>
      <c r="C2623" s="435"/>
      <c r="D2623" s="435"/>
      <c r="E2623" s="435"/>
      <c r="F2623" s="435"/>
      <c r="G2623" s="435"/>
      <c r="H2623" s="435"/>
      <c r="I2623" s="435"/>
      <c r="J2623" s="435"/>
      <c r="K2623" s="435"/>
      <c r="L2623" s="435"/>
      <c r="M2623" s="435"/>
      <c r="N2623" s="435"/>
    </row>
    <row r="2624" spans="1:14" ht="24.95" customHeight="1" x14ac:dyDescent="0.2">
      <c r="A2624" s="435"/>
      <c r="B2624" s="435"/>
      <c r="C2624" s="435"/>
      <c r="D2624" s="435"/>
      <c r="E2624" s="435"/>
      <c r="F2624" s="435"/>
      <c r="G2624" s="435"/>
      <c r="H2624" s="435"/>
      <c r="I2624" s="435"/>
      <c r="J2624" s="435"/>
      <c r="K2624" s="435"/>
      <c r="L2624" s="435"/>
      <c r="M2624" s="435"/>
      <c r="N2624" s="435"/>
    </row>
    <row r="2625" spans="1:14" ht="24.95" customHeight="1" x14ac:dyDescent="0.2">
      <c r="A2625" s="435"/>
      <c r="B2625" s="435"/>
      <c r="C2625" s="435"/>
      <c r="D2625" s="435"/>
      <c r="E2625" s="435"/>
      <c r="F2625" s="435"/>
      <c r="G2625" s="435"/>
      <c r="H2625" s="435"/>
      <c r="I2625" s="435"/>
      <c r="J2625" s="435"/>
      <c r="K2625" s="435"/>
      <c r="L2625" s="435"/>
      <c r="M2625" s="435"/>
      <c r="N2625" s="435"/>
    </row>
    <row r="2626" spans="1:14" ht="24.95" customHeight="1" x14ac:dyDescent="0.2">
      <c r="A2626" s="435"/>
      <c r="B2626" s="435"/>
      <c r="C2626" s="435"/>
      <c r="D2626" s="435"/>
      <c r="E2626" s="435"/>
      <c r="F2626" s="435"/>
      <c r="G2626" s="435"/>
      <c r="H2626" s="435"/>
      <c r="I2626" s="435"/>
      <c r="J2626" s="435"/>
      <c r="K2626" s="435"/>
      <c r="L2626" s="435"/>
      <c r="M2626" s="435"/>
      <c r="N2626" s="435"/>
    </row>
    <row r="2627" spans="1:14" ht="24.95" customHeight="1" x14ac:dyDescent="0.2">
      <c r="A2627" s="435"/>
      <c r="B2627" s="435"/>
      <c r="C2627" s="435"/>
      <c r="D2627" s="435"/>
      <c r="E2627" s="435"/>
      <c r="F2627" s="435"/>
      <c r="G2627" s="435"/>
      <c r="H2627" s="435"/>
      <c r="I2627" s="435"/>
      <c r="J2627" s="435"/>
      <c r="K2627" s="435"/>
      <c r="L2627" s="435"/>
      <c r="M2627" s="435"/>
      <c r="N2627" s="435"/>
    </row>
    <row r="2628" spans="1:14" ht="24.95" customHeight="1" x14ac:dyDescent="0.2">
      <c r="A2628" s="435"/>
      <c r="B2628" s="435"/>
      <c r="C2628" s="435"/>
      <c r="D2628" s="435"/>
      <c r="E2628" s="435"/>
      <c r="F2628" s="435"/>
      <c r="G2628" s="435"/>
      <c r="H2628" s="435"/>
      <c r="I2628" s="435"/>
      <c r="J2628" s="435"/>
      <c r="K2628" s="435"/>
      <c r="L2628" s="435"/>
      <c r="M2628" s="435"/>
      <c r="N2628" s="435"/>
    </row>
    <row r="2629" spans="1:14" ht="24.95" customHeight="1" x14ac:dyDescent="0.2">
      <c r="A2629" s="435"/>
      <c r="B2629" s="435"/>
      <c r="C2629" s="435"/>
      <c r="D2629" s="435"/>
      <c r="E2629" s="435"/>
      <c r="F2629" s="435"/>
      <c r="G2629" s="435"/>
      <c r="H2629" s="435"/>
      <c r="I2629" s="435"/>
      <c r="J2629" s="435"/>
      <c r="K2629" s="435"/>
      <c r="L2629" s="435"/>
      <c r="M2629" s="435"/>
      <c r="N2629" s="435"/>
    </row>
    <row r="2630" spans="1:14" ht="24.95" customHeight="1" x14ac:dyDescent="0.2">
      <c r="A2630" s="435"/>
      <c r="B2630" s="435"/>
      <c r="C2630" s="435"/>
      <c r="D2630" s="435"/>
      <c r="E2630" s="435"/>
      <c r="F2630" s="435"/>
      <c r="G2630" s="435"/>
      <c r="H2630" s="435"/>
      <c r="I2630" s="435"/>
      <c r="J2630" s="435"/>
      <c r="K2630" s="435"/>
      <c r="L2630" s="435"/>
      <c r="M2630" s="435"/>
      <c r="N2630" s="435"/>
    </row>
    <row r="2631" spans="1:14" ht="24.95" customHeight="1" x14ac:dyDescent="0.2">
      <c r="A2631" s="435"/>
      <c r="B2631" s="435"/>
      <c r="C2631" s="435"/>
      <c r="D2631" s="435"/>
      <c r="E2631" s="435"/>
      <c r="F2631" s="435"/>
      <c r="G2631" s="435"/>
      <c r="H2631" s="435"/>
      <c r="I2631" s="435"/>
      <c r="J2631" s="435"/>
      <c r="K2631" s="435"/>
      <c r="L2631" s="435"/>
      <c r="M2631" s="435"/>
      <c r="N2631" s="435"/>
    </row>
    <row r="2632" spans="1:14" ht="24.95" customHeight="1" x14ac:dyDescent="0.2">
      <c r="A2632" s="435"/>
      <c r="B2632" s="435"/>
      <c r="C2632" s="435"/>
      <c r="D2632" s="435"/>
      <c r="E2632" s="435"/>
      <c r="F2632" s="435"/>
      <c r="G2632" s="435"/>
      <c r="H2632" s="435"/>
      <c r="I2632" s="435"/>
      <c r="J2632" s="435"/>
      <c r="K2632" s="435"/>
      <c r="L2632" s="435"/>
      <c r="M2632" s="435"/>
      <c r="N2632" s="435"/>
    </row>
    <row r="2633" spans="1:14" ht="24.95" customHeight="1" x14ac:dyDescent="0.2">
      <c r="A2633" s="435"/>
      <c r="B2633" s="435"/>
      <c r="C2633" s="435"/>
      <c r="D2633" s="435"/>
      <c r="E2633" s="435"/>
      <c r="F2633" s="435"/>
      <c r="G2633" s="435"/>
      <c r="H2633" s="435"/>
      <c r="I2633" s="435"/>
      <c r="J2633" s="435"/>
      <c r="K2633" s="435"/>
      <c r="L2633" s="435"/>
      <c r="M2633" s="435"/>
      <c r="N2633" s="435"/>
    </row>
    <row r="2634" spans="1:14" ht="24.95" customHeight="1" x14ac:dyDescent="0.2">
      <c r="A2634" s="435"/>
      <c r="B2634" s="435"/>
      <c r="C2634" s="435"/>
      <c r="D2634" s="435"/>
      <c r="E2634" s="435"/>
      <c r="F2634" s="435"/>
      <c r="G2634" s="435"/>
      <c r="H2634" s="435"/>
      <c r="I2634" s="435"/>
      <c r="J2634" s="435"/>
      <c r="K2634" s="435"/>
      <c r="L2634" s="435"/>
      <c r="M2634" s="435"/>
      <c r="N2634" s="435"/>
    </row>
    <row r="2635" spans="1:14" ht="24.95" customHeight="1" x14ac:dyDescent="0.2">
      <c r="A2635" s="435"/>
      <c r="B2635" s="435"/>
      <c r="C2635" s="435"/>
      <c r="D2635" s="435"/>
      <c r="E2635" s="435"/>
      <c r="F2635" s="435"/>
      <c r="G2635" s="435"/>
      <c r="H2635" s="435"/>
      <c r="I2635" s="435"/>
      <c r="J2635" s="435"/>
      <c r="K2635" s="435"/>
      <c r="L2635" s="435"/>
      <c r="M2635" s="435"/>
      <c r="N2635" s="435"/>
    </row>
    <row r="2636" spans="1:14" ht="24.95" customHeight="1" x14ac:dyDescent="0.2">
      <c r="A2636" s="435"/>
      <c r="B2636" s="435"/>
      <c r="C2636" s="435"/>
      <c r="D2636" s="435"/>
      <c r="E2636" s="435"/>
      <c r="F2636" s="435"/>
      <c r="G2636" s="435"/>
      <c r="H2636" s="435"/>
      <c r="I2636" s="435"/>
      <c r="J2636" s="435"/>
      <c r="K2636" s="435"/>
      <c r="L2636" s="435"/>
      <c r="M2636" s="435"/>
      <c r="N2636" s="4">
        <v>29</v>
      </c>
    </row>
    <row r="2637" spans="1:14" ht="24.95" customHeight="1" x14ac:dyDescent="0.2">
      <c r="A2637" s="710" t="s">
        <v>493</v>
      </c>
      <c r="B2637" s="710"/>
      <c r="C2637" s="710"/>
      <c r="D2637" s="710"/>
      <c r="E2637" s="710"/>
      <c r="F2637" s="710"/>
      <c r="G2637" s="710"/>
      <c r="H2637" s="710"/>
      <c r="I2637" s="710"/>
      <c r="J2637" s="710"/>
      <c r="K2637" s="710"/>
      <c r="L2637" s="710"/>
      <c r="M2637" s="710"/>
      <c r="N2637" s="710"/>
    </row>
    <row r="2638" spans="1:14" ht="24.95" customHeight="1" x14ac:dyDescent="0.2">
      <c r="A2638" s="387"/>
      <c r="B2638" s="428"/>
      <c r="C2638" s="428"/>
      <c r="D2638" s="428"/>
      <c r="E2638" s="428"/>
      <c r="F2638" s="428"/>
      <c r="G2638" s="428"/>
      <c r="H2638" s="428"/>
      <c r="I2638" s="428"/>
      <c r="J2638" s="428"/>
      <c r="K2638" s="428"/>
      <c r="L2638" s="428"/>
      <c r="M2638" s="428"/>
      <c r="N2638" s="428"/>
    </row>
    <row r="2639" spans="1:14" ht="24.95" customHeight="1" x14ac:dyDescent="0.2">
      <c r="A2639" s="711" t="s">
        <v>113</v>
      </c>
      <c r="B2639" s="711"/>
      <c r="C2639" s="711"/>
      <c r="D2639" s="711"/>
      <c r="E2639" s="711"/>
      <c r="F2639" s="711"/>
      <c r="G2639" s="711"/>
      <c r="H2639" s="711"/>
      <c r="I2639" s="711"/>
      <c r="J2639" s="711"/>
      <c r="K2639" s="711"/>
      <c r="L2639" s="711"/>
      <c r="M2639" s="711"/>
      <c r="N2639" s="711"/>
    </row>
    <row r="2640" spans="1:14" ht="24.95" customHeight="1" x14ac:dyDescent="0.2">
      <c r="A2640" s="428"/>
      <c r="B2640" s="428"/>
      <c r="C2640" s="428"/>
      <c r="D2640" s="428"/>
      <c r="E2640" s="428"/>
      <c r="F2640" s="428"/>
      <c r="G2640" s="428"/>
      <c r="H2640" s="428"/>
      <c r="I2640" s="428"/>
      <c r="J2640" s="428"/>
      <c r="K2640" s="428"/>
      <c r="L2640" s="428"/>
      <c r="M2640" s="428"/>
      <c r="N2640" s="428"/>
    </row>
    <row r="2641" spans="1:14" ht="24.95" customHeight="1" x14ac:dyDescent="0.2">
      <c r="A2641" s="706" t="s">
        <v>96</v>
      </c>
      <c r="B2641" s="706"/>
      <c r="C2641" s="706"/>
      <c r="D2641" s="706"/>
      <c r="E2641" s="706"/>
      <c r="F2641" s="706"/>
      <c r="G2641" s="706"/>
      <c r="H2641" s="431"/>
      <c r="I2641" s="431"/>
      <c r="J2641" s="431"/>
      <c r="K2641" s="431"/>
      <c r="L2641" s="431"/>
      <c r="M2641" s="431"/>
      <c r="N2641" s="431"/>
    </row>
    <row r="2642" spans="1:14" ht="24.95" customHeight="1" x14ac:dyDescent="0.25">
      <c r="A2642" s="546" t="s">
        <v>97</v>
      </c>
      <c r="B2642" s="547"/>
      <c r="C2642" s="547" t="s">
        <v>611</v>
      </c>
      <c r="D2642" s="547"/>
      <c r="E2642" s="547" t="s">
        <v>634</v>
      </c>
      <c r="F2642" s="547"/>
      <c r="G2642" s="547" t="s">
        <v>31</v>
      </c>
      <c r="H2642" s="429"/>
      <c r="J2642" s="712"/>
      <c r="K2642" s="712"/>
      <c r="L2642" s="712"/>
      <c r="M2642" s="712"/>
      <c r="N2642" s="366"/>
    </row>
    <row r="2643" spans="1:14" ht="24.95" customHeight="1" x14ac:dyDescent="0.2">
      <c r="A2643" s="548" t="s">
        <v>5</v>
      </c>
      <c r="B2643" s="549"/>
      <c r="C2643" s="549">
        <f>'EV. ESTABL. Y PZAS. X T.A.'!B501</f>
        <v>86</v>
      </c>
      <c r="D2643" s="549"/>
      <c r="E2643" s="549">
        <f>'EV. ESTABL. Y PZAS. X T.A.'!C501</f>
        <v>100</v>
      </c>
      <c r="F2643" s="549"/>
      <c r="G2643" s="550">
        <f>(E2643-C2643)/C2643</f>
        <v>0.16279069767441862</v>
      </c>
      <c r="H2643" s="429"/>
      <c r="I2643" s="429"/>
      <c r="J2643" s="429"/>
      <c r="K2643" s="429"/>
      <c r="L2643" s="429"/>
      <c r="M2643" s="429"/>
      <c r="N2643" s="429"/>
    </row>
    <row r="2644" spans="1:14" ht="24.95" customHeight="1" x14ac:dyDescent="0.2">
      <c r="A2644" s="548" t="s">
        <v>6</v>
      </c>
      <c r="B2644" s="549"/>
      <c r="C2644" s="549">
        <f>'EV. ESTABL. Y PZAS. X T.A.'!B502</f>
        <v>59</v>
      </c>
      <c r="D2644" s="549"/>
      <c r="E2644" s="549">
        <f>'EV. ESTABL. Y PZAS. X T.A.'!C502</f>
        <v>65</v>
      </c>
      <c r="F2644" s="549"/>
      <c r="G2644" s="550">
        <f t="shared" ref="G2644:G2652" si="107">(E2644-C2644)/C2644</f>
        <v>0.10169491525423729</v>
      </c>
      <c r="H2644" s="429"/>
      <c r="I2644" s="429"/>
      <c r="J2644" s="429"/>
      <c r="K2644" s="429"/>
      <c r="L2644" s="429"/>
      <c r="M2644" s="429"/>
      <c r="N2644" s="429"/>
    </row>
    <row r="2645" spans="1:14" ht="24.95" customHeight="1" x14ac:dyDescent="0.2">
      <c r="A2645" s="548" t="s">
        <v>18</v>
      </c>
      <c r="B2645" s="549"/>
      <c r="C2645" s="549">
        <f>'EV. ESTABL. Y PZAS. X T.A.'!B503</f>
        <v>72</v>
      </c>
      <c r="D2645" s="549"/>
      <c r="E2645" s="549">
        <f>'EV. ESTABL. Y PZAS. X T.A.'!C503</f>
        <v>73</v>
      </c>
      <c r="F2645" s="549"/>
      <c r="G2645" s="550">
        <f t="shared" si="107"/>
        <v>1.3888888888888888E-2</v>
      </c>
      <c r="H2645" s="429"/>
      <c r="I2645" s="429"/>
      <c r="J2645" s="429"/>
      <c r="K2645" s="429"/>
      <c r="L2645" s="429"/>
      <c r="M2645" s="429"/>
      <c r="N2645" s="429"/>
    </row>
    <row r="2646" spans="1:14" ht="24.95" customHeight="1" x14ac:dyDescent="0.2">
      <c r="A2646" s="548" t="s">
        <v>7</v>
      </c>
      <c r="B2646" s="549"/>
      <c r="C2646" s="549">
        <f>'EV. ESTABL. Y PZAS. X T.A.'!B504</f>
        <v>15</v>
      </c>
      <c r="D2646" s="549"/>
      <c r="E2646" s="549">
        <f>'EV. ESTABL. Y PZAS. X T.A.'!C504</f>
        <v>16</v>
      </c>
      <c r="F2646" s="549"/>
      <c r="G2646" s="550">
        <f t="shared" si="107"/>
        <v>6.6666666666666666E-2</v>
      </c>
      <c r="H2646" s="429"/>
      <c r="I2646" s="429"/>
      <c r="J2646" s="429"/>
      <c r="K2646" s="429"/>
      <c r="L2646" s="429"/>
      <c r="M2646" s="429"/>
      <c r="N2646" s="429"/>
    </row>
    <row r="2647" spans="1:14" ht="24.95" customHeight="1" x14ac:dyDescent="0.2">
      <c r="A2647" s="548" t="s">
        <v>8</v>
      </c>
      <c r="B2647" s="549"/>
      <c r="C2647" s="549">
        <f>'EV. ESTABL. Y PZAS. X T.A.'!B505</f>
        <v>116</v>
      </c>
      <c r="D2647" s="549"/>
      <c r="E2647" s="549">
        <f>'EV. ESTABL. Y PZAS. X T.A.'!C505</f>
        <v>134</v>
      </c>
      <c r="F2647" s="549"/>
      <c r="G2647" s="550">
        <f t="shared" si="107"/>
        <v>0.15517241379310345</v>
      </c>
      <c r="H2647" s="429"/>
      <c r="I2647" s="429"/>
      <c r="J2647" s="429"/>
      <c r="K2647" s="429"/>
      <c r="L2647" s="429"/>
      <c r="M2647" s="429"/>
      <c r="N2647" s="429"/>
    </row>
    <row r="2648" spans="1:14" ht="24.95" customHeight="1" x14ac:dyDescent="0.2">
      <c r="A2648" s="548" t="s">
        <v>9</v>
      </c>
      <c r="B2648" s="549"/>
      <c r="C2648" s="549">
        <f>'EV. ESTABL. Y PZAS. X T.A.'!B506</f>
        <v>62</v>
      </c>
      <c r="D2648" s="549"/>
      <c r="E2648" s="549">
        <f>'EV. ESTABL. Y PZAS. X T.A.'!C506</f>
        <v>62</v>
      </c>
      <c r="F2648" s="549"/>
      <c r="G2648" s="550">
        <f t="shared" si="107"/>
        <v>0</v>
      </c>
      <c r="H2648" s="429"/>
      <c r="I2648" s="429"/>
      <c r="J2648" s="429"/>
      <c r="K2648" s="429"/>
      <c r="L2648" s="429"/>
      <c r="M2648" s="429"/>
      <c r="N2648" s="429"/>
    </row>
    <row r="2649" spans="1:14" ht="24.95" customHeight="1" x14ac:dyDescent="0.2">
      <c r="A2649" s="548" t="s">
        <v>10</v>
      </c>
      <c r="B2649" s="549"/>
      <c r="C2649" s="549">
        <f>'EV. ESTABL. Y PZAS. X T.A.'!B507</f>
        <v>39</v>
      </c>
      <c r="D2649" s="549"/>
      <c r="E2649" s="549">
        <f>'EV. ESTABL. Y PZAS. X T.A.'!C507</f>
        <v>43</v>
      </c>
      <c r="F2649" s="549"/>
      <c r="G2649" s="550">
        <f t="shared" si="107"/>
        <v>0.10256410256410256</v>
      </c>
      <c r="H2649" s="429"/>
      <c r="I2649" s="429"/>
      <c r="J2649" s="429"/>
      <c r="K2649" s="429"/>
      <c r="L2649" s="429"/>
      <c r="M2649" s="429"/>
      <c r="N2649" s="429"/>
    </row>
    <row r="2650" spans="1:14" ht="24.95" customHeight="1" x14ac:dyDescent="0.2">
      <c r="A2650" s="548" t="s">
        <v>11</v>
      </c>
      <c r="B2650" s="549"/>
      <c r="C2650" s="549">
        <f>'EV. ESTABL. Y PZAS. X T.A.'!B508</f>
        <v>41</v>
      </c>
      <c r="D2650" s="549"/>
      <c r="E2650" s="549">
        <f>'EV. ESTABL. Y PZAS. X T.A.'!C508</f>
        <v>59</v>
      </c>
      <c r="F2650" s="549"/>
      <c r="G2650" s="550">
        <f t="shared" si="107"/>
        <v>0.43902439024390244</v>
      </c>
      <c r="H2650" s="429"/>
      <c r="I2650" s="429"/>
      <c r="J2650" s="429"/>
      <c r="K2650" s="429"/>
      <c r="L2650" s="429"/>
      <c r="M2650" s="429"/>
      <c r="N2650" s="429"/>
    </row>
    <row r="2651" spans="1:14" ht="24.95" customHeight="1" x14ac:dyDescent="0.2">
      <c r="A2651" s="548" t="s">
        <v>12</v>
      </c>
      <c r="B2651" s="549"/>
      <c r="C2651" s="549">
        <f>'EV. ESTABL. Y PZAS. X T.A.'!B509</f>
        <v>34</v>
      </c>
      <c r="D2651" s="549"/>
      <c r="E2651" s="549">
        <f>'EV. ESTABL. Y PZAS. X T.A.'!C509</f>
        <v>35</v>
      </c>
      <c r="F2651" s="549"/>
      <c r="G2651" s="550">
        <f t="shared" si="107"/>
        <v>2.9411764705882353E-2</v>
      </c>
      <c r="H2651" s="429"/>
      <c r="I2651" s="429"/>
      <c r="J2651" s="429"/>
      <c r="K2651" s="429"/>
      <c r="L2651" s="429"/>
      <c r="M2651" s="429"/>
      <c r="N2651" s="429"/>
    </row>
    <row r="2652" spans="1:14" ht="24.95" customHeight="1" x14ac:dyDescent="0.2">
      <c r="A2652" s="491" t="s">
        <v>13</v>
      </c>
      <c r="B2652" s="555"/>
      <c r="C2652" s="555">
        <f>SUM(C2643:C2651)</f>
        <v>524</v>
      </c>
      <c r="D2652" s="555"/>
      <c r="E2652" s="555">
        <f>SUM(E2643:E2651)</f>
        <v>587</v>
      </c>
      <c r="F2652" s="555"/>
      <c r="G2652" s="557">
        <f t="shared" si="107"/>
        <v>0.12022900763358779</v>
      </c>
      <c r="H2652" s="429"/>
      <c r="I2652" s="429"/>
      <c r="J2652" s="429"/>
      <c r="K2652" s="429"/>
      <c r="L2652" s="429"/>
      <c r="M2652" s="429"/>
      <c r="N2652" s="429"/>
    </row>
    <row r="2653" spans="1:14" ht="24.95" customHeight="1" x14ac:dyDescent="0.25">
      <c r="A2653" s="366"/>
      <c r="B2653" s="426"/>
      <c r="C2653" s="426"/>
      <c r="D2653" s="426"/>
      <c r="E2653" s="426"/>
      <c r="F2653" s="427"/>
      <c r="G2653" s="427"/>
      <c r="H2653" s="429"/>
      <c r="I2653" s="429"/>
      <c r="J2653" s="429"/>
      <c r="K2653" s="429"/>
      <c r="L2653" s="429"/>
      <c r="M2653" s="429"/>
      <c r="N2653" s="429"/>
    </row>
    <row r="2654" spans="1:14" ht="24.95" customHeight="1" x14ac:dyDescent="0.25">
      <c r="A2654" s="366"/>
      <c r="B2654" s="426"/>
      <c r="C2654" s="426"/>
      <c r="D2654" s="426"/>
      <c r="E2654" s="426"/>
      <c r="F2654" s="427"/>
      <c r="G2654" s="427"/>
      <c r="H2654" s="429"/>
      <c r="I2654" s="429"/>
      <c r="J2654" s="429"/>
      <c r="K2654" s="429"/>
      <c r="L2654" s="429"/>
      <c r="M2654" s="429"/>
      <c r="N2654" s="429"/>
    </row>
    <row r="2655" spans="1:14" ht="24.95" customHeight="1" x14ac:dyDescent="0.25">
      <c r="A2655" s="708"/>
      <c r="B2655" s="708"/>
      <c r="C2655" s="708"/>
      <c r="D2655" s="708"/>
      <c r="E2655" s="432"/>
      <c r="F2655" s="709"/>
      <c r="G2655" s="709"/>
      <c r="H2655" s="709"/>
      <c r="I2655" s="433"/>
      <c r="J2655" s="421"/>
      <c r="K2655" s="421"/>
      <c r="L2655" s="354"/>
      <c r="M2655" s="434"/>
      <c r="N2655" s="434"/>
    </row>
    <row r="2656" spans="1:14" ht="24.95" customHeight="1" x14ac:dyDescent="0.2">
      <c r="A2656" s="429"/>
      <c r="B2656" s="429"/>
      <c r="C2656" s="429"/>
      <c r="D2656" s="429"/>
      <c r="E2656" s="429"/>
      <c r="F2656" s="429"/>
      <c r="G2656" s="429"/>
      <c r="H2656" s="429"/>
      <c r="I2656" s="429"/>
      <c r="J2656" s="429"/>
      <c r="K2656" s="429"/>
      <c r="L2656" s="429"/>
      <c r="M2656" s="429"/>
      <c r="N2656" s="429"/>
    </row>
    <row r="2657" spans="1:14" ht="24.95" customHeight="1" x14ac:dyDescent="0.25">
      <c r="A2657" s="366"/>
      <c r="B2657" s="426"/>
      <c r="C2657" s="426"/>
      <c r="D2657" s="426"/>
      <c r="E2657" s="426"/>
      <c r="F2657" s="427"/>
      <c r="G2657" s="427"/>
      <c r="H2657" s="429"/>
      <c r="I2657" s="429"/>
      <c r="J2657" s="429"/>
      <c r="K2657" s="429"/>
      <c r="L2657" s="429"/>
      <c r="M2657" s="429"/>
      <c r="N2657" s="429"/>
    </row>
    <row r="2658" spans="1:14" ht="24.95" customHeight="1" x14ac:dyDescent="0.25">
      <c r="A2658" s="366"/>
      <c r="B2658" s="426"/>
      <c r="C2658" s="426"/>
      <c r="D2658" s="426"/>
      <c r="E2658" s="426"/>
      <c r="F2658" s="427"/>
      <c r="G2658" s="427"/>
      <c r="H2658" s="429"/>
      <c r="I2658" s="429"/>
      <c r="J2658" s="429"/>
      <c r="K2658" s="429"/>
      <c r="L2658" s="429"/>
      <c r="M2658" s="429"/>
      <c r="N2658" s="429"/>
    </row>
    <row r="2659" spans="1:14" ht="24.95" customHeight="1" x14ac:dyDescent="0.25">
      <c r="A2659" s="366"/>
      <c r="B2659" s="426"/>
      <c r="C2659" s="426"/>
      <c r="D2659" s="426"/>
      <c r="E2659" s="426"/>
      <c r="F2659" s="427"/>
      <c r="G2659" s="427"/>
      <c r="H2659" s="429"/>
      <c r="I2659" s="429"/>
      <c r="J2659" s="429"/>
      <c r="K2659" s="429"/>
      <c r="L2659" s="429"/>
      <c r="M2659" s="429"/>
      <c r="N2659" s="429"/>
    </row>
    <row r="2660" spans="1:14" ht="24.95" customHeight="1" x14ac:dyDescent="0.25">
      <c r="A2660" s="366"/>
      <c r="B2660" s="426"/>
      <c r="C2660" s="426"/>
      <c r="D2660" s="426"/>
      <c r="E2660" s="426"/>
      <c r="F2660" s="427"/>
      <c r="G2660" s="427"/>
      <c r="H2660" s="429"/>
      <c r="I2660" s="429"/>
      <c r="J2660" s="429"/>
      <c r="K2660" s="429"/>
      <c r="L2660" s="429"/>
      <c r="M2660" s="429"/>
      <c r="N2660" s="429"/>
    </row>
    <row r="2661" spans="1:14" ht="24.95" customHeight="1" x14ac:dyDescent="0.25">
      <c r="A2661" s="366"/>
      <c r="B2661" s="426"/>
      <c r="C2661" s="426"/>
      <c r="D2661" s="426"/>
      <c r="E2661" s="426"/>
      <c r="F2661" s="427"/>
      <c r="G2661" s="427"/>
      <c r="H2661" s="429"/>
      <c r="I2661" s="429"/>
      <c r="J2661" s="429"/>
      <c r="K2661" s="429"/>
      <c r="L2661" s="429"/>
      <c r="M2661" s="429"/>
      <c r="N2661" s="429"/>
    </row>
    <row r="2662" spans="1:14" ht="24.95" customHeight="1" x14ac:dyDescent="0.25">
      <c r="A2662" s="366"/>
      <c r="B2662" s="426"/>
      <c r="C2662" s="426"/>
      <c r="D2662" s="426"/>
      <c r="E2662" s="426"/>
      <c r="F2662" s="427"/>
      <c r="G2662" s="427"/>
      <c r="H2662" s="429"/>
      <c r="I2662" s="429"/>
      <c r="J2662" s="429"/>
      <c r="K2662" s="429"/>
      <c r="L2662" s="429"/>
      <c r="M2662" s="429"/>
      <c r="N2662" s="429"/>
    </row>
    <row r="2663" spans="1:14" ht="24.95" customHeight="1" x14ac:dyDescent="0.25">
      <c r="A2663" s="366"/>
      <c r="B2663" s="426"/>
      <c r="C2663" s="426"/>
      <c r="D2663" s="426"/>
      <c r="E2663" s="426"/>
      <c r="F2663" s="427"/>
      <c r="G2663" s="427"/>
      <c r="H2663" s="429"/>
      <c r="I2663" s="429"/>
      <c r="J2663" s="429"/>
      <c r="K2663" s="429"/>
      <c r="L2663" s="429"/>
      <c r="M2663" s="429"/>
      <c r="N2663" s="429"/>
    </row>
    <row r="2664" spans="1:14" ht="24.95" customHeight="1" x14ac:dyDescent="0.25">
      <c r="A2664" s="366"/>
      <c r="B2664" s="426"/>
      <c r="C2664" s="426"/>
      <c r="D2664" s="426"/>
      <c r="E2664" s="426"/>
      <c r="F2664" s="427"/>
      <c r="G2664" s="427"/>
      <c r="H2664" s="429"/>
      <c r="I2664" s="429"/>
      <c r="J2664" s="429"/>
      <c r="K2664" s="429"/>
      <c r="L2664" s="429"/>
      <c r="M2664" s="429"/>
      <c r="N2664" s="429"/>
    </row>
    <row r="2665" spans="1:14" ht="24.95" customHeight="1" x14ac:dyDescent="0.25">
      <c r="A2665" s="366"/>
      <c r="B2665" s="426"/>
      <c r="C2665" s="426"/>
      <c r="D2665" s="426"/>
      <c r="E2665" s="426"/>
      <c r="F2665" s="427"/>
      <c r="G2665" s="427"/>
      <c r="H2665" s="429"/>
      <c r="I2665" s="429"/>
      <c r="J2665" s="429"/>
      <c r="K2665" s="429"/>
      <c r="L2665" s="429"/>
      <c r="M2665" s="429"/>
      <c r="N2665" s="429"/>
    </row>
    <row r="2666" spans="1:14" ht="24.95" customHeight="1" x14ac:dyDescent="0.25">
      <c r="A2666" s="385"/>
      <c r="B2666" s="426"/>
      <c r="C2666" s="426"/>
      <c r="D2666" s="426"/>
      <c r="E2666" s="426"/>
      <c r="F2666" s="427"/>
      <c r="G2666" s="427"/>
      <c r="H2666" s="429"/>
      <c r="I2666" s="429"/>
      <c r="J2666" s="429"/>
      <c r="K2666" s="429"/>
      <c r="L2666" s="429"/>
      <c r="M2666" s="429"/>
      <c r="N2666" s="429"/>
    </row>
    <row r="2667" spans="1:14" ht="24.95" customHeight="1" x14ac:dyDescent="0.2">
      <c r="A2667" s="706" t="s">
        <v>98</v>
      </c>
      <c r="B2667" s="706"/>
      <c r="C2667" s="706"/>
      <c r="D2667" s="706"/>
      <c r="E2667" s="706"/>
      <c r="F2667" s="706"/>
      <c r="G2667" s="706"/>
      <c r="H2667" s="431"/>
      <c r="I2667" s="431"/>
      <c r="J2667" s="431"/>
      <c r="K2667" s="431"/>
      <c r="L2667" s="431"/>
      <c r="M2667" s="431"/>
      <c r="N2667" s="431"/>
    </row>
    <row r="2668" spans="1:14" ht="24.95" customHeight="1" x14ac:dyDescent="0.2">
      <c r="A2668" s="546" t="s">
        <v>97</v>
      </c>
      <c r="B2668" s="547"/>
      <c r="C2668" s="547" t="s">
        <v>611</v>
      </c>
      <c r="D2668" s="547"/>
      <c r="E2668" s="547" t="s">
        <v>634</v>
      </c>
      <c r="F2668" s="547"/>
      <c r="G2668" s="547" t="s">
        <v>31</v>
      </c>
      <c r="H2668" s="429"/>
      <c r="I2668" s="429"/>
      <c r="J2668" s="429"/>
      <c r="K2668" s="429"/>
      <c r="L2668" s="429"/>
      <c r="M2668" s="429"/>
      <c r="N2668" s="429"/>
    </row>
    <row r="2669" spans="1:14" ht="24.95" customHeight="1" x14ac:dyDescent="0.2">
      <c r="A2669" s="548" t="s">
        <v>5</v>
      </c>
      <c r="B2669" s="549"/>
      <c r="C2669" s="549">
        <f>'EV. ESTABL. Y PZAS. X T.A.'!B536</f>
        <v>1201</v>
      </c>
      <c r="D2669" s="549"/>
      <c r="E2669" s="549">
        <f>'EV. ESTABL. Y PZAS. X T.A.'!C536</f>
        <v>1463</v>
      </c>
      <c r="F2669" s="549"/>
      <c r="G2669" s="550">
        <f>(E2669-C2669)/C2669</f>
        <v>0.21815154038301415</v>
      </c>
      <c r="H2669" s="429"/>
      <c r="I2669" s="429"/>
      <c r="J2669" s="429"/>
      <c r="K2669" s="429"/>
      <c r="L2669" s="429"/>
      <c r="M2669" s="429"/>
      <c r="N2669" s="429"/>
    </row>
    <row r="2670" spans="1:14" ht="24.95" customHeight="1" x14ac:dyDescent="0.2">
      <c r="A2670" s="548" t="s">
        <v>6</v>
      </c>
      <c r="B2670" s="549"/>
      <c r="C2670" s="549">
        <f>'EV. ESTABL. Y PZAS. X T.A.'!B537</f>
        <v>1183</v>
      </c>
      <c r="D2670" s="549"/>
      <c r="E2670" s="549">
        <f>'EV. ESTABL. Y PZAS. X T.A.'!C537</f>
        <v>1226</v>
      </c>
      <c r="F2670" s="549"/>
      <c r="G2670" s="550">
        <f t="shared" ref="G2670:G2678" si="108">(E2670-C2670)/C2670</f>
        <v>3.634826711749789E-2</v>
      </c>
      <c r="H2670" s="429"/>
      <c r="I2670" s="429"/>
      <c r="J2670" s="429"/>
      <c r="K2670" s="429"/>
      <c r="L2670" s="429"/>
      <c r="M2670" s="429"/>
      <c r="N2670" s="429"/>
    </row>
    <row r="2671" spans="1:14" ht="24.95" customHeight="1" x14ac:dyDescent="0.2">
      <c r="A2671" s="548" t="s">
        <v>18</v>
      </c>
      <c r="B2671" s="549"/>
      <c r="C2671" s="549">
        <f>'EV. ESTABL. Y PZAS. X T.A.'!B538</f>
        <v>1299</v>
      </c>
      <c r="D2671" s="549"/>
      <c r="E2671" s="549">
        <f>'EV. ESTABL. Y PZAS. X T.A.'!C538</f>
        <v>1465</v>
      </c>
      <c r="F2671" s="549"/>
      <c r="G2671" s="550">
        <f t="shared" si="108"/>
        <v>0.12779060816012316</v>
      </c>
      <c r="H2671" s="429"/>
      <c r="I2671" s="429"/>
      <c r="J2671" s="429"/>
      <c r="K2671" s="429"/>
      <c r="L2671" s="429"/>
      <c r="M2671" s="429"/>
      <c r="N2671" s="429"/>
    </row>
    <row r="2672" spans="1:14" ht="24.95" customHeight="1" x14ac:dyDescent="0.2">
      <c r="A2672" s="548" t="s">
        <v>7</v>
      </c>
      <c r="B2672" s="549"/>
      <c r="C2672" s="549">
        <f>'EV. ESTABL. Y PZAS. X T.A.'!B539</f>
        <v>339</v>
      </c>
      <c r="D2672" s="549"/>
      <c r="E2672" s="549">
        <f>'EV. ESTABL. Y PZAS. X T.A.'!C539</f>
        <v>343</v>
      </c>
      <c r="F2672" s="549"/>
      <c r="G2672" s="550">
        <f t="shared" si="108"/>
        <v>1.1799410029498525E-2</v>
      </c>
      <c r="H2672" s="429"/>
      <c r="I2672" s="429"/>
      <c r="J2672" s="429"/>
      <c r="K2672" s="429"/>
      <c r="L2672" s="429"/>
      <c r="M2672" s="429"/>
      <c r="N2672" s="429"/>
    </row>
    <row r="2673" spans="1:14" ht="24.95" customHeight="1" x14ac:dyDescent="0.2">
      <c r="A2673" s="548" t="s">
        <v>8</v>
      </c>
      <c r="B2673" s="549"/>
      <c r="C2673" s="549">
        <f>'EV. ESTABL. Y PZAS. X T.A.'!B540</f>
        <v>2297</v>
      </c>
      <c r="D2673" s="549"/>
      <c r="E2673" s="549">
        <f>'EV. ESTABL. Y PZAS. X T.A.'!C540</f>
        <v>2069</v>
      </c>
      <c r="F2673" s="549"/>
      <c r="G2673" s="550">
        <f t="shared" si="108"/>
        <v>-9.9259904222899431E-2</v>
      </c>
      <c r="H2673" s="429"/>
      <c r="I2673" s="429"/>
      <c r="J2673" s="429"/>
      <c r="K2673" s="429"/>
      <c r="L2673" s="429"/>
      <c r="M2673" s="429"/>
      <c r="N2673" s="429"/>
    </row>
    <row r="2674" spans="1:14" ht="24.95" customHeight="1" x14ac:dyDescent="0.2">
      <c r="A2674" s="548" t="s">
        <v>9</v>
      </c>
      <c r="B2674" s="549"/>
      <c r="C2674" s="549">
        <f>'EV. ESTABL. Y PZAS. X T.A.'!B541</f>
        <v>1188</v>
      </c>
      <c r="D2674" s="549"/>
      <c r="E2674" s="549">
        <f>'EV. ESTABL. Y PZAS. X T.A.'!C541</f>
        <v>1239</v>
      </c>
      <c r="F2674" s="549"/>
      <c r="G2674" s="550">
        <f t="shared" si="108"/>
        <v>4.2929292929292928E-2</v>
      </c>
      <c r="H2674" s="429"/>
      <c r="I2674" s="429"/>
      <c r="J2674" s="429"/>
      <c r="K2674" s="429"/>
      <c r="L2674" s="429"/>
      <c r="M2674" s="429"/>
      <c r="N2674" s="429"/>
    </row>
    <row r="2675" spans="1:14" ht="24.95" customHeight="1" x14ac:dyDescent="0.2">
      <c r="A2675" s="548" t="s">
        <v>10</v>
      </c>
      <c r="B2675" s="549"/>
      <c r="C2675" s="549">
        <f>'EV. ESTABL. Y PZAS. X T.A.'!B542</f>
        <v>612</v>
      </c>
      <c r="D2675" s="549"/>
      <c r="E2675" s="549">
        <f>'EV. ESTABL. Y PZAS. X T.A.'!C542</f>
        <v>718</v>
      </c>
      <c r="F2675" s="549"/>
      <c r="G2675" s="550">
        <f t="shared" si="108"/>
        <v>0.17320261437908496</v>
      </c>
      <c r="H2675" s="429"/>
      <c r="I2675" s="429"/>
      <c r="J2675" s="429"/>
      <c r="K2675" s="429"/>
      <c r="L2675" s="429"/>
      <c r="M2675" s="429"/>
      <c r="N2675" s="429"/>
    </row>
    <row r="2676" spans="1:14" ht="24.95" customHeight="1" x14ac:dyDescent="0.2">
      <c r="A2676" s="548" t="s">
        <v>11</v>
      </c>
      <c r="B2676" s="549"/>
      <c r="C2676" s="549">
        <f>'EV. ESTABL. Y PZAS. X T.A.'!B543</f>
        <v>786</v>
      </c>
      <c r="D2676" s="549"/>
      <c r="E2676" s="549">
        <f>'EV. ESTABL. Y PZAS. X T.A.'!C543</f>
        <v>1195</v>
      </c>
      <c r="F2676" s="549"/>
      <c r="G2676" s="550">
        <f t="shared" si="108"/>
        <v>0.52035623409669207</v>
      </c>
      <c r="H2676" s="429"/>
      <c r="I2676" s="429"/>
      <c r="J2676" s="429"/>
      <c r="K2676" s="429"/>
      <c r="L2676" s="429"/>
      <c r="M2676" s="429"/>
      <c r="N2676" s="429"/>
    </row>
    <row r="2677" spans="1:14" ht="24.95" customHeight="1" x14ac:dyDescent="0.2">
      <c r="A2677" s="548" t="s">
        <v>12</v>
      </c>
      <c r="B2677" s="549"/>
      <c r="C2677" s="549">
        <f>'EV. ESTABL. Y PZAS. X T.A.'!B544</f>
        <v>563</v>
      </c>
      <c r="D2677" s="549"/>
      <c r="E2677" s="549">
        <f>'EV. ESTABL. Y PZAS. X T.A.'!C544</f>
        <v>587</v>
      </c>
      <c r="F2677" s="549"/>
      <c r="G2677" s="550">
        <f t="shared" si="108"/>
        <v>4.2628774422735348E-2</v>
      </c>
      <c r="H2677" s="429"/>
      <c r="I2677" s="429"/>
      <c r="J2677" s="429"/>
      <c r="K2677" s="429"/>
      <c r="L2677" s="429"/>
      <c r="M2677" s="429"/>
      <c r="N2677" s="429"/>
    </row>
    <row r="2678" spans="1:14" ht="24.95" customHeight="1" x14ac:dyDescent="0.2">
      <c r="A2678" s="491" t="s">
        <v>13</v>
      </c>
      <c r="B2678" s="555"/>
      <c r="C2678" s="555">
        <f>SUM(C2669:C2677)</f>
        <v>9468</v>
      </c>
      <c r="D2678" s="555"/>
      <c r="E2678" s="555">
        <f>SUM(E2669:E2677)</f>
        <v>10305</v>
      </c>
      <c r="F2678" s="555"/>
      <c r="G2678" s="557">
        <f t="shared" si="108"/>
        <v>8.8403041825095063E-2</v>
      </c>
      <c r="H2678" s="429"/>
      <c r="I2678" s="429"/>
      <c r="J2678" s="429"/>
      <c r="K2678" s="429"/>
      <c r="L2678" s="429"/>
      <c r="M2678" s="429"/>
      <c r="N2678" s="429"/>
    </row>
    <row r="2679" spans="1:14" ht="24.95" customHeight="1" x14ac:dyDescent="0.25">
      <c r="A2679" s="366"/>
      <c r="B2679" s="426"/>
      <c r="C2679" s="426"/>
      <c r="D2679" s="426"/>
      <c r="E2679" s="426"/>
      <c r="F2679" s="427"/>
      <c r="G2679" s="427"/>
      <c r="H2679" s="429"/>
      <c r="I2679" s="429"/>
      <c r="J2679" s="429"/>
      <c r="K2679" s="429"/>
      <c r="L2679" s="429"/>
      <c r="M2679" s="429"/>
      <c r="N2679" s="429"/>
    </row>
    <row r="2680" spans="1:14" ht="24.95" customHeight="1" x14ac:dyDescent="0.25">
      <c r="A2680" s="366"/>
      <c r="B2680" s="426"/>
      <c r="C2680" s="426"/>
      <c r="D2680" s="426"/>
      <c r="E2680" s="426"/>
      <c r="F2680" s="427"/>
      <c r="G2680" s="427"/>
      <c r="H2680" s="429"/>
      <c r="I2680" s="429"/>
      <c r="J2680" s="429"/>
      <c r="K2680" s="429"/>
      <c r="L2680" s="429"/>
      <c r="M2680" s="429"/>
      <c r="N2680" s="429"/>
    </row>
    <row r="2681" spans="1:14" ht="24.95" customHeight="1" x14ac:dyDescent="0.25">
      <c r="A2681" s="708"/>
      <c r="B2681" s="708"/>
      <c r="C2681" s="708"/>
      <c r="D2681" s="708"/>
      <c r="E2681" s="432"/>
      <c r="F2681" s="709"/>
      <c r="G2681" s="709"/>
      <c r="H2681" s="709"/>
      <c r="I2681" s="433"/>
      <c r="J2681" s="421"/>
      <c r="K2681" s="434"/>
      <c r="L2681" s="434"/>
      <c r="M2681" s="434"/>
      <c r="N2681" s="434"/>
    </row>
    <row r="2682" spans="1:14" ht="24.95" customHeight="1" x14ac:dyDescent="0.2">
      <c r="A2682" s="435"/>
      <c r="B2682" s="435"/>
      <c r="C2682" s="435"/>
      <c r="D2682" s="435"/>
      <c r="E2682" s="435"/>
      <c r="F2682" s="435"/>
      <c r="G2682" s="435"/>
      <c r="H2682" s="435"/>
      <c r="I2682" s="435"/>
      <c r="J2682" s="435"/>
      <c r="K2682" s="435"/>
      <c r="L2682" s="435"/>
      <c r="M2682" s="435"/>
      <c r="N2682" s="435"/>
    </row>
    <row r="2683" spans="1:14" ht="24.95" customHeight="1" x14ac:dyDescent="0.2">
      <c r="A2683" s="435"/>
      <c r="B2683" s="435"/>
      <c r="C2683" s="435"/>
      <c r="D2683" s="435"/>
      <c r="E2683" s="435"/>
      <c r="F2683" s="435"/>
      <c r="G2683" s="435"/>
      <c r="H2683" s="435"/>
      <c r="I2683" s="435"/>
      <c r="J2683" s="435"/>
      <c r="K2683" s="435"/>
      <c r="L2683" s="435"/>
      <c r="M2683" s="435"/>
      <c r="N2683" s="435"/>
    </row>
    <row r="2684" spans="1:14" ht="24.95" customHeight="1" x14ac:dyDescent="0.2">
      <c r="A2684" s="435"/>
      <c r="B2684" s="435"/>
      <c r="C2684" s="435"/>
      <c r="D2684" s="435"/>
      <c r="E2684" s="435"/>
      <c r="F2684" s="435"/>
      <c r="G2684" s="435"/>
      <c r="H2684" s="435"/>
      <c r="I2684" s="435"/>
      <c r="J2684" s="435"/>
      <c r="K2684" s="435"/>
      <c r="L2684" s="435"/>
      <c r="M2684" s="435"/>
      <c r="N2684" s="435"/>
    </row>
    <row r="2685" spans="1:14" ht="24.95" customHeight="1" x14ac:dyDescent="0.2">
      <c r="A2685" s="435"/>
      <c r="B2685" s="435"/>
      <c r="C2685" s="435"/>
      <c r="D2685" s="435"/>
      <c r="E2685" s="435"/>
      <c r="F2685" s="435"/>
      <c r="G2685" s="435"/>
      <c r="H2685" s="435"/>
      <c r="I2685" s="435"/>
      <c r="J2685" s="435"/>
      <c r="K2685" s="435"/>
      <c r="L2685" s="435"/>
      <c r="M2685" s="435"/>
      <c r="N2685" s="435"/>
    </row>
    <row r="2686" spans="1:14" ht="24.95" customHeight="1" x14ac:dyDescent="0.2">
      <c r="A2686" s="435"/>
      <c r="B2686" s="435"/>
      <c r="C2686" s="435"/>
      <c r="D2686" s="435"/>
      <c r="E2686" s="435"/>
      <c r="F2686" s="435"/>
      <c r="G2686" s="435"/>
      <c r="H2686" s="435"/>
      <c r="I2686" s="435"/>
      <c r="J2686" s="435"/>
      <c r="K2686" s="435"/>
      <c r="L2686" s="435"/>
      <c r="M2686" s="435"/>
      <c r="N2686" s="435"/>
    </row>
    <row r="2687" spans="1:14" ht="24.95" customHeight="1" x14ac:dyDescent="0.2">
      <c r="A2687" s="435"/>
      <c r="B2687" s="435"/>
      <c r="C2687" s="435"/>
      <c r="D2687" s="435"/>
      <c r="E2687" s="435"/>
      <c r="F2687" s="435"/>
      <c r="G2687" s="435"/>
      <c r="H2687" s="435"/>
      <c r="I2687" s="435"/>
      <c r="J2687" s="435"/>
      <c r="K2687" s="435"/>
      <c r="L2687" s="435"/>
      <c r="M2687" s="435"/>
      <c r="N2687" s="435"/>
    </row>
    <row r="2688" spans="1:14" ht="24.95" customHeight="1" x14ac:dyDescent="0.2">
      <c r="A2688" s="435"/>
      <c r="B2688" s="435"/>
      <c r="C2688" s="435"/>
      <c r="D2688" s="435"/>
      <c r="E2688" s="435"/>
      <c r="F2688" s="435"/>
      <c r="G2688" s="435"/>
      <c r="H2688" s="435"/>
      <c r="I2688" s="435"/>
      <c r="J2688" s="435"/>
      <c r="K2688" s="435"/>
      <c r="L2688" s="435"/>
      <c r="M2688" s="435"/>
      <c r="N2688" s="435"/>
    </row>
    <row r="2689" spans="1:14" ht="24.95" customHeight="1" x14ac:dyDescent="0.2">
      <c r="A2689" s="435"/>
      <c r="B2689" s="435"/>
      <c r="C2689" s="435"/>
      <c r="D2689" s="435"/>
      <c r="E2689" s="435"/>
      <c r="F2689" s="435"/>
      <c r="G2689" s="435"/>
      <c r="H2689" s="435"/>
      <c r="I2689" s="435"/>
      <c r="J2689" s="435"/>
      <c r="K2689" s="435"/>
      <c r="L2689" s="435"/>
      <c r="M2689" s="435"/>
      <c r="N2689" s="435"/>
    </row>
    <row r="2690" spans="1:14" ht="24.95" customHeight="1" x14ac:dyDescent="0.2">
      <c r="A2690" s="435"/>
      <c r="B2690" s="435"/>
      <c r="C2690" s="435"/>
      <c r="D2690" s="435"/>
      <c r="E2690" s="435"/>
      <c r="F2690" s="435"/>
      <c r="G2690" s="435"/>
      <c r="H2690" s="435"/>
      <c r="I2690" s="435"/>
      <c r="J2690" s="435"/>
      <c r="K2690" s="435"/>
      <c r="L2690" s="435"/>
      <c r="M2690" s="435"/>
      <c r="N2690" s="435"/>
    </row>
    <row r="2691" spans="1:14" ht="24.95" customHeight="1" x14ac:dyDescent="0.2">
      <c r="A2691" s="435"/>
      <c r="B2691" s="435"/>
      <c r="C2691" s="435"/>
      <c r="D2691" s="435"/>
      <c r="E2691" s="435"/>
      <c r="F2691" s="435"/>
      <c r="G2691" s="435"/>
      <c r="H2691" s="435"/>
      <c r="I2691" s="435"/>
      <c r="J2691" s="435"/>
      <c r="K2691" s="435"/>
      <c r="L2691" s="435"/>
      <c r="M2691" s="435"/>
      <c r="N2691" s="435"/>
    </row>
    <row r="2692" spans="1:14" ht="24.95" customHeight="1" x14ac:dyDescent="0.2">
      <c r="A2692" s="435"/>
      <c r="B2692" s="435"/>
      <c r="C2692" s="435"/>
      <c r="D2692" s="435"/>
      <c r="E2692" s="435"/>
      <c r="F2692" s="435"/>
      <c r="G2692" s="435"/>
      <c r="H2692" s="435"/>
      <c r="I2692" s="435"/>
      <c r="J2692" s="435"/>
      <c r="K2692" s="435"/>
      <c r="L2692" s="435"/>
      <c r="M2692" s="435"/>
      <c r="N2692" s="435"/>
    </row>
    <row r="2693" spans="1:14" ht="24.95" customHeight="1" x14ac:dyDescent="0.2">
      <c r="A2693" s="435"/>
      <c r="B2693" s="435"/>
      <c r="C2693" s="435"/>
      <c r="D2693" s="435"/>
      <c r="E2693" s="435"/>
      <c r="F2693" s="435"/>
      <c r="G2693" s="435"/>
      <c r="H2693" s="435"/>
      <c r="I2693" s="435"/>
      <c r="J2693" s="435"/>
      <c r="K2693" s="435"/>
      <c r="L2693" s="435"/>
      <c r="M2693" s="435"/>
      <c r="N2693" s="435"/>
    </row>
    <row r="2694" spans="1:14" ht="24.95" customHeight="1" x14ac:dyDescent="0.2">
      <c r="A2694" s="435"/>
      <c r="B2694" s="435"/>
      <c r="C2694" s="435"/>
      <c r="D2694" s="435"/>
      <c r="E2694" s="435"/>
      <c r="F2694" s="435"/>
      <c r="G2694" s="435"/>
      <c r="H2694" s="435"/>
      <c r="I2694" s="435"/>
      <c r="J2694" s="435"/>
      <c r="K2694" s="435"/>
      <c r="L2694" s="435"/>
      <c r="M2694" s="435"/>
      <c r="N2694" s="435"/>
    </row>
    <row r="2695" spans="1:14" ht="24.95" customHeight="1" x14ac:dyDescent="0.2">
      <c r="A2695" s="435"/>
      <c r="B2695" s="435"/>
      <c r="C2695" s="435"/>
      <c r="D2695" s="435"/>
      <c r="E2695" s="435"/>
      <c r="F2695" s="435"/>
      <c r="G2695" s="435"/>
      <c r="H2695" s="435"/>
      <c r="I2695" s="435"/>
      <c r="J2695" s="435"/>
      <c r="K2695" s="435"/>
      <c r="L2695" s="435"/>
      <c r="M2695" s="435"/>
      <c r="N2695" s="435"/>
    </row>
    <row r="2696" spans="1:14" ht="24.95" customHeight="1" x14ac:dyDescent="0.2">
      <c r="A2696" s="435"/>
      <c r="B2696" s="435"/>
      <c r="C2696" s="435"/>
      <c r="D2696" s="435"/>
      <c r="E2696" s="435"/>
      <c r="F2696" s="435"/>
      <c r="G2696" s="435"/>
      <c r="H2696" s="435"/>
      <c r="I2696" s="435"/>
      <c r="J2696" s="435"/>
      <c r="K2696" s="435"/>
      <c r="L2696" s="435"/>
      <c r="M2696" s="435"/>
      <c r="N2696" s="435"/>
    </row>
    <row r="2697" spans="1:14" ht="24.95" customHeight="1" x14ac:dyDescent="0.2">
      <c r="A2697" s="435"/>
      <c r="B2697" s="435"/>
      <c r="C2697" s="435"/>
      <c r="D2697" s="435"/>
      <c r="E2697" s="435"/>
      <c r="F2697" s="435"/>
      <c r="G2697" s="435"/>
      <c r="H2697" s="435"/>
      <c r="I2697" s="435"/>
      <c r="J2697" s="435"/>
      <c r="K2697" s="435"/>
      <c r="L2697" s="435"/>
      <c r="M2697" s="435"/>
      <c r="N2697" s="435"/>
    </row>
    <row r="2698" spans="1:14" ht="24.95" customHeight="1" x14ac:dyDescent="0.2">
      <c r="A2698" s="435"/>
      <c r="B2698" s="435"/>
      <c r="C2698" s="435"/>
      <c r="D2698" s="435"/>
      <c r="E2698" s="435"/>
      <c r="F2698" s="435"/>
      <c r="G2698" s="435"/>
      <c r="H2698" s="435"/>
      <c r="I2698" s="435"/>
      <c r="J2698" s="435"/>
      <c r="K2698" s="435"/>
      <c r="L2698" s="435"/>
      <c r="M2698" s="435"/>
      <c r="N2698" s="435"/>
    </row>
    <row r="2699" spans="1:14" ht="24.95" customHeight="1" x14ac:dyDescent="0.2">
      <c r="A2699" s="435"/>
      <c r="B2699" s="435"/>
      <c r="C2699" s="435"/>
      <c r="D2699" s="435"/>
      <c r="E2699" s="435"/>
      <c r="F2699" s="435"/>
      <c r="G2699" s="435"/>
      <c r="H2699" s="435"/>
      <c r="I2699" s="435"/>
      <c r="J2699" s="435"/>
      <c r="K2699" s="435"/>
      <c r="L2699" s="435"/>
      <c r="M2699" s="435"/>
      <c r="N2699" s="435"/>
    </row>
    <row r="2700" spans="1:14" ht="24.95" customHeight="1" x14ac:dyDescent="0.2">
      <c r="A2700" s="435"/>
      <c r="B2700" s="435"/>
      <c r="C2700" s="435"/>
      <c r="D2700" s="435"/>
      <c r="E2700" s="435"/>
      <c r="F2700" s="435"/>
      <c r="G2700" s="435"/>
      <c r="H2700" s="435"/>
      <c r="I2700" s="435"/>
      <c r="J2700" s="435"/>
      <c r="K2700" s="435"/>
      <c r="L2700" s="435"/>
      <c r="M2700" s="435"/>
      <c r="N2700" s="435"/>
    </row>
    <row r="2701" spans="1:14" ht="24.95" customHeight="1" x14ac:dyDescent="0.2">
      <c r="A2701" s="435"/>
      <c r="B2701" s="435"/>
      <c r="C2701" s="435"/>
      <c r="D2701" s="435"/>
      <c r="E2701" s="435"/>
      <c r="F2701" s="435"/>
      <c r="G2701" s="435"/>
      <c r="H2701" s="435"/>
      <c r="I2701" s="435"/>
      <c r="J2701" s="435"/>
      <c r="K2701" s="435"/>
      <c r="L2701" s="435"/>
      <c r="M2701" s="435"/>
      <c r="N2701" s="435"/>
    </row>
    <row r="2702" spans="1:14" ht="24.95" customHeight="1" x14ac:dyDescent="0.2">
      <c r="A2702" s="435"/>
      <c r="B2702" s="435"/>
      <c r="C2702" s="435"/>
      <c r="D2702" s="435"/>
      <c r="E2702" s="435"/>
      <c r="F2702" s="435"/>
      <c r="G2702" s="435"/>
      <c r="H2702" s="435"/>
      <c r="I2702" s="435"/>
      <c r="J2702" s="435"/>
      <c r="K2702" s="435"/>
      <c r="L2702" s="435"/>
      <c r="M2702" s="435"/>
      <c r="N2702" s="435"/>
    </row>
    <row r="2703" spans="1:14" ht="24.95" customHeight="1" x14ac:dyDescent="0.2">
      <c r="A2703" s="435"/>
      <c r="B2703" s="435"/>
      <c r="C2703" s="435"/>
      <c r="D2703" s="435"/>
      <c r="E2703" s="435"/>
      <c r="F2703" s="435"/>
      <c r="G2703" s="435"/>
      <c r="H2703" s="435"/>
      <c r="I2703" s="435"/>
      <c r="J2703" s="435"/>
      <c r="K2703" s="435"/>
      <c r="L2703" s="435"/>
      <c r="M2703" s="435"/>
      <c r="N2703" s="435"/>
    </row>
    <row r="2704" spans="1:14" ht="24.95" customHeight="1" x14ac:dyDescent="0.2">
      <c r="A2704" s="435"/>
      <c r="B2704" s="435"/>
      <c r="C2704" s="435"/>
      <c r="D2704" s="435"/>
      <c r="E2704" s="435"/>
      <c r="F2704" s="435"/>
      <c r="G2704" s="435"/>
      <c r="H2704" s="435"/>
      <c r="I2704" s="435"/>
      <c r="J2704" s="435"/>
      <c r="K2704" s="435"/>
      <c r="L2704" s="435"/>
      <c r="M2704" s="435"/>
      <c r="N2704" s="435"/>
    </row>
    <row r="2705" spans="1:14" ht="24.95" customHeight="1" x14ac:dyDescent="0.2">
      <c r="A2705" s="435"/>
      <c r="B2705" s="435"/>
      <c r="C2705" s="435"/>
      <c r="D2705" s="435"/>
      <c r="E2705" s="435"/>
      <c r="F2705" s="435"/>
      <c r="G2705" s="435"/>
      <c r="H2705" s="435"/>
      <c r="I2705" s="435"/>
      <c r="J2705" s="435"/>
      <c r="K2705" s="435"/>
      <c r="L2705" s="435"/>
      <c r="M2705" s="435"/>
      <c r="N2705" s="435"/>
    </row>
    <row r="2706" spans="1:14" ht="24.95" customHeight="1" x14ac:dyDescent="0.2">
      <c r="A2706" s="435"/>
      <c r="B2706" s="435"/>
      <c r="C2706" s="435"/>
      <c r="D2706" s="435"/>
      <c r="E2706" s="435"/>
      <c r="F2706" s="435"/>
      <c r="G2706" s="435"/>
      <c r="H2706" s="435"/>
      <c r="I2706" s="435"/>
      <c r="J2706" s="435"/>
      <c r="K2706" s="435"/>
      <c r="L2706" s="435"/>
      <c r="M2706" s="435"/>
      <c r="N2706" s="435"/>
    </row>
    <row r="2707" spans="1:14" ht="24.95" customHeight="1" x14ac:dyDescent="0.2">
      <c r="A2707" s="435"/>
      <c r="B2707" s="435"/>
      <c r="C2707" s="435"/>
      <c r="D2707" s="435"/>
      <c r="E2707" s="435"/>
      <c r="F2707" s="435"/>
      <c r="G2707" s="435"/>
      <c r="H2707" s="435"/>
      <c r="I2707" s="435"/>
      <c r="J2707" s="435"/>
      <c r="K2707" s="435"/>
      <c r="L2707" s="435"/>
      <c r="M2707" s="435"/>
      <c r="N2707" s="435"/>
    </row>
    <row r="2708" spans="1:14" ht="24.95" customHeight="1" x14ac:dyDescent="0.2">
      <c r="A2708" s="435"/>
      <c r="B2708" s="435"/>
      <c r="C2708" s="435"/>
      <c r="D2708" s="435"/>
      <c r="E2708" s="435"/>
      <c r="F2708" s="435"/>
      <c r="G2708" s="435"/>
      <c r="H2708" s="435"/>
      <c r="I2708" s="435"/>
      <c r="J2708" s="435"/>
      <c r="K2708" s="435"/>
      <c r="L2708" s="435"/>
      <c r="M2708" s="435"/>
      <c r="N2708" s="435"/>
    </row>
    <row r="2709" spans="1:14" ht="24.95" customHeight="1" x14ac:dyDescent="0.2">
      <c r="A2709" s="435"/>
      <c r="B2709" s="435"/>
      <c r="C2709" s="435"/>
      <c r="D2709" s="435"/>
      <c r="E2709" s="435"/>
      <c r="F2709" s="435"/>
      <c r="G2709" s="435"/>
      <c r="H2709" s="435"/>
      <c r="I2709" s="435"/>
      <c r="J2709" s="435"/>
      <c r="K2709" s="435"/>
      <c r="L2709" s="435"/>
      <c r="M2709" s="435"/>
      <c r="N2709" s="435"/>
    </row>
    <row r="2710" spans="1:14" ht="24.95" customHeight="1" x14ac:dyDescent="0.2">
      <c r="A2710" s="435"/>
      <c r="B2710" s="435"/>
      <c r="C2710" s="435"/>
      <c r="D2710" s="435"/>
      <c r="E2710" s="435"/>
      <c r="F2710" s="435"/>
      <c r="G2710" s="435"/>
      <c r="H2710" s="435"/>
      <c r="I2710" s="435"/>
      <c r="J2710" s="435"/>
      <c r="K2710" s="435"/>
      <c r="L2710" s="435"/>
      <c r="M2710" s="435"/>
      <c r="N2710" s="435"/>
    </row>
    <row r="2711" spans="1:14" ht="24.95" customHeight="1" x14ac:dyDescent="0.2">
      <c r="A2711" s="435"/>
      <c r="B2711" s="435"/>
      <c r="C2711" s="435"/>
      <c r="D2711" s="435"/>
      <c r="E2711" s="435"/>
      <c r="F2711" s="435"/>
      <c r="G2711" s="435"/>
      <c r="H2711" s="435"/>
      <c r="I2711" s="435"/>
      <c r="J2711" s="435"/>
      <c r="K2711" s="435"/>
      <c r="L2711" s="435"/>
      <c r="M2711" s="435"/>
      <c r="N2711" s="435"/>
    </row>
    <row r="2712" spans="1:14" ht="24.95" customHeight="1" x14ac:dyDescent="0.2">
      <c r="A2712" s="435"/>
      <c r="B2712" s="435"/>
      <c r="C2712" s="435"/>
      <c r="D2712" s="435"/>
      <c r="E2712" s="435"/>
      <c r="F2712" s="435"/>
      <c r="G2712" s="435"/>
      <c r="H2712" s="435"/>
      <c r="I2712" s="435"/>
      <c r="J2712" s="435"/>
      <c r="K2712" s="435"/>
      <c r="L2712" s="435"/>
      <c r="M2712" s="435"/>
      <c r="N2712" s="435"/>
    </row>
    <row r="2713" spans="1:14" ht="24.95" customHeight="1" x14ac:dyDescent="0.2">
      <c r="A2713" s="435"/>
      <c r="B2713" s="435"/>
      <c r="C2713" s="435"/>
      <c r="D2713" s="435"/>
      <c r="E2713" s="435"/>
      <c r="F2713" s="435"/>
      <c r="G2713" s="435"/>
      <c r="H2713" s="435"/>
      <c r="I2713" s="435"/>
      <c r="J2713" s="435"/>
      <c r="K2713" s="435"/>
      <c r="L2713" s="435"/>
      <c r="M2713" s="435"/>
      <c r="N2713" s="4">
        <v>30</v>
      </c>
    </row>
    <row r="2714" spans="1:14" ht="39.950000000000003" customHeight="1" x14ac:dyDescent="0.4">
      <c r="A2714" s="781" t="s">
        <v>481</v>
      </c>
      <c r="B2714" s="781"/>
      <c r="C2714" s="781"/>
      <c r="D2714" s="781"/>
      <c r="E2714" s="781"/>
      <c r="F2714" s="781"/>
      <c r="G2714" s="781"/>
      <c r="H2714" s="781"/>
      <c r="I2714" s="781"/>
      <c r="J2714" s="781"/>
      <c r="K2714" s="781"/>
      <c r="L2714" s="781"/>
      <c r="M2714" s="781"/>
      <c r="N2714" s="781"/>
    </row>
    <row r="2715" spans="1:14" ht="24.95" customHeight="1" x14ac:dyDescent="0.2">
      <c r="A2715" s="429"/>
      <c r="B2715" s="429"/>
      <c r="C2715" s="429"/>
      <c r="D2715" s="429"/>
      <c r="E2715" s="429"/>
      <c r="F2715" s="429"/>
      <c r="G2715" s="429"/>
      <c r="H2715" s="429"/>
      <c r="I2715" s="429"/>
      <c r="J2715" s="429"/>
      <c r="K2715" s="429"/>
      <c r="L2715" s="429"/>
      <c r="M2715" s="429"/>
      <c r="N2715" s="429"/>
    </row>
    <row r="2716" spans="1:14" ht="24.95" customHeight="1" x14ac:dyDescent="0.2">
      <c r="A2716" s="706" t="s">
        <v>96</v>
      </c>
      <c r="B2716" s="706"/>
      <c r="C2716" s="706"/>
      <c r="D2716" s="706"/>
      <c r="E2716" s="706"/>
      <c r="F2716" s="706"/>
      <c r="G2716" s="706"/>
      <c r="H2716" s="431"/>
      <c r="I2716" s="431"/>
      <c r="J2716" s="431"/>
      <c r="K2716" s="431"/>
      <c r="L2716" s="431"/>
      <c r="M2716" s="431"/>
      <c r="N2716" s="431"/>
    </row>
    <row r="2717" spans="1:14" ht="24.95" customHeight="1" x14ac:dyDescent="0.2">
      <c r="A2717" s="546" t="s">
        <v>97</v>
      </c>
      <c r="B2717" s="547"/>
      <c r="C2717" s="547" t="s">
        <v>611</v>
      </c>
      <c r="D2717" s="547"/>
      <c r="E2717" s="547" t="s">
        <v>634</v>
      </c>
      <c r="F2717" s="547"/>
      <c r="G2717" s="547" t="s">
        <v>31</v>
      </c>
      <c r="H2717" s="429"/>
      <c r="I2717" s="429"/>
      <c r="J2717" s="429"/>
      <c r="K2717" s="429"/>
      <c r="L2717" s="429"/>
      <c r="M2717" s="429"/>
      <c r="N2717" s="429"/>
    </row>
    <row r="2718" spans="1:14" ht="24.95" customHeight="1" x14ac:dyDescent="0.2">
      <c r="A2718" s="548" t="s">
        <v>5</v>
      </c>
      <c r="B2718" s="549"/>
      <c r="C2718" s="549">
        <f>'REST.'!B10</f>
        <v>625</v>
      </c>
      <c r="D2718" s="549"/>
      <c r="E2718" s="549">
        <f>'REST.'!C10</f>
        <v>630</v>
      </c>
      <c r="F2718" s="549"/>
      <c r="G2718" s="550">
        <f>(E2718-C2718)/C2718</f>
        <v>8.0000000000000002E-3</v>
      </c>
      <c r="H2718" s="429"/>
      <c r="I2718" s="429"/>
      <c r="J2718" s="429"/>
      <c r="K2718" s="429"/>
      <c r="L2718" s="429"/>
      <c r="M2718" s="429"/>
      <c r="N2718" s="429"/>
    </row>
    <row r="2719" spans="1:14" ht="24.95" customHeight="1" x14ac:dyDescent="0.2">
      <c r="A2719" s="548" t="s">
        <v>6</v>
      </c>
      <c r="B2719" s="549"/>
      <c r="C2719" s="549">
        <f>'REST.'!B11</f>
        <v>861</v>
      </c>
      <c r="D2719" s="549"/>
      <c r="E2719" s="549">
        <f>'REST.'!C11</f>
        <v>864</v>
      </c>
      <c r="F2719" s="549"/>
      <c r="G2719" s="550">
        <f t="shared" ref="G2719:G2727" si="109">(E2719-C2719)/C2719</f>
        <v>3.4843205574912892E-3</v>
      </c>
      <c r="H2719" s="429"/>
      <c r="I2719" s="429"/>
      <c r="J2719" s="429"/>
      <c r="K2719" s="429"/>
      <c r="L2719" s="429"/>
      <c r="M2719" s="429"/>
      <c r="N2719" s="429"/>
    </row>
    <row r="2720" spans="1:14" ht="24.95" customHeight="1" x14ac:dyDescent="0.2">
      <c r="A2720" s="548" t="s">
        <v>18</v>
      </c>
      <c r="B2720" s="549"/>
      <c r="C2720" s="549">
        <f>'REST.'!B12</f>
        <v>1250</v>
      </c>
      <c r="D2720" s="549"/>
      <c r="E2720" s="549">
        <f>'REST.'!C12</f>
        <v>1232</v>
      </c>
      <c r="F2720" s="549"/>
      <c r="G2720" s="550">
        <f t="shared" si="109"/>
        <v>-1.44E-2</v>
      </c>
      <c r="H2720" s="429"/>
      <c r="I2720" s="429"/>
      <c r="J2720" s="429"/>
      <c r="K2720" s="429"/>
      <c r="L2720" s="429"/>
      <c r="M2720" s="429"/>
      <c r="N2720" s="429"/>
    </row>
    <row r="2721" spans="1:14" ht="24.95" customHeight="1" x14ac:dyDescent="0.2">
      <c r="A2721" s="548" t="s">
        <v>7</v>
      </c>
      <c r="B2721" s="549"/>
      <c r="C2721" s="549">
        <f>'REST.'!B13</f>
        <v>358</v>
      </c>
      <c r="D2721" s="549"/>
      <c r="E2721" s="549">
        <f>'REST.'!C13</f>
        <v>356</v>
      </c>
      <c r="F2721" s="549"/>
      <c r="G2721" s="550">
        <f t="shared" si="109"/>
        <v>-5.5865921787709499E-3</v>
      </c>
      <c r="H2721" s="429"/>
      <c r="I2721" s="429"/>
      <c r="J2721" s="429"/>
      <c r="K2721" s="429"/>
      <c r="L2721" s="429"/>
      <c r="M2721" s="429"/>
      <c r="N2721" s="429"/>
    </row>
    <row r="2722" spans="1:14" ht="24.95" customHeight="1" x14ac:dyDescent="0.2">
      <c r="A2722" s="548" t="s">
        <v>8</v>
      </c>
      <c r="B2722" s="549"/>
      <c r="C2722" s="549">
        <f>'REST.'!B14</f>
        <v>755</v>
      </c>
      <c r="D2722" s="549"/>
      <c r="E2722" s="549">
        <f>'REST.'!C14</f>
        <v>756</v>
      </c>
      <c r="F2722" s="549"/>
      <c r="G2722" s="550">
        <f t="shared" si="109"/>
        <v>1.3245033112582781E-3</v>
      </c>
      <c r="H2722" s="429"/>
      <c r="I2722" s="429"/>
      <c r="J2722" s="429"/>
      <c r="K2722" s="429"/>
      <c r="L2722" s="429"/>
      <c r="M2722" s="429"/>
      <c r="N2722" s="429"/>
    </row>
    <row r="2723" spans="1:14" ht="24.95" customHeight="1" x14ac:dyDescent="0.2">
      <c r="A2723" s="548" t="s">
        <v>9</v>
      </c>
      <c r="B2723" s="549"/>
      <c r="C2723" s="549">
        <f>'REST.'!B15</f>
        <v>546</v>
      </c>
      <c r="D2723" s="549"/>
      <c r="E2723" s="549">
        <f>'REST.'!C15</f>
        <v>550</v>
      </c>
      <c r="F2723" s="549"/>
      <c r="G2723" s="550">
        <f t="shared" si="109"/>
        <v>7.326007326007326E-3</v>
      </c>
      <c r="H2723" s="429"/>
      <c r="I2723" s="429"/>
      <c r="J2723" s="429"/>
      <c r="K2723" s="429"/>
      <c r="L2723" s="429"/>
      <c r="M2723" s="429"/>
      <c r="N2723" s="429"/>
    </row>
    <row r="2724" spans="1:14" ht="24.95" customHeight="1" x14ac:dyDescent="0.2">
      <c r="A2724" s="548" t="s">
        <v>10</v>
      </c>
      <c r="B2724" s="549"/>
      <c r="C2724" s="549">
        <f>'REST.'!B16</f>
        <v>349</v>
      </c>
      <c r="D2724" s="549"/>
      <c r="E2724" s="549">
        <f>'REST.'!C16</f>
        <v>357</v>
      </c>
      <c r="F2724" s="549"/>
      <c r="G2724" s="550">
        <f t="shared" si="109"/>
        <v>2.2922636103151862E-2</v>
      </c>
      <c r="H2724" s="429"/>
      <c r="I2724" s="429"/>
      <c r="J2724" s="429"/>
      <c r="K2724" s="429"/>
      <c r="L2724" s="429"/>
      <c r="M2724" s="429"/>
      <c r="N2724" s="429"/>
    </row>
    <row r="2725" spans="1:14" ht="24.95" customHeight="1" x14ac:dyDescent="0.2">
      <c r="A2725" s="548" t="s">
        <v>11</v>
      </c>
      <c r="B2725" s="549"/>
      <c r="C2725" s="549">
        <f>'REST.'!B17</f>
        <v>911</v>
      </c>
      <c r="D2725" s="549"/>
      <c r="E2725" s="549">
        <f>'REST.'!C17</f>
        <v>925</v>
      </c>
      <c r="F2725" s="549"/>
      <c r="G2725" s="550">
        <f t="shared" si="109"/>
        <v>1.5367727771679473E-2</v>
      </c>
      <c r="H2725" s="429"/>
      <c r="I2725" s="429"/>
      <c r="J2725" s="429"/>
      <c r="K2725" s="429"/>
      <c r="L2725" s="429"/>
      <c r="M2725" s="429"/>
      <c r="N2725" s="429"/>
    </row>
    <row r="2726" spans="1:14" ht="24.95" customHeight="1" x14ac:dyDescent="0.2">
      <c r="A2726" s="548" t="s">
        <v>12</v>
      </c>
      <c r="B2726" s="549"/>
      <c r="C2726" s="549">
        <f>'REST.'!B18</f>
        <v>386</v>
      </c>
      <c r="D2726" s="549"/>
      <c r="E2726" s="549">
        <f>'REST.'!C18</f>
        <v>373</v>
      </c>
      <c r="F2726" s="549"/>
      <c r="G2726" s="550">
        <f t="shared" si="109"/>
        <v>-3.367875647668394E-2</v>
      </c>
      <c r="H2726" s="429"/>
      <c r="I2726" s="429"/>
      <c r="J2726" s="429"/>
      <c r="K2726" s="429"/>
      <c r="L2726" s="429"/>
      <c r="M2726" s="429"/>
      <c r="N2726" s="429"/>
    </row>
    <row r="2727" spans="1:14" ht="24.95" customHeight="1" x14ac:dyDescent="0.2">
      <c r="A2727" s="491" t="s">
        <v>13</v>
      </c>
      <c r="B2727" s="555"/>
      <c r="C2727" s="555">
        <f>SUM(C2718:C2726)</f>
        <v>6041</v>
      </c>
      <c r="D2727" s="555"/>
      <c r="E2727" s="555">
        <f>SUM(E2718:E2726)</f>
        <v>6043</v>
      </c>
      <c r="F2727" s="555"/>
      <c r="G2727" s="557">
        <f t="shared" si="109"/>
        <v>3.3107101473266014E-4</v>
      </c>
      <c r="H2727" s="429"/>
      <c r="I2727" s="429"/>
      <c r="J2727" s="429"/>
      <c r="K2727" s="429"/>
      <c r="L2727" s="429"/>
      <c r="M2727" s="429"/>
      <c r="N2727" s="429"/>
    </row>
    <row r="2728" spans="1:14" ht="24.95" customHeight="1" x14ac:dyDescent="0.2">
      <c r="A2728" s="429"/>
      <c r="B2728" s="429"/>
      <c r="C2728" s="429"/>
      <c r="D2728" s="429"/>
      <c r="E2728" s="429"/>
      <c r="F2728" s="429"/>
      <c r="G2728" s="429"/>
      <c r="H2728" s="429"/>
      <c r="I2728" s="429"/>
      <c r="J2728" s="429"/>
      <c r="K2728" s="429"/>
      <c r="L2728" s="429"/>
      <c r="M2728" s="429"/>
      <c r="N2728" s="429"/>
    </row>
    <row r="2729" spans="1:14" ht="24.95" customHeight="1" x14ac:dyDescent="0.2">
      <c r="A2729" s="429"/>
      <c r="B2729" s="429"/>
      <c r="C2729" s="429"/>
      <c r="D2729" s="429"/>
      <c r="E2729" s="429"/>
      <c r="F2729" s="429"/>
      <c r="G2729" s="429"/>
      <c r="H2729" s="429"/>
      <c r="I2729" s="429"/>
      <c r="J2729" s="429"/>
      <c r="K2729" s="429"/>
      <c r="L2729" s="429"/>
      <c r="M2729" s="429"/>
      <c r="N2729" s="429"/>
    </row>
    <row r="2730" spans="1:14" s="354" customFormat="1" ht="24.95" customHeight="1" x14ac:dyDescent="0.25">
      <c r="C2730" s="425"/>
      <c r="D2730" s="800"/>
      <c r="E2730" s="800"/>
      <c r="F2730" s="421"/>
      <c r="G2730" s="763"/>
      <c r="H2730" s="763"/>
      <c r="I2730" s="763"/>
      <c r="J2730" s="421"/>
      <c r="K2730" s="421"/>
      <c r="M2730" s="434"/>
      <c r="N2730" s="434"/>
    </row>
    <row r="2731" spans="1:14" ht="24.95" customHeight="1" x14ac:dyDescent="0.2">
      <c r="A2731" s="429"/>
      <c r="B2731" s="429"/>
      <c r="C2731" s="429"/>
      <c r="D2731" s="429"/>
      <c r="E2731" s="429"/>
      <c r="F2731" s="429"/>
      <c r="G2731" s="429"/>
      <c r="H2731" s="429"/>
      <c r="I2731" s="429"/>
      <c r="J2731" s="429"/>
      <c r="K2731" s="429"/>
      <c r="L2731" s="429"/>
      <c r="M2731" s="429"/>
      <c r="N2731" s="429"/>
    </row>
    <row r="2732" spans="1:14" ht="24.95" customHeight="1" x14ac:dyDescent="0.2">
      <c r="A2732" s="429"/>
      <c r="B2732" s="429"/>
      <c r="C2732" s="429"/>
      <c r="D2732" s="429"/>
      <c r="E2732" s="429"/>
      <c r="F2732" s="429"/>
      <c r="G2732" s="429"/>
      <c r="H2732" s="429"/>
      <c r="I2732" s="429"/>
      <c r="J2732" s="429"/>
      <c r="K2732" s="429"/>
      <c r="L2732" s="429"/>
      <c r="M2732" s="429"/>
      <c r="N2732" s="429"/>
    </row>
    <row r="2733" spans="1:14" ht="24.95" customHeight="1" x14ac:dyDescent="0.2">
      <c r="A2733" s="429"/>
      <c r="B2733" s="429"/>
      <c r="C2733" s="429"/>
      <c r="D2733" s="429"/>
      <c r="E2733" s="429"/>
      <c r="F2733" s="429"/>
      <c r="G2733" s="429"/>
      <c r="H2733" s="429"/>
      <c r="I2733" s="429"/>
      <c r="J2733" s="429"/>
      <c r="K2733" s="429"/>
      <c r="L2733" s="429"/>
      <c r="M2733" s="429"/>
      <c r="N2733" s="429"/>
    </row>
    <row r="2734" spans="1:14" ht="24.95" customHeight="1" x14ac:dyDescent="0.2">
      <c r="A2734" s="429"/>
      <c r="B2734" s="429"/>
      <c r="C2734" s="429"/>
      <c r="D2734" s="429"/>
      <c r="E2734" s="429"/>
      <c r="F2734" s="429"/>
      <c r="G2734" s="429"/>
      <c r="H2734" s="429"/>
      <c r="I2734" s="429"/>
      <c r="J2734" s="429"/>
      <c r="K2734" s="429"/>
      <c r="L2734" s="429"/>
      <c r="M2734" s="429"/>
      <c r="N2734" s="429"/>
    </row>
    <row r="2735" spans="1:14" ht="24.95" customHeight="1" x14ac:dyDescent="0.2">
      <c r="A2735" s="429"/>
      <c r="B2735" s="429"/>
      <c r="C2735" s="429"/>
      <c r="D2735" s="429"/>
      <c r="E2735" s="429"/>
      <c r="F2735" s="429"/>
      <c r="G2735" s="429"/>
      <c r="H2735" s="429"/>
      <c r="I2735" s="429"/>
      <c r="J2735" s="429"/>
      <c r="K2735" s="429"/>
      <c r="L2735" s="429"/>
      <c r="M2735" s="429"/>
      <c r="N2735" s="429"/>
    </row>
    <row r="2736" spans="1:14" ht="24.95" customHeight="1" x14ac:dyDescent="0.2">
      <c r="A2736" s="429"/>
      <c r="B2736" s="429"/>
      <c r="C2736" s="429"/>
      <c r="D2736" s="429"/>
      <c r="E2736" s="429"/>
      <c r="F2736" s="429"/>
      <c r="G2736" s="429"/>
      <c r="H2736" s="429"/>
      <c r="I2736" s="429"/>
      <c r="J2736" s="429"/>
      <c r="K2736" s="429"/>
      <c r="L2736" s="429"/>
      <c r="M2736" s="429"/>
      <c r="N2736" s="429"/>
    </row>
    <row r="2737" spans="1:14" ht="24.95" customHeight="1" x14ac:dyDescent="0.2">
      <c r="A2737" s="429"/>
      <c r="B2737" s="429"/>
      <c r="C2737" s="429"/>
      <c r="D2737" s="429"/>
      <c r="E2737" s="429"/>
      <c r="F2737" s="429"/>
      <c r="G2737" s="429"/>
      <c r="H2737" s="429"/>
      <c r="I2737" s="429"/>
      <c r="J2737" s="429"/>
      <c r="K2737" s="429"/>
      <c r="L2737" s="429"/>
      <c r="M2737" s="429"/>
      <c r="N2737" s="429"/>
    </row>
    <row r="2738" spans="1:14" ht="24.95" customHeight="1" x14ac:dyDescent="0.2">
      <c r="A2738" s="429"/>
      <c r="B2738" s="429"/>
      <c r="C2738" s="429"/>
      <c r="D2738" s="429"/>
      <c r="E2738" s="429"/>
      <c r="F2738" s="429"/>
      <c r="G2738" s="429"/>
      <c r="H2738" s="429"/>
      <c r="I2738" s="429"/>
      <c r="J2738" s="429"/>
      <c r="K2738" s="429"/>
      <c r="L2738" s="429"/>
      <c r="M2738" s="429"/>
      <c r="N2738" s="429"/>
    </row>
    <row r="2739" spans="1:14" ht="24.95" customHeight="1" x14ac:dyDescent="0.2">
      <c r="A2739" s="429"/>
      <c r="B2739" s="429"/>
      <c r="C2739" s="429"/>
      <c r="D2739" s="429"/>
      <c r="E2739" s="429"/>
      <c r="F2739" s="429"/>
      <c r="G2739" s="429"/>
      <c r="H2739" s="429"/>
      <c r="I2739" s="429"/>
      <c r="J2739" s="429"/>
      <c r="K2739" s="429"/>
      <c r="L2739" s="429"/>
      <c r="M2739" s="429"/>
      <c r="N2739" s="429"/>
    </row>
    <row r="2740" spans="1:14" ht="24.95" customHeight="1" x14ac:dyDescent="0.2">
      <c r="A2740" s="429"/>
      <c r="B2740" s="429"/>
      <c r="C2740" s="429"/>
      <c r="D2740" s="429"/>
      <c r="E2740" s="429"/>
      <c r="F2740" s="429"/>
      <c r="G2740" s="429"/>
      <c r="H2740" s="429"/>
      <c r="I2740" s="429"/>
      <c r="J2740" s="429"/>
      <c r="K2740" s="429"/>
      <c r="L2740" s="429"/>
      <c r="M2740" s="429"/>
      <c r="N2740" s="429"/>
    </row>
    <row r="2741" spans="1:14" ht="24.95" customHeight="1" x14ac:dyDescent="0.2">
      <c r="A2741" s="429"/>
      <c r="B2741" s="429"/>
      <c r="C2741" s="429"/>
      <c r="D2741" s="429"/>
      <c r="E2741" s="429"/>
      <c r="F2741" s="429"/>
      <c r="G2741" s="429"/>
      <c r="H2741" s="429"/>
      <c r="I2741" s="429"/>
      <c r="J2741" s="429"/>
      <c r="K2741" s="429"/>
      <c r="L2741" s="429"/>
      <c r="M2741" s="429"/>
      <c r="N2741" s="429"/>
    </row>
    <row r="2742" spans="1:14" ht="24.95" customHeight="1" x14ac:dyDescent="0.2">
      <c r="A2742" s="706" t="s">
        <v>98</v>
      </c>
      <c r="B2742" s="706"/>
      <c r="C2742" s="706"/>
      <c r="D2742" s="706"/>
      <c r="E2742" s="706"/>
      <c r="F2742" s="706"/>
      <c r="G2742" s="706"/>
      <c r="H2742" s="431"/>
      <c r="I2742" s="431"/>
      <c r="J2742" s="431"/>
      <c r="K2742" s="431"/>
      <c r="L2742" s="431"/>
      <c r="M2742" s="431"/>
      <c r="N2742" s="431"/>
    </row>
    <row r="2743" spans="1:14" ht="24.95" customHeight="1" x14ac:dyDescent="0.2">
      <c r="A2743" s="546" t="s">
        <v>97</v>
      </c>
      <c r="B2743" s="547"/>
      <c r="C2743" s="547" t="s">
        <v>611</v>
      </c>
      <c r="D2743" s="547"/>
      <c r="E2743" s="547" t="s">
        <v>634</v>
      </c>
      <c r="F2743" s="547"/>
      <c r="G2743" s="547" t="s">
        <v>31</v>
      </c>
      <c r="H2743" s="429"/>
      <c r="I2743" s="429"/>
      <c r="J2743" s="429"/>
      <c r="K2743" s="429"/>
      <c r="L2743" s="429"/>
      <c r="M2743" s="429"/>
      <c r="N2743" s="429"/>
    </row>
    <row r="2744" spans="1:14" ht="24.95" customHeight="1" x14ac:dyDescent="0.2">
      <c r="A2744" s="548" t="s">
        <v>5</v>
      </c>
      <c r="B2744" s="549"/>
      <c r="C2744" s="549">
        <f>'REST.'!B52</f>
        <v>60774</v>
      </c>
      <c r="D2744" s="549"/>
      <c r="E2744" s="549">
        <f>'REST.'!C52</f>
        <v>61720</v>
      </c>
      <c r="F2744" s="549"/>
      <c r="G2744" s="550">
        <f>(E2744-C2744)/C2744</f>
        <v>1.556586698259124E-2</v>
      </c>
      <c r="H2744" s="429"/>
      <c r="I2744" s="429"/>
      <c r="J2744" s="429"/>
      <c r="K2744" s="429"/>
      <c r="L2744" s="429"/>
      <c r="M2744" s="429"/>
      <c r="N2744" s="429"/>
    </row>
    <row r="2745" spans="1:14" ht="24.95" customHeight="1" x14ac:dyDescent="0.2">
      <c r="A2745" s="548" t="s">
        <v>6</v>
      </c>
      <c r="B2745" s="549"/>
      <c r="C2745" s="549">
        <f>'REST.'!B53</f>
        <v>74661</v>
      </c>
      <c r="D2745" s="549"/>
      <c r="E2745" s="549">
        <f>'REST.'!C53</f>
        <v>74217</v>
      </c>
      <c r="F2745" s="549"/>
      <c r="G2745" s="550">
        <f t="shared" ref="G2745:G2753" si="110">(E2745-C2745)/C2745</f>
        <v>-5.9468798971350507E-3</v>
      </c>
      <c r="H2745" s="429"/>
      <c r="I2745" s="429"/>
      <c r="J2745" s="429"/>
      <c r="K2745" s="429"/>
      <c r="L2745" s="429"/>
      <c r="M2745" s="429"/>
      <c r="N2745" s="429"/>
    </row>
    <row r="2746" spans="1:14" ht="24.95" customHeight="1" x14ac:dyDescent="0.2">
      <c r="A2746" s="548" t="s">
        <v>18</v>
      </c>
      <c r="B2746" s="549"/>
      <c r="C2746" s="549">
        <f>'REST.'!B54</f>
        <v>78192</v>
      </c>
      <c r="D2746" s="549"/>
      <c r="E2746" s="549">
        <f>'REST.'!C54</f>
        <v>79365</v>
      </c>
      <c r="F2746" s="549"/>
      <c r="G2746" s="550">
        <f t="shared" si="110"/>
        <v>1.5001534683855126E-2</v>
      </c>
      <c r="H2746" s="429"/>
      <c r="I2746" s="429"/>
      <c r="J2746" s="429"/>
      <c r="K2746" s="429"/>
      <c r="L2746" s="429"/>
      <c r="M2746" s="429"/>
      <c r="N2746" s="429"/>
    </row>
    <row r="2747" spans="1:14" ht="24.95" customHeight="1" x14ac:dyDescent="0.2">
      <c r="A2747" s="548" t="s">
        <v>7</v>
      </c>
      <c r="B2747" s="549"/>
      <c r="C2747" s="549">
        <f>'REST.'!B55</f>
        <v>30000</v>
      </c>
      <c r="D2747" s="549"/>
      <c r="E2747" s="549">
        <f>'REST.'!C55</f>
        <v>30041</v>
      </c>
      <c r="F2747" s="549"/>
      <c r="G2747" s="550">
        <f t="shared" si="110"/>
        <v>1.3666666666666666E-3</v>
      </c>
      <c r="H2747" s="429"/>
      <c r="I2747" s="429"/>
      <c r="J2747" s="429"/>
      <c r="K2747" s="429"/>
      <c r="L2747" s="429"/>
      <c r="M2747" s="429"/>
      <c r="N2747" s="429"/>
    </row>
    <row r="2748" spans="1:14" ht="24.95" customHeight="1" x14ac:dyDescent="0.2">
      <c r="A2748" s="548" t="s">
        <v>8</v>
      </c>
      <c r="B2748" s="549"/>
      <c r="C2748" s="549">
        <f>'REST.'!B56</f>
        <v>59826</v>
      </c>
      <c r="D2748" s="549"/>
      <c r="E2748" s="549">
        <f>'REST.'!C56</f>
        <v>60575</v>
      </c>
      <c r="F2748" s="549"/>
      <c r="G2748" s="550">
        <f t="shared" si="110"/>
        <v>1.2519640290174841E-2</v>
      </c>
      <c r="H2748" s="429"/>
      <c r="I2748" s="429"/>
      <c r="J2748" s="429"/>
      <c r="K2748" s="429"/>
      <c r="L2748" s="429"/>
      <c r="M2748" s="429"/>
      <c r="N2748" s="429"/>
    </row>
    <row r="2749" spans="1:14" ht="24.95" customHeight="1" x14ac:dyDescent="0.2">
      <c r="A2749" s="548" t="s">
        <v>9</v>
      </c>
      <c r="B2749" s="549"/>
      <c r="C2749" s="549">
        <f>'REST.'!B57</f>
        <v>60260</v>
      </c>
      <c r="D2749" s="549"/>
      <c r="E2749" s="549">
        <f>'REST.'!C57</f>
        <v>60376</v>
      </c>
      <c r="F2749" s="549"/>
      <c r="G2749" s="550">
        <f t="shared" si="110"/>
        <v>1.9249917026219715E-3</v>
      </c>
      <c r="H2749" s="429"/>
      <c r="I2749" s="429"/>
      <c r="J2749" s="429"/>
      <c r="K2749" s="429"/>
      <c r="L2749" s="429"/>
      <c r="M2749" s="429"/>
      <c r="N2749" s="429"/>
    </row>
    <row r="2750" spans="1:14" ht="24.95" customHeight="1" x14ac:dyDescent="0.2">
      <c r="A2750" s="548" t="s">
        <v>10</v>
      </c>
      <c r="B2750" s="549"/>
      <c r="C2750" s="549">
        <f>'REST.'!B58</f>
        <v>29798</v>
      </c>
      <c r="D2750" s="549"/>
      <c r="E2750" s="549">
        <f>'REST.'!C58</f>
        <v>30794</v>
      </c>
      <c r="F2750" s="549"/>
      <c r="G2750" s="550">
        <f t="shared" si="110"/>
        <v>3.3425062084703673E-2</v>
      </c>
      <c r="H2750" s="429"/>
      <c r="I2750" s="429"/>
      <c r="J2750" s="429"/>
      <c r="K2750" s="429"/>
      <c r="L2750" s="429"/>
      <c r="M2750" s="429"/>
      <c r="N2750" s="429"/>
    </row>
    <row r="2751" spans="1:14" ht="24.95" customHeight="1" x14ac:dyDescent="0.2">
      <c r="A2751" s="548" t="s">
        <v>11</v>
      </c>
      <c r="B2751" s="549"/>
      <c r="C2751" s="549">
        <f>'REST.'!B59</f>
        <v>97907</v>
      </c>
      <c r="D2751" s="549"/>
      <c r="E2751" s="549">
        <f>'REST.'!C59</f>
        <v>98143</v>
      </c>
      <c r="F2751" s="549"/>
      <c r="G2751" s="550">
        <f t="shared" si="110"/>
        <v>2.4104507338596833E-3</v>
      </c>
      <c r="H2751" s="429"/>
      <c r="I2751" s="429"/>
      <c r="J2751" s="429"/>
      <c r="K2751" s="429"/>
      <c r="L2751" s="429"/>
      <c r="M2751" s="429"/>
      <c r="N2751" s="429"/>
    </row>
    <row r="2752" spans="1:14" ht="24.95" customHeight="1" x14ac:dyDescent="0.2">
      <c r="A2752" s="548" t="s">
        <v>12</v>
      </c>
      <c r="B2752" s="549"/>
      <c r="C2752" s="549">
        <f>'REST.'!B60</f>
        <v>33621</v>
      </c>
      <c r="D2752" s="549"/>
      <c r="E2752" s="549">
        <f>'REST.'!C60</f>
        <v>33054</v>
      </c>
      <c r="F2752" s="549"/>
      <c r="G2752" s="550">
        <f t="shared" si="110"/>
        <v>-1.6864459712679577E-2</v>
      </c>
      <c r="H2752" s="429"/>
      <c r="I2752" s="429"/>
      <c r="J2752" s="429"/>
      <c r="K2752" s="429"/>
      <c r="L2752" s="440"/>
      <c r="M2752" s="429"/>
      <c r="N2752" s="429"/>
    </row>
    <row r="2753" spans="1:14" ht="24.95" customHeight="1" x14ac:dyDescent="0.2">
      <c r="A2753" s="491" t="s">
        <v>13</v>
      </c>
      <c r="B2753" s="555"/>
      <c r="C2753" s="555">
        <f>SUM(C2744:C2752)</f>
        <v>525039</v>
      </c>
      <c r="D2753" s="555"/>
      <c r="E2753" s="555">
        <f>SUM(E2744:E2752)</f>
        <v>528285</v>
      </c>
      <c r="F2753" s="555"/>
      <c r="G2753" s="557">
        <f t="shared" si="110"/>
        <v>6.1823978790147014E-3</v>
      </c>
      <c r="H2753" s="429"/>
      <c r="I2753" s="429"/>
      <c r="J2753" s="429"/>
      <c r="K2753" s="429"/>
      <c r="L2753" s="440"/>
      <c r="M2753" s="429"/>
      <c r="N2753" s="429"/>
    </row>
    <row r="2754" spans="1:14" ht="24.95" customHeight="1" x14ac:dyDescent="0.2">
      <c r="A2754" s="429"/>
      <c r="B2754" s="429"/>
      <c r="C2754" s="429"/>
      <c r="D2754" s="429"/>
      <c r="E2754" s="429"/>
      <c r="F2754" s="429"/>
      <c r="G2754" s="429"/>
      <c r="H2754" s="429"/>
      <c r="I2754" s="429"/>
      <c r="J2754" s="429"/>
      <c r="K2754" s="429"/>
      <c r="L2754" s="440"/>
      <c r="M2754" s="429"/>
      <c r="N2754" s="429"/>
    </row>
    <row r="2755" spans="1:14" ht="24.95" customHeight="1" x14ac:dyDescent="0.2">
      <c r="A2755" s="429"/>
      <c r="B2755" s="429"/>
      <c r="C2755" s="429"/>
      <c r="D2755" s="429"/>
      <c r="E2755" s="429"/>
      <c r="F2755" s="429"/>
      <c r="G2755" s="429"/>
      <c r="H2755" s="429"/>
      <c r="I2755" s="429"/>
      <c r="J2755" s="429"/>
      <c r="K2755" s="429"/>
      <c r="L2755" s="440"/>
      <c r="M2755" s="429"/>
      <c r="N2755" s="429"/>
    </row>
    <row r="2756" spans="1:14" ht="24.95" customHeight="1" x14ac:dyDescent="0.2">
      <c r="A2756" s="429"/>
      <c r="B2756" s="429"/>
      <c r="C2756" s="429"/>
      <c r="D2756" s="429"/>
      <c r="E2756" s="429"/>
      <c r="F2756" s="429"/>
      <c r="G2756" s="429"/>
      <c r="H2756" s="429"/>
      <c r="I2756" s="429"/>
      <c r="J2756" s="429"/>
      <c r="K2756" s="429"/>
      <c r="L2756" s="440"/>
      <c r="M2756" s="429"/>
      <c r="N2756" s="429"/>
    </row>
    <row r="2757" spans="1:14" ht="24.95" customHeight="1" x14ac:dyDescent="0.2">
      <c r="A2757" s="429"/>
      <c r="B2757" s="429"/>
      <c r="C2757" s="429"/>
      <c r="D2757" s="429"/>
      <c r="E2757" s="429"/>
      <c r="F2757" s="429"/>
      <c r="G2757" s="429"/>
      <c r="H2757" s="429"/>
      <c r="I2757" s="429"/>
      <c r="J2757" s="429"/>
      <c r="K2757" s="429"/>
      <c r="L2757" s="440"/>
      <c r="M2757" s="429"/>
      <c r="N2757" s="429"/>
    </row>
    <row r="2758" spans="1:14" ht="24.95" customHeight="1" x14ac:dyDescent="0.2">
      <c r="A2758" s="429"/>
      <c r="B2758" s="429"/>
      <c r="C2758" s="429"/>
      <c r="D2758" s="429"/>
      <c r="E2758" s="429"/>
      <c r="F2758" s="429"/>
      <c r="G2758" s="429"/>
      <c r="H2758" s="429"/>
      <c r="I2758" s="429"/>
      <c r="J2758" s="429"/>
      <c r="K2758" s="429"/>
      <c r="L2758" s="440"/>
      <c r="M2758" s="429"/>
      <c r="N2758" s="429"/>
    </row>
    <row r="2759" spans="1:14" ht="24.95" customHeight="1" x14ac:dyDescent="0.2">
      <c r="A2759" s="429"/>
      <c r="B2759" s="429"/>
      <c r="C2759" s="429"/>
      <c r="D2759" s="429"/>
      <c r="E2759" s="429"/>
      <c r="F2759" s="429"/>
      <c r="G2759" s="429"/>
      <c r="H2759" s="429"/>
      <c r="I2759" s="429"/>
      <c r="J2759" s="429"/>
      <c r="K2759" s="429"/>
      <c r="L2759" s="440"/>
      <c r="M2759" s="429"/>
      <c r="N2759" s="429"/>
    </row>
    <row r="2760" spans="1:14" ht="24.95" customHeight="1" x14ac:dyDescent="0.2">
      <c r="A2760" s="429"/>
      <c r="B2760" s="429"/>
      <c r="C2760" s="429"/>
      <c r="D2760" s="429"/>
      <c r="E2760" s="429"/>
      <c r="F2760" s="429"/>
      <c r="G2760" s="429"/>
      <c r="H2760" s="429"/>
      <c r="I2760" s="429"/>
      <c r="J2760" s="429"/>
      <c r="K2760" s="429"/>
      <c r="L2760" s="440"/>
      <c r="M2760" s="429"/>
      <c r="N2760" s="429"/>
    </row>
    <row r="2761" spans="1:14" ht="24.95" customHeight="1" x14ac:dyDescent="0.2">
      <c r="A2761" s="429"/>
      <c r="B2761" s="429"/>
      <c r="C2761" s="429"/>
      <c r="D2761" s="429"/>
      <c r="E2761" s="429"/>
      <c r="F2761" s="429"/>
      <c r="G2761" s="429"/>
      <c r="H2761" s="429"/>
      <c r="I2761" s="429"/>
      <c r="J2761" s="429"/>
      <c r="K2761" s="429"/>
      <c r="L2761" s="440"/>
      <c r="M2761" s="429"/>
      <c r="N2761" s="429"/>
    </row>
    <row r="2762" spans="1:14" ht="24.95" customHeight="1" x14ac:dyDescent="0.2">
      <c r="A2762" s="429"/>
      <c r="B2762" s="429"/>
      <c r="C2762" s="429"/>
      <c r="D2762" s="429"/>
      <c r="E2762" s="429"/>
      <c r="F2762" s="429"/>
      <c r="G2762" s="429"/>
      <c r="H2762" s="429"/>
      <c r="I2762" s="429"/>
      <c r="J2762" s="429"/>
      <c r="K2762" s="429"/>
      <c r="L2762" s="440"/>
      <c r="M2762" s="429"/>
      <c r="N2762" s="429"/>
    </row>
    <row r="2763" spans="1:14" ht="24.95" customHeight="1" x14ac:dyDescent="0.2">
      <c r="A2763" s="429"/>
      <c r="B2763" s="429"/>
      <c r="C2763" s="429"/>
      <c r="D2763" s="429"/>
      <c r="E2763" s="429"/>
      <c r="F2763" s="429"/>
      <c r="G2763" s="429"/>
      <c r="H2763" s="429"/>
      <c r="I2763" s="429"/>
      <c r="J2763" s="429"/>
      <c r="K2763" s="429"/>
      <c r="L2763" s="440"/>
      <c r="M2763" s="429"/>
      <c r="N2763" s="429"/>
    </row>
    <row r="2764" spans="1:14" ht="24.95" customHeight="1" x14ac:dyDescent="0.2">
      <c r="A2764" s="429"/>
      <c r="B2764" s="429"/>
      <c r="C2764" s="429"/>
      <c r="D2764" s="429"/>
      <c r="E2764" s="429"/>
      <c r="F2764" s="429"/>
      <c r="G2764" s="429"/>
      <c r="H2764" s="429"/>
      <c r="I2764" s="429"/>
      <c r="J2764" s="429"/>
      <c r="K2764" s="429"/>
      <c r="L2764" s="429"/>
      <c r="M2764" s="429"/>
      <c r="N2764" s="429"/>
    </row>
    <row r="2765" spans="1:14" ht="24.95" customHeight="1" x14ac:dyDescent="0.2">
      <c r="A2765" s="429"/>
      <c r="B2765" s="429"/>
      <c r="C2765" s="429"/>
      <c r="D2765" s="429"/>
      <c r="E2765" s="429"/>
      <c r="F2765" s="429"/>
      <c r="G2765" s="429"/>
      <c r="H2765" s="429"/>
      <c r="I2765" s="429"/>
      <c r="J2765" s="429"/>
      <c r="K2765" s="429"/>
      <c r="L2765" s="429"/>
      <c r="M2765" s="429"/>
      <c r="N2765" s="429"/>
    </row>
    <row r="2766" spans="1:14" ht="24.95" customHeight="1" x14ac:dyDescent="0.2">
      <c r="A2766" s="429"/>
      <c r="B2766" s="429"/>
      <c r="C2766" s="429"/>
      <c r="D2766" s="429"/>
      <c r="E2766" s="429"/>
      <c r="F2766" s="429"/>
      <c r="G2766" s="429"/>
      <c r="H2766" s="429"/>
      <c r="I2766" s="429"/>
      <c r="J2766" s="429"/>
      <c r="K2766" s="429"/>
      <c r="L2766" s="429"/>
      <c r="M2766" s="429"/>
      <c r="N2766" s="429"/>
    </row>
    <row r="2767" spans="1:14" ht="24.95" customHeight="1" x14ac:dyDescent="0.2">
      <c r="A2767" s="429"/>
      <c r="B2767" s="429"/>
      <c r="C2767" s="429"/>
      <c r="D2767" s="429"/>
      <c r="E2767" s="429"/>
      <c r="F2767" s="429"/>
      <c r="G2767" s="429"/>
      <c r="H2767" s="429"/>
      <c r="I2767" s="429"/>
      <c r="J2767" s="429"/>
      <c r="K2767" s="429"/>
      <c r="L2767" s="429"/>
      <c r="M2767" s="429"/>
      <c r="N2767" s="429"/>
    </row>
    <row r="2768" spans="1:14" ht="24.95" customHeight="1" x14ac:dyDescent="0.2">
      <c r="A2768" s="429"/>
      <c r="B2768" s="429"/>
      <c r="C2768" s="429"/>
      <c r="D2768" s="429"/>
      <c r="E2768" s="429"/>
      <c r="F2768" s="429"/>
      <c r="G2768" s="429"/>
      <c r="H2768" s="429"/>
      <c r="I2768" s="429"/>
      <c r="J2768" s="429"/>
      <c r="K2768" s="429"/>
      <c r="L2768" s="429"/>
      <c r="M2768" s="429"/>
      <c r="N2768" s="429"/>
    </row>
    <row r="2769" spans="1:14" ht="24.95" customHeight="1" x14ac:dyDescent="0.2">
      <c r="A2769" s="429"/>
      <c r="B2769" s="429"/>
      <c r="C2769" s="429"/>
      <c r="D2769" s="429"/>
      <c r="E2769" s="429"/>
      <c r="F2769" s="429"/>
      <c r="G2769" s="429"/>
      <c r="H2769" s="429"/>
      <c r="I2769" s="429"/>
      <c r="J2769" s="429"/>
      <c r="K2769" s="429"/>
      <c r="L2769" s="429"/>
      <c r="M2769" s="429"/>
      <c r="N2769" s="429"/>
    </row>
    <row r="2770" spans="1:14" ht="24.95" customHeight="1" x14ac:dyDescent="0.2">
      <c r="A2770" s="429"/>
      <c r="B2770" s="429"/>
      <c r="C2770" s="429"/>
      <c r="D2770" s="429"/>
      <c r="E2770" s="429"/>
      <c r="F2770" s="429"/>
      <c r="G2770" s="429"/>
      <c r="H2770" s="429"/>
      <c r="I2770" s="429"/>
      <c r="J2770" s="429"/>
      <c r="K2770" s="429"/>
      <c r="L2770" s="429"/>
      <c r="M2770" s="429"/>
      <c r="N2770" s="429"/>
    </row>
    <row r="2771" spans="1:14" ht="24.95" customHeight="1" x14ac:dyDescent="0.2">
      <c r="A2771" s="429"/>
      <c r="B2771" s="429"/>
      <c r="C2771" s="429"/>
      <c r="D2771" s="429"/>
      <c r="E2771" s="429"/>
      <c r="F2771" s="429"/>
      <c r="G2771" s="429"/>
      <c r="H2771" s="429"/>
      <c r="I2771" s="429"/>
      <c r="J2771" s="429"/>
      <c r="K2771" s="429"/>
      <c r="L2771" s="429"/>
      <c r="M2771" s="429"/>
      <c r="N2771" s="429"/>
    </row>
    <row r="2772" spans="1:14" ht="24.95" customHeight="1" x14ac:dyDescent="0.2">
      <c r="A2772" s="429"/>
      <c r="B2772" s="429"/>
      <c r="C2772" s="429"/>
      <c r="D2772" s="429"/>
      <c r="E2772" s="429"/>
      <c r="F2772" s="429"/>
      <c r="G2772" s="429"/>
      <c r="H2772" s="429"/>
      <c r="I2772" s="429"/>
      <c r="J2772" s="429"/>
      <c r="K2772" s="429"/>
      <c r="L2772" s="429"/>
      <c r="M2772" s="429"/>
      <c r="N2772" s="429"/>
    </row>
    <row r="2773" spans="1:14" ht="24.95" customHeight="1" x14ac:dyDescent="0.2">
      <c r="A2773" s="429"/>
      <c r="B2773" s="429"/>
      <c r="C2773" s="429"/>
      <c r="D2773" s="429"/>
      <c r="E2773" s="429"/>
      <c r="F2773" s="429"/>
      <c r="G2773" s="429"/>
      <c r="H2773" s="429"/>
      <c r="I2773" s="429"/>
      <c r="J2773" s="429"/>
      <c r="K2773" s="429"/>
      <c r="L2773" s="429"/>
      <c r="M2773" s="429"/>
      <c r="N2773" s="429"/>
    </row>
    <row r="2774" spans="1:14" ht="24.95" customHeight="1" x14ac:dyDescent="0.2">
      <c r="A2774" s="429"/>
      <c r="B2774" s="429"/>
      <c r="C2774" s="429"/>
      <c r="D2774" s="429"/>
      <c r="E2774" s="429"/>
      <c r="F2774" s="429"/>
      <c r="G2774" s="429"/>
      <c r="H2774" s="429"/>
      <c r="I2774" s="429"/>
      <c r="J2774" s="429"/>
      <c r="K2774" s="429"/>
      <c r="L2774" s="429"/>
      <c r="M2774" s="429"/>
      <c r="N2774" s="429"/>
    </row>
    <row r="2775" spans="1:14" ht="24.95" customHeight="1" x14ac:dyDescent="0.2">
      <c r="A2775" s="429"/>
      <c r="B2775" s="429"/>
      <c r="C2775" s="429"/>
      <c r="D2775" s="429"/>
      <c r="E2775" s="429"/>
      <c r="F2775" s="429"/>
      <c r="G2775" s="429"/>
      <c r="H2775" s="429"/>
      <c r="I2775" s="429"/>
      <c r="J2775" s="429"/>
      <c r="K2775" s="429"/>
      <c r="L2775" s="429"/>
      <c r="M2775" s="429"/>
      <c r="N2775" s="429"/>
    </row>
    <row r="2776" spans="1:14" ht="24.95" customHeight="1" x14ac:dyDescent="0.2">
      <c r="A2776" s="429"/>
      <c r="B2776" s="429"/>
      <c r="C2776" s="429"/>
      <c r="D2776" s="429"/>
      <c r="E2776" s="429"/>
      <c r="F2776" s="429"/>
      <c r="G2776" s="429"/>
      <c r="H2776" s="429"/>
      <c r="I2776" s="429"/>
      <c r="J2776" s="429"/>
      <c r="K2776" s="429"/>
      <c r="L2776" s="429"/>
      <c r="M2776" s="429"/>
      <c r="N2776" s="429"/>
    </row>
    <row r="2777" spans="1:14" ht="24.95" customHeight="1" x14ac:dyDescent="0.2">
      <c r="A2777" s="429"/>
      <c r="B2777" s="429"/>
      <c r="C2777" s="429"/>
      <c r="D2777" s="429"/>
      <c r="E2777" s="429"/>
      <c r="F2777" s="429"/>
      <c r="G2777" s="429"/>
      <c r="H2777" s="429"/>
      <c r="I2777" s="429"/>
      <c r="J2777" s="429"/>
      <c r="K2777" s="429"/>
      <c r="L2777" s="429"/>
      <c r="M2777" s="429"/>
      <c r="N2777" s="429"/>
    </row>
    <row r="2778" spans="1:14" ht="24.95" customHeight="1" x14ac:dyDescent="0.2">
      <c r="A2778" s="429"/>
      <c r="B2778" s="429"/>
      <c r="C2778" s="429"/>
      <c r="D2778" s="429"/>
      <c r="E2778" s="429"/>
      <c r="F2778" s="429"/>
      <c r="G2778" s="429"/>
      <c r="H2778" s="429"/>
      <c r="I2778" s="429"/>
      <c r="J2778" s="429"/>
      <c r="K2778" s="429"/>
      <c r="L2778" s="429"/>
      <c r="M2778" s="429"/>
      <c r="N2778" s="429"/>
    </row>
    <row r="2779" spans="1:14" ht="24.95" customHeight="1" x14ac:dyDescent="0.2">
      <c r="A2779" s="429"/>
      <c r="B2779" s="429"/>
      <c r="C2779" s="429"/>
      <c r="D2779" s="429"/>
      <c r="E2779" s="429"/>
      <c r="F2779" s="429"/>
      <c r="G2779" s="429"/>
      <c r="H2779" s="429"/>
      <c r="I2779" s="429"/>
      <c r="J2779" s="429"/>
      <c r="K2779" s="429"/>
      <c r="L2779" s="429"/>
      <c r="M2779" s="429"/>
      <c r="N2779" s="429"/>
    </row>
    <row r="2780" spans="1:14" ht="24.95" customHeight="1" x14ac:dyDescent="0.2">
      <c r="A2780" s="429"/>
      <c r="B2780" s="429"/>
      <c r="C2780" s="429"/>
      <c r="D2780" s="429"/>
      <c r="E2780" s="429"/>
      <c r="F2780" s="429"/>
      <c r="G2780" s="429"/>
      <c r="H2780" s="429"/>
      <c r="I2780" s="429"/>
      <c r="J2780" s="429"/>
      <c r="K2780" s="429"/>
      <c r="L2780" s="429"/>
      <c r="M2780" s="429"/>
      <c r="N2780" s="429"/>
    </row>
    <row r="2781" spans="1:14" ht="24.95" customHeight="1" x14ac:dyDescent="0.2">
      <c r="A2781" s="429"/>
      <c r="B2781" s="429"/>
      <c r="C2781" s="429"/>
      <c r="D2781" s="429"/>
      <c r="E2781" s="429"/>
      <c r="F2781" s="429"/>
      <c r="G2781" s="429"/>
      <c r="H2781" s="429"/>
      <c r="I2781" s="429"/>
      <c r="J2781" s="429"/>
      <c r="K2781" s="429"/>
      <c r="L2781" s="429"/>
      <c r="M2781" s="429"/>
      <c r="N2781" s="429"/>
    </row>
    <row r="2782" spans="1:14" ht="24.95" customHeight="1" x14ac:dyDescent="0.2">
      <c r="A2782" s="429"/>
      <c r="B2782" s="429"/>
      <c r="C2782" s="429"/>
      <c r="D2782" s="429"/>
      <c r="E2782" s="429"/>
      <c r="F2782" s="429"/>
      <c r="G2782" s="429"/>
      <c r="H2782" s="429"/>
      <c r="I2782" s="429"/>
      <c r="J2782" s="429"/>
      <c r="K2782" s="429"/>
      <c r="L2782" s="429"/>
      <c r="M2782" s="429"/>
      <c r="N2782" s="429"/>
    </row>
    <row r="2783" spans="1:14" ht="24.95" customHeight="1" x14ac:dyDescent="0.2">
      <c r="A2783" s="429"/>
      <c r="B2783" s="429"/>
      <c r="C2783" s="429"/>
      <c r="D2783" s="429"/>
      <c r="E2783" s="429"/>
      <c r="F2783" s="429"/>
      <c r="G2783" s="429"/>
      <c r="H2783" s="429"/>
      <c r="I2783" s="429"/>
      <c r="J2783" s="429"/>
      <c r="K2783" s="429"/>
      <c r="L2783" s="429"/>
      <c r="M2783" s="429"/>
      <c r="N2783" s="429"/>
    </row>
    <row r="2784" spans="1:14" ht="24.95" customHeight="1" x14ac:dyDescent="0.2">
      <c r="A2784" s="429"/>
      <c r="B2784" s="429"/>
      <c r="C2784" s="429"/>
      <c r="D2784" s="429"/>
      <c r="E2784" s="429"/>
      <c r="F2784" s="429"/>
      <c r="G2784" s="429"/>
      <c r="H2784" s="429"/>
      <c r="I2784" s="429"/>
      <c r="J2784" s="429"/>
      <c r="K2784" s="429"/>
      <c r="L2784" s="429"/>
      <c r="M2784" s="429"/>
      <c r="N2784" s="429"/>
    </row>
    <row r="2785" spans="1:17" ht="24.95" customHeight="1" x14ac:dyDescent="0.2">
      <c r="A2785" s="429"/>
      <c r="B2785" s="429"/>
      <c r="C2785" s="429"/>
      <c r="D2785" s="429"/>
      <c r="E2785" s="429"/>
      <c r="F2785" s="429"/>
      <c r="G2785" s="429"/>
      <c r="H2785" s="429"/>
      <c r="I2785" s="429"/>
      <c r="J2785" s="429"/>
      <c r="K2785" s="429"/>
      <c r="L2785" s="429"/>
      <c r="M2785" s="429"/>
      <c r="N2785" s="429"/>
    </row>
    <row r="2786" spans="1:17" ht="24.95" customHeight="1" x14ac:dyDescent="0.2">
      <c r="A2786" s="429"/>
      <c r="B2786" s="429"/>
      <c r="C2786" s="429"/>
      <c r="D2786" s="429"/>
      <c r="E2786" s="429"/>
      <c r="F2786" s="429"/>
      <c r="G2786" s="429"/>
      <c r="H2786" s="429"/>
      <c r="I2786" s="429"/>
      <c r="J2786" s="429"/>
      <c r="K2786" s="429"/>
      <c r="L2786" s="429"/>
      <c r="M2786" s="429"/>
      <c r="N2786" s="429"/>
    </row>
    <row r="2787" spans="1:17" ht="24.95" customHeight="1" x14ac:dyDescent="0.2">
      <c r="A2787" s="429"/>
      <c r="B2787" s="429"/>
      <c r="C2787" s="429"/>
      <c r="D2787" s="429"/>
      <c r="E2787" s="429"/>
      <c r="F2787" s="429"/>
      <c r="G2787" s="429"/>
      <c r="H2787" s="429"/>
      <c r="I2787" s="429"/>
      <c r="J2787" s="429"/>
      <c r="K2787" s="429"/>
      <c r="L2787" s="429"/>
      <c r="M2787" s="429"/>
      <c r="N2787" s="429"/>
    </row>
    <row r="2788" spans="1:17" ht="24.95" customHeight="1" x14ac:dyDescent="0.2">
      <c r="A2788" s="429"/>
      <c r="B2788" s="429"/>
      <c r="C2788" s="429"/>
      <c r="D2788" s="429"/>
      <c r="E2788" s="429"/>
      <c r="F2788" s="429"/>
      <c r="G2788" s="429"/>
      <c r="H2788" s="429"/>
      <c r="I2788" s="429"/>
      <c r="J2788" s="429"/>
      <c r="K2788" s="429"/>
      <c r="L2788" s="429"/>
      <c r="M2788" s="429"/>
      <c r="N2788" s="429"/>
    </row>
    <row r="2789" spans="1:17" ht="24.95" customHeight="1" x14ac:dyDescent="0.2">
      <c r="A2789" s="429"/>
      <c r="B2789" s="429"/>
      <c r="C2789" s="429"/>
      <c r="D2789" s="429"/>
      <c r="E2789" s="429"/>
      <c r="F2789" s="429"/>
      <c r="G2789" s="429"/>
      <c r="H2789" s="429"/>
      <c r="I2789" s="429"/>
      <c r="J2789" s="429"/>
      <c r="K2789" s="429"/>
      <c r="L2789" s="429"/>
      <c r="M2789" s="429"/>
      <c r="N2789" s="4">
        <v>31</v>
      </c>
    </row>
    <row r="2790" spans="1:17" ht="51.75" customHeight="1" x14ac:dyDescent="0.2">
      <c r="A2790" s="771" t="s">
        <v>566</v>
      </c>
      <c r="B2790" s="772"/>
      <c r="C2790" s="772"/>
      <c r="D2790" s="772"/>
      <c r="E2790" s="772"/>
      <c r="F2790" s="772"/>
      <c r="G2790" s="772"/>
      <c r="H2790" s="772"/>
      <c r="I2790" s="772"/>
      <c r="J2790" s="772"/>
      <c r="K2790" s="772"/>
      <c r="L2790" s="772"/>
      <c r="M2790" s="772"/>
      <c r="N2790" s="772"/>
    </row>
    <row r="2791" spans="1:17" ht="24.95" customHeight="1" x14ac:dyDescent="0.2">
      <c r="A2791" s="429"/>
      <c r="B2791" s="429"/>
      <c r="C2791" s="429"/>
      <c r="D2791" s="429"/>
      <c r="E2791" s="429"/>
      <c r="F2791" s="429"/>
      <c r="G2791" s="429"/>
      <c r="H2791" s="429"/>
      <c r="I2791" s="429"/>
      <c r="J2791" s="429"/>
      <c r="K2791" s="429"/>
      <c r="L2791" s="429"/>
      <c r="M2791" s="429"/>
      <c r="N2791" s="429"/>
    </row>
    <row r="2792" spans="1:17" ht="39.950000000000003" customHeight="1" x14ac:dyDescent="0.2">
      <c r="A2792" s="764" t="s">
        <v>594</v>
      </c>
      <c r="B2792" s="764"/>
      <c r="C2792" s="764"/>
      <c r="D2792" s="764"/>
      <c r="E2792" s="764"/>
      <c r="F2792" s="764"/>
      <c r="G2792" s="764"/>
      <c r="H2792" s="764"/>
      <c r="I2792" s="764"/>
      <c r="J2792" s="764"/>
      <c r="K2792" s="764"/>
      <c r="L2792" s="764"/>
      <c r="M2792" s="764"/>
      <c r="N2792" s="764"/>
    </row>
    <row r="2793" spans="1:17" ht="24.95" customHeight="1" x14ac:dyDescent="0.2">
      <c r="A2793" s="429"/>
      <c r="B2793" s="429"/>
      <c r="C2793" s="429"/>
      <c r="D2793" s="429"/>
      <c r="E2793" s="429"/>
      <c r="F2793" s="429"/>
      <c r="G2793" s="429"/>
      <c r="H2793" s="429"/>
      <c r="I2793" s="429"/>
      <c r="J2793" s="429"/>
      <c r="K2793" s="429"/>
      <c r="L2793" s="429"/>
      <c r="M2793" s="429"/>
      <c r="N2793" s="429"/>
    </row>
    <row r="2794" spans="1:17" ht="45.75" customHeight="1" x14ac:dyDescent="0.2">
      <c r="A2794" s="546" t="s">
        <v>635</v>
      </c>
      <c r="B2794" s="547"/>
      <c r="C2794" s="547"/>
      <c r="D2794" s="593" t="s">
        <v>283</v>
      </c>
      <c r="E2794" s="594"/>
      <c r="F2794" s="429"/>
      <c r="G2794" s="429"/>
      <c r="H2794" s="429"/>
      <c r="I2794" s="429"/>
      <c r="J2794" s="429"/>
      <c r="K2794" s="429"/>
      <c r="L2794" s="429"/>
      <c r="M2794" s="429"/>
      <c r="N2794" s="429"/>
    </row>
    <row r="2795" spans="1:17" ht="24.95" customHeight="1" x14ac:dyDescent="0.2">
      <c r="A2795" s="582" t="s">
        <v>286</v>
      </c>
      <c r="B2795" s="549"/>
      <c r="C2795" s="549"/>
      <c r="D2795" s="549">
        <f>GASTO!B39</f>
        <v>831192966.36756444</v>
      </c>
      <c r="E2795" s="549"/>
      <c r="F2795" s="429"/>
      <c r="G2795" s="429"/>
      <c r="H2795" s="429"/>
      <c r="I2795" s="429"/>
      <c r="J2795" s="429"/>
      <c r="K2795" s="429"/>
      <c r="L2795" s="429"/>
      <c r="M2795" s="429"/>
      <c r="N2795" s="429"/>
    </row>
    <row r="2796" spans="1:17" ht="24.95" customHeight="1" x14ac:dyDescent="0.2">
      <c r="A2796" s="582" t="s">
        <v>288</v>
      </c>
      <c r="B2796" s="549"/>
      <c r="C2796" s="549"/>
      <c r="D2796" s="549">
        <f>GASTO!B40</f>
        <v>553370849.86613739</v>
      </c>
      <c r="E2796" s="549"/>
      <c r="F2796" s="429"/>
      <c r="G2796" s="429"/>
      <c r="H2796" s="429"/>
      <c r="I2796" s="429"/>
      <c r="J2796" s="429"/>
      <c r="K2796" s="429"/>
      <c r="L2796" s="429"/>
      <c r="M2796" s="429"/>
      <c r="N2796" s="429"/>
    </row>
    <row r="2797" spans="1:17" ht="24.95" customHeight="1" x14ac:dyDescent="0.2">
      <c r="A2797" s="582" t="s">
        <v>290</v>
      </c>
      <c r="B2797" s="549"/>
      <c r="C2797" s="549"/>
      <c r="D2797" s="549">
        <f>GASTO!B41</f>
        <v>262188083.00874114</v>
      </c>
      <c r="E2797" s="549"/>
      <c r="F2797" s="429"/>
      <c r="G2797" s="429"/>
      <c r="H2797" s="429"/>
      <c r="I2797" s="429"/>
      <c r="J2797" s="429"/>
      <c r="K2797" s="429"/>
      <c r="L2797" s="429"/>
      <c r="M2797" s="429"/>
      <c r="N2797" s="429"/>
    </row>
    <row r="2798" spans="1:17" ht="24.95" customHeight="1" x14ac:dyDescent="0.2">
      <c r="A2798" s="582" t="s">
        <v>292</v>
      </c>
      <c r="B2798" s="549"/>
      <c r="C2798" s="549"/>
      <c r="D2798" s="549">
        <f>GASTO!B42</f>
        <v>524414719.19381553</v>
      </c>
      <c r="E2798" s="549"/>
      <c r="F2798" s="429"/>
      <c r="G2798" s="429"/>
      <c r="H2798" s="429"/>
      <c r="I2798" s="429"/>
      <c r="J2798" s="429"/>
      <c r="K2798" s="429"/>
      <c r="L2798" s="429"/>
      <c r="M2798" s="429"/>
      <c r="N2798" s="429"/>
    </row>
    <row r="2799" spans="1:17" ht="24.95" customHeight="1" x14ac:dyDescent="0.2">
      <c r="A2799" s="582" t="s">
        <v>294</v>
      </c>
      <c r="B2799" s="549"/>
      <c r="C2799" s="549"/>
      <c r="D2799" s="549">
        <f>GASTO!B43</f>
        <v>180158953.99571142</v>
      </c>
      <c r="E2799" s="549"/>
      <c r="F2799" s="429"/>
      <c r="G2799" s="429"/>
      <c r="H2799" s="429"/>
      <c r="I2799" s="429"/>
      <c r="J2799" s="429"/>
      <c r="K2799" s="429"/>
      <c r="L2799" s="429"/>
      <c r="M2799" s="429"/>
      <c r="N2799" s="429"/>
      <c r="Q2799" s="15">
        <v>7</v>
      </c>
    </row>
    <row r="2800" spans="1:17" ht="24.95" customHeight="1" x14ac:dyDescent="0.2">
      <c r="A2800" s="582" t="s">
        <v>296</v>
      </c>
      <c r="B2800" s="549"/>
      <c r="C2800" s="549"/>
      <c r="D2800" s="549">
        <f>GASTO!B44</f>
        <v>145178506.03234991</v>
      </c>
      <c r="E2800" s="549"/>
      <c r="F2800" s="429"/>
      <c r="G2800" s="429"/>
      <c r="H2800" s="429"/>
      <c r="I2800" s="429"/>
      <c r="J2800" s="429"/>
      <c r="K2800" s="429"/>
      <c r="L2800" s="429"/>
      <c r="M2800" s="429"/>
      <c r="N2800" s="429"/>
    </row>
    <row r="2801" spans="1:14" ht="24.95" customHeight="1" x14ac:dyDescent="0.2">
      <c r="A2801" s="582" t="s">
        <v>297</v>
      </c>
      <c r="B2801" s="549"/>
      <c r="C2801" s="549"/>
      <c r="D2801" s="549">
        <f>GASTO!B45</f>
        <v>3309449.0478135236</v>
      </c>
      <c r="E2801" s="549"/>
      <c r="F2801" s="429"/>
      <c r="G2801" s="429"/>
      <c r="H2801" s="429"/>
      <c r="I2801" s="429"/>
      <c r="J2801" s="429"/>
      <c r="K2801" s="429"/>
      <c r="L2801" s="429"/>
      <c r="M2801" s="429"/>
      <c r="N2801" s="429"/>
    </row>
    <row r="2802" spans="1:14" ht="24.95" customHeight="1" x14ac:dyDescent="0.2">
      <c r="A2802" s="491" t="s">
        <v>283</v>
      </c>
      <c r="B2802" s="555"/>
      <c r="C2802" s="555"/>
      <c r="D2802" s="555">
        <f>GASTO!B46</f>
        <v>2499813527.5121331</v>
      </c>
      <c r="E2802" s="555"/>
      <c r="F2802" s="429"/>
      <c r="G2802" s="429"/>
      <c r="H2802" s="429"/>
      <c r="I2802" s="429"/>
      <c r="J2802" s="429"/>
      <c r="K2802" s="429"/>
      <c r="L2802" s="429"/>
      <c r="M2802" s="429"/>
      <c r="N2802" s="429"/>
    </row>
    <row r="2803" spans="1:14" ht="24.95" customHeight="1" x14ac:dyDescent="0.2">
      <c r="A2803" s="429"/>
      <c r="B2803" s="429"/>
      <c r="C2803" s="429"/>
      <c r="D2803" s="429"/>
      <c r="E2803" s="429"/>
      <c r="F2803" s="429"/>
      <c r="G2803" s="429"/>
      <c r="H2803" s="429"/>
      <c r="I2803" s="429"/>
      <c r="J2803" s="429"/>
      <c r="K2803" s="429"/>
      <c r="L2803" s="429"/>
      <c r="M2803" s="429"/>
      <c r="N2803" s="429"/>
    </row>
    <row r="2804" spans="1:14" ht="24.95" customHeight="1" x14ac:dyDescent="0.2">
      <c r="A2804" s="429"/>
      <c r="B2804" s="429"/>
      <c r="C2804" s="429"/>
      <c r="D2804" s="429"/>
      <c r="E2804" s="429"/>
      <c r="F2804" s="429"/>
      <c r="G2804" s="429"/>
      <c r="H2804" s="429"/>
      <c r="I2804" s="429"/>
      <c r="J2804" s="429"/>
      <c r="K2804" s="429"/>
      <c r="L2804" s="429"/>
      <c r="M2804" s="429"/>
      <c r="N2804" s="429"/>
    </row>
    <row r="2805" spans="1:14" ht="24.95" customHeight="1" x14ac:dyDescent="0.2">
      <c r="A2805" s="429"/>
      <c r="B2805" s="429"/>
      <c r="C2805" s="429"/>
      <c r="D2805" s="429"/>
      <c r="E2805" s="429"/>
      <c r="F2805" s="429"/>
      <c r="G2805" s="429"/>
      <c r="H2805" s="429"/>
      <c r="I2805" s="429"/>
      <c r="J2805" s="429"/>
      <c r="K2805" s="429"/>
      <c r="L2805" s="429"/>
      <c r="M2805" s="429"/>
      <c r="N2805" s="429"/>
    </row>
    <row r="2806" spans="1:14" ht="24.95" customHeight="1" x14ac:dyDescent="0.2">
      <c r="A2806" s="429"/>
      <c r="B2806" s="429"/>
      <c r="C2806" s="429"/>
      <c r="D2806" s="429"/>
      <c r="E2806" s="429"/>
      <c r="F2806" s="429"/>
      <c r="G2806" s="429"/>
      <c r="H2806" s="429"/>
      <c r="I2806" s="429"/>
      <c r="J2806" s="429"/>
      <c r="K2806" s="429"/>
      <c r="L2806" s="429"/>
      <c r="M2806" s="429"/>
      <c r="N2806" s="429"/>
    </row>
    <row r="2807" spans="1:14" ht="39.950000000000003" customHeight="1" x14ac:dyDescent="0.2">
      <c r="A2807" s="764" t="s">
        <v>647</v>
      </c>
      <c r="B2807" s="764"/>
      <c r="C2807" s="764"/>
      <c r="D2807" s="764"/>
      <c r="E2807" s="764"/>
      <c r="F2807" s="764"/>
      <c r="G2807" s="764"/>
      <c r="H2807" s="764"/>
      <c r="I2807" s="764"/>
      <c r="J2807" s="764"/>
      <c r="K2807" s="764"/>
      <c r="L2807" s="764"/>
      <c r="M2807" s="764"/>
      <c r="N2807" s="764"/>
    </row>
    <row r="2808" spans="1:14" ht="24.95" customHeight="1" x14ac:dyDescent="0.2">
      <c r="A2808" s="429"/>
      <c r="B2808" s="429"/>
      <c r="C2808" s="429"/>
      <c r="D2808" s="429"/>
      <c r="E2808" s="429"/>
      <c r="F2808" s="429"/>
      <c r="G2808" s="429"/>
      <c r="H2808" s="429"/>
      <c r="I2808" s="429"/>
      <c r="J2808" s="429"/>
      <c r="K2808" s="429"/>
      <c r="L2808" s="429"/>
      <c r="M2808" s="429"/>
      <c r="N2808" s="429"/>
    </row>
    <row r="2809" spans="1:14" ht="45.75" customHeight="1" x14ac:dyDescent="0.2">
      <c r="A2809" s="546" t="s">
        <v>635</v>
      </c>
      <c r="B2809" s="547"/>
      <c r="C2809" s="547"/>
      <c r="D2809" s="593" t="s">
        <v>283</v>
      </c>
      <c r="E2809" s="594"/>
      <c r="F2809" s="791" t="s">
        <v>284</v>
      </c>
      <c r="G2809" s="791"/>
      <c r="H2809" s="429"/>
      <c r="I2809" s="429"/>
      <c r="J2809" s="429"/>
      <c r="K2809" s="429"/>
      <c r="L2809" s="429"/>
      <c r="M2809" s="429"/>
      <c r="N2809" s="429"/>
    </row>
    <row r="2810" spans="1:14" ht="24.95" customHeight="1" x14ac:dyDescent="0.2">
      <c r="A2810" s="582" t="s">
        <v>286</v>
      </c>
      <c r="B2810" s="549"/>
      <c r="C2810" s="549"/>
      <c r="D2810" s="549">
        <f>GASTO!B8</f>
        <v>810308873.33584332</v>
      </c>
      <c r="E2810" s="549"/>
      <c r="F2810" s="798">
        <f>GASTO!C8</f>
        <v>53.639962382655561</v>
      </c>
      <c r="G2810" s="798"/>
      <c r="H2810" s="429"/>
      <c r="I2810" s="429"/>
      <c r="J2810" s="429"/>
      <c r="K2810" s="429"/>
      <c r="L2810" s="429"/>
      <c r="M2810" s="429"/>
      <c r="N2810" s="429"/>
    </row>
    <row r="2811" spans="1:14" ht="24.95" customHeight="1" x14ac:dyDescent="0.2">
      <c r="A2811" s="582" t="s">
        <v>288</v>
      </c>
      <c r="B2811" s="549"/>
      <c r="C2811" s="549"/>
      <c r="D2811" s="549">
        <f>GASTO!B9</f>
        <v>295062224.89092785</v>
      </c>
      <c r="E2811" s="549"/>
      <c r="F2811" s="799">
        <f>GASTO!C9</f>
        <v>19.532214399350732</v>
      </c>
      <c r="G2811" s="799"/>
      <c r="H2811" s="429"/>
      <c r="I2811" s="429"/>
      <c r="J2811" s="429"/>
      <c r="K2811" s="429"/>
      <c r="L2811" s="429"/>
      <c r="M2811" s="429"/>
      <c r="N2811" s="429"/>
    </row>
    <row r="2812" spans="1:14" ht="24.95" customHeight="1" x14ac:dyDescent="0.2">
      <c r="A2812" s="582" t="s">
        <v>290</v>
      </c>
      <c r="B2812" s="549"/>
      <c r="C2812" s="549"/>
      <c r="D2812" s="549">
        <f>GASTO!B10</f>
        <v>98287126.673696488</v>
      </c>
      <c r="E2812" s="549"/>
      <c r="F2812" s="799">
        <f>GASTO!C10</f>
        <v>6.5063063616375851</v>
      </c>
      <c r="G2812" s="799"/>
      <c r="H2812" s="429"/>
      <c r="I2812" s="429"/>
      <c r="J2812" s="429"/>
      <c r="K2812" s="429"/>
      <c r="L2812" s="429"/>
      <c r="M2812" s="429"/>
      <c r="N2812" s="429"/>
    </row>
    <row r="2813" spans="1:14" ht="24.95" customHeight="1" x14ac:dyDescent="0.2">
      <c r="A2813" s="582" t="s">
        <v>292</v>
      </c>
      <c r="B2813" s="549"/>
      <c r="C2813" s="549"/>
      <c r="D2813" s="549">
        <f>GASTO!B11</f>
        <v>220629099.06024119</v>
      </c>
      <c r="E2813" s="549"/>
      <c r="F2813" s="799">
        <f>GASTO!C11</f>
        <v>14.60496973874991</v>
      </c>
      <c r="G2813" s="799"/>
      <c r="H2813" s="429"/>
      <c r="I2813" s="429"/>
      <c r="J2813" s="429"/>
      <c r="K2813" s="429"/>
      <c r="L2813" s="429"/>
      <c r="M2813" s="429"/>
      <c r="N2813" s="429"/>
    </row>
    <row r="2814" spans="1:14" ht="24.95" customHeight="1" x14ac:dyDescent="0.2">
      <c r="A2814" s="582" t="s">
        <v>294</v>
      </c>
      <c r="B2814" s="549"/>
      <c r="C2814" s="549"/>
      <c r="D2814" s="549">
        <f>GASTO!B12</f>
        <v>87685331.959952176</v>
      </c>
      <c r="E2814" s="549"/>
      <c r="F2814" s="799">
        <f>GASTO!C12</f>
        <v>5.8045000648698286</v>
      </c>
      <c r="G2814" s="799"/>
      <c r="H2814" s="429"/>
      <c r="I2814" s="429"/>
      <c r="J2814" s="429"/>
      <c r="K2814" s="429"/>
      <c r="L2814" s="429"/>
      <c r="M2814" s="429"/>
      <c r="N2814" s="429"/>
    </row>
    <row r="2815" spans="1:14" ht="24.95" customHeight="1" x14ac:dyDescent="0.2">
      <c r="A2815" s="582" t="s">
        <v>296</v>
      </c>
      <c r="B2815" s="549"/>
      <c r="C2815" s="549"/>
      <c r="D2815" s="549">
        <f>GASTO!B13</f>
        <v>65401586.207878582</v>
      </c>
      <c r="E2815" s="549"/>
      <c r="F2815" s="799">
        <f>GASTO!C13</f>
        <v>4.3293844352394464</v>
      </c>
      <c r="G2815" s="799"/>
      <c r="H2815" s="429"/>
      <c r="I2815" s="429"/>
      <c r="J2815" s="429"/>
      <c r="K2815" s="429"/>
      <c r="L2815" s="429"/>
      <c r="M2815" s="429"/>
      <c r="N2815" s="429"/>
    </row>
    <row r="2816" spans="1:14" ht="24.95" customHeight="1" x14ac:dyDescent="0.2">
      <c r="A2816" s="582" t="s">
        <v>297</v>
      </c>
      <c r="B2816" s="549"/>
      <c r="C2816" s="549"/>
      <c r="D2816" s="549">
        <f>GASTO!B14</f>
        <v>2866511.6968693151</v>
      </c>
      <c r="E2816" s="549"/>
      <c r="F2816" s="799">
        <f>GASTO!C14</f>
        <v>0.18975428339630748</v>
      </c>
      <c r="G2816" s="799"/>
      <c r="H2816" s="429"/>
      <c r="I2816" s="429"/>
      <c r="J2816" s="429"/>
      <c r="K2816" s="429"/>
      <c r="L2816" s="429"/>
      <c r="M2816" s="429"/>
      <c r="N2816" s="429"/>
    </row>
    <row r="2817" spans="1:14" ht="24.95" customHeight="1" x14ac:dyDescent="0.2">
      <c r="A2817" s="491" t="s">
        <v>283</v>
      </c>
      <c r="B2817" s="555"/>
      <c r="C2817" s="555"/>
      <c r="D2817" s="555">
        <f>GASTO!B15</f>
        <v>1580240753.8254089</v>
      </c>
      <c r="E2817" s="555"/>
      <c r="F2817" s="796">
        <f>SUM(F2810:F2816)</f>
        <v>104.60709166589938</v>
      </c>
      <c r="G2817" s="796"/>
      <c r="H2817" s="429"/>
      <c r="I2817" s="429"/>
      <c r="J2817" s="429"/>
      <c r="K2817" s="429"/>
      <c r="L2817" s="429"/>
      <c r="M2817" s="429"/>
      <c r="N2817" s="429"/>
    </row>
    <row r="2818" spans="1:14" ht="24.95" customHeight="1" x14ac:dyDescent="0.2">
      <c r="A2818" s="429"/>
      <c r="B2818" s="429"/>
      <c r="C2818" s="429"/>
      <c r="D2818" s="429"/>
      <c r="E2818" s="429"/>
      <c r="F2818" s="429"/>
      <c r="G2818" s="429"/>
      <c r="H2818" s="429"/>
      <c r="I2818" s="429"/>
      <c r="J2818" s="429"/>
      <c r="K2818" s="429"/>
      <c r="L2818" s="429"/>
      <c r="M2818" s="429"/>
      <c r="N2818" s="429"/>
    </row>
    <row r="2819" spans="1:14" ht="24.95" customHeight="1" x14ac:dyDescent="0.2">
      <c r="A2819" s="429"/>
      <c r="B2819" s="429"/>
      <c r="C2819" s="429"/>
      <c r="D2819" s="429"/>
      <c r="E2819" s="429"/>
      <c r="F2819" s="429"/>
      <c r="G2819" s="429"/>
      <c r="H2819" s="429"/>
      <c r="I2819" s="429"/>
      <c r="J2819" s="429"/>
      <c r="K2819" s="429"/>
      <c r="L2819" s="429"/>
      <c r="M2819" s="429"/>
      <c r="N2819" s="429"/>
    </row>
    <row r="2820" spans="1:14" ht="24.95" customHeight="1" x14ac:dyDescent="0.2">
      <c r="A2820" s="429"/>
      <c r="B2820" s="429"/>
      <c r="C2820" s="429"/>
      <c r="D2820" s="429"/>
      <c r="E2820" s="429"/>
      <c r="F2820" s="429"/>
      <c r="G2820" s="429"/>
      <c r="H2820" s="429"/>
      <c r="I2820" s="429"/>
      <c r="J2820" s="429"/>
      <c r="K2820" s="429"/>
      <c r="L2820" s="429"/>
      <c r="M2820" s="429"/>
      <c r="N2820" s="429"/>
    </row>
    <row r="2821" spans="1:14" ht="24.95" customHeight="1" x14ac:dyDescent="0.2">
      <c r="A2821" s="429"/>
      <c r="B2821" s="429"/>
      <c r="C2821" s="429"/>
      <c r="D2821" s="429"/>
      <c r="E2821" s="429"/>
      <c r="F2821" s="429"/>
      <c r="G2821" s="429"/>
      <c r="H2821" s="429"/>
      <c r="I2821" s="429"/>
      <c r="J2821" s="429"/>
      <c r="K2821" s="429"/>
      <c r="L2821" s="429"/>
      <c r="M2821" s="429"/>
      <c r="N2821" s="429"/>
    </row>
    <row r="2822" spans="1:14" ht="39.950000000000003" customHeight="1" x14ac:dyDescent="0.2">
      <c r="A2822" s="788" t="s">
        <v>597</v>
      </c>
      <c r="B2822" s="788"/>
      <c r="C2822" s="788"/>
      <c r="D2822" s="788"/>
      <c r="E2822" s="788"/>
      <c r="F2822" s="788"/>
      <c r="G2822" s="788"/>
      <c r="H2822" s="788"/>
      <c r="I2822" s="788"/>
      <c r="J2822" s="788"/>
      <c r="K2822" s="788"/>
      <c r="L2822" s="788"/>
      <c r="M2822" s="788"/>
      <c r="N2822" s="788"/>
    </row>
    <row r="2823" spans="1:14" ht="24.95" customHeight="1" x14ac:dyDescent="0.2">
      <c r="A2823" s="788"/>
      <c r="B2823" s="788"/>
      <c r="C2823" s="788"/>
      <c r="D2823" s="788"/>
      <c r="E2823" s="788"/>
      <c r="F2823" s="788"/>
      <c r="G2823" s="788"/>
      <c r="H2823" s="788"/>
      <c r="I2823" s="788"/>
      <c r="J2823" s="788"/>
      <c r="K2823" s="788"/>
      <c r="L2823" s="788"/>
      <c r="M2823" s="788"/>
      <c r="N2823" s="788"/>
    </row>
    <row r="2824" spans="1:14" ht="24.95" customHeight="1" x14ac:dyDescent="0.2">
      <c r="A2824" s="429"/>
      <c r="B2824" s="429"/>
      <c r="C2824" s="429"/>
      <c r="D2824" s="429"/>
      <c r="E2824" s="429"/>
      <c r="F2824" s="429"/>
      <c r="G2824" s="429"/>
      <c r="H2824" s="429"/>
      <c r="I2824" s="429"/>
      <c r="J2824" s="429"/>
      <c r="K2824" s="429"/>
      <c r="L2824" s="429"/>
      <c r="M2824" s="429"/>
      <c r="N2824" s="429"/>
    </row>
    <row r="2825" spans="1:14" ht="24.95" customHeight="1" x14ac:dyDescent="0.2">
      <c r="A2825" s="429"/>
      <c r="B2825" s="429"/>
      <c r="C2825" s="429"/>
      <c r="D2825" s="429"/>
      <c r="E2825" s="429"/>
      <c r="F2825" s="429"/>
      <c r="G2825" s="429"/>
      <c r="H2825" s="429"/>
      <c r="I2825" s="429"/>
      <c r="J2825" s="429"/>
      <c r="K2825" s="429"/>
      <c r="L2825" s="429"/>
      <c r="M2825" s="429"/>
      <c r="N2825" s="429"/>
    </row>
    <row r="2826" spans="1:14" ht="24.95" customHeight="1" x14ac:dyDescent="0.2">
      <c r="A2826" s="429"/>
      <c r="B2826" s="429"/>
      <c r="C2826" s="429"/>
      <c r="D2826" s="429"/>
      <c r="E2826" s="429"/>
      <c r="F2826" s="429"/>
      <c r="G2826" s="429"/>
      <c r="H2826" s="429"/>
      <c r="I2826" s="429"/>
      <c r="J2826" s="429"/>
      <c r="K2826" s="429"/>
      <c r="L2826" s="429"/>
      <c r="M2826" s="429"/>
      <c r="N2826" s="429"/>
    </row>
    <row r="2827" spans="1:14" ht="24.95" customHeight="1" x14ac:dyDescent="0.2">
      <c r="A2827" s="429"/>
      <c r="B2827" s="429"/>
      <c r="C2827" s="429"/>
      <c r="D2827" s="429"/>
      <c r="E2827" s="429"/>
      <c r="F2827" s="429"/>
      <c r="G2827" s="429"/>
      <c r="H2827" s="429"/>
      <c r="I2827" s="429"/>
      <c r="J2827" s="429"/>
      <c r="K2827" s="429"/>
      <c r="L2827" s="429"/>
      <c r="M2827" s="429"/>
      <c r="N2827" s="429"/>
    </row>
    <row r="2828" spans="1:14" ht="24.95" customHeight="1" x14ac:dyDescent="0.2">
      <c r="A2828" s="429"/>
      <c r="B2828" s="429"/>
      <c r="C2828" s="429"/>
      <c r="D2828" s="429"/>
      <c r="E2828" s="429"/>
      <c r="F2828" s="429"/>
      <c r="G2828" s="429"/>
      <c r="H2828" s="429"/>
      <c r="I2828" s="429"/>
      <c r="J2828" s="429"/>
      <c r="K2828" s="429"/>
      <c r="L2828" s="429"/>
      <c r="M2828" s="429"/>
      <c r="N2828" s="429"/>
    </row>
    <row r="2829" spans="1:14" ht="24.95" customHeight="1" x14ac:dyDescent="0.2">
      <c r="A2829" s="429"/>
      <c r="B2829" s="429"/>
      <c r="C2829" s="429"/>
      <c r="D2829" s="429"/>
      <c r="E2829" s="429"/>
      <c r="F2829" s="429"/>
      <c r="G2829" s="429"/>
      <c r="H2829" s="429"/>
      <c r="I2829" s="429"/>
      <c r="J2829" s="429"/>
      <c r="K2829" s="429"/>
      <c r="L2829" s="429"/>
      <c r="M2829" s="429"/>
      <c r="N2829" s="429"/>
    </row>
    <row r="2830" spans="1:14" ht="24.95" customHeight="1" x14ac:dyDescent="0.2">
      <c r="A2830" s="429"/>
      <c r="B2830" s="429"/>
      <c r="C2830" s="429"/>
      <c r="D2830" s="429"/>
      <c r="E2830" s="429"/>
      <c r="F2830" s="429"/>
      <c r="G2830" s="429"/>
      <c r="H2830" s="429"/>
      <c r="I2830" s="429"/>
      <c r="J2830" s="429"/>
      <c r="K2830" s="429"/>
      <c r="L2830" s="429"/>
      <c r="M2830" s="429"/>
      <c r="N2830" s="429"/>
    </row>
    <row r="2831" spans="1:14" ht="24.95" customHeight="1" x14ac:dyDescent="0.2">
      <c r="A2831" s="429"/>
      <c r="B2831" s="429"/>
      <c r="C2831" s="429"/>
      <c r="D2831" s="429"/>
      <c r="E2831" s="429"/>
      <c r="F2831" s="429"/>
      <c r="G2831" s="429"/>
      <c r="H2831" s="429"/>
      <c r="I2831" s="429"/>
      <c r="J2831" s="429"/>
      <c r="K2831" s="429"/>
      <c r="L2831" s="429"/>
      <c r="M2831" s="429"/>
      <c r="N2831" s="429"/>
    </row>
    <row r="2832" spans="1:14" ht="24.95" customHeight="1" x14ac:dyDescent="0.2">
      <c r="A2832" s="429"/>
      <c r="B2832" s="429"/>
      <c r="C2832" s="429"/>
      <c r="D2832" s="429"/>
      <c r="E2832" s="429"/>
      <c r="F2832" s="429"/>
      <c r="G2832" s="429"/>
      <c r="H2832" s="429"/>
      <c r="I2832" s="429"/>
      <c r="J2832" s="429"/>
      <c r="K2832" s="429"/>
      <c r="L2832" s="429"/>
      <c r="M2832" s="429"/>
      <c r="N2832" s="429"/>
    </row>
    <row r="2833" spans="1:14" ht="24.95" customHeight="1" x14ac:dyDescent="0.2">
      <c r="A2833" s="429"/>
      <c r="B2833" s="429"/>
      <c r="C2833" s="429"/>
      <c r="D2833" s="429"/>
      <c r="E2833" s="429"/>
      <c r="F2833" s="429"/>
      <c r="G2833" s="429"/>
      <c r="H2833" s="429"/>
      <c r="I2833" s="429"/>
      <c r="J2833" s="429"/>
      <c r="K2833" s="429"/>
      <c r="L2833" s="429"/>
      <c r="M2833" s="429"/>
      <c r="N2833" s="429"/>
    </row>
    <row r="2834" spans="1:14" ht="24.95" customHeight="1" x14ac:dyDescent="0.2">
      <c r="A2834" s="429"/>
      <c r="B2834" s="429"/>
      <c r="C2834" s="429"/>
      <c r="D2834" s="429"/>
      <c r="E2834" s="429"/>
      <c r="F2834" s="429"/>
      <c r="G2834" s="429"/>
      <c r="H2834" s="429"/>
      <c r="I2834" s="429"/>
      <c r="J2834" s="429"/>
      <c r="K2834" s="429"/>
      <c r="L2834" s="429"/>
      <c r="M2834" s="429"/>
      <c r="N2834" s="429"/>
    </row>
    <row r="2835" spans="1:14" ht="24.95" customHeight="1" x14ac:dyDescent="0.2">
      <c r="A2835" s="429"/>
      <c r="B2835" s="429"/>
      <c r="C2835" s="429"/>
      <c r="D2835" s="429"/>
      <c r="E2835" s="429"/>
      <c r="F2835" s="429"/>
      <c r="G2835" s="429"/>
      <c r="H2835" s="429"/>
      <c r="I2835" s="429"/>
      <c r="J2835" s="429"/>
      <c r="K2835" s="429"/>
      <c r="L2835" s="429"/>
      <c r="M2835" s="429"/>
      <c r="N2835" s="429"/>
    </row>
    <row r="2836" spans="1:14" ht="24.95" customHeight="1" x14ac:dyDescent="0.2">
      <c r="A2836" s="429"/>
      <c r="B2836" s="429"/>
      <c r="C2836" s="429"/>
      <c r="D2836" s="429"/>
      <c r="E2836" s="429"/>
      <c r="F2836" s="429"/>
      <c r="G2836" s="429"/>
      <c r="H2836" s="429"/>
      <c r="I2836" s="429"/>
      <c r="J2836" s="429"/>
      <c r="K2836" s="429"/>
      <c r="L2836" s="429"/>
      <c r="M2836" s="429"/>
      <c r="N2836" s="429"/>
    </row>
    <row r="2837" spans="1:14" ht="24.95" customHeight="1" x14ac:dyDescent="0.2">
      <c r="A2837" s="429"/>
      <c r="B2837" s="429"/>
      <c r="C2837" s="429"/>
      <c r="D2837" s="429"/>
      <c r="E2837" s="429"/>
      <c r="F2837" s="429"/>
      <c r="G2837" s="429"/>
      <c r="H2837" s="429"/>
      <c r="I2837" s="429"/>
      <c r="J2837" s="429"/>
      <c r="K2837" s="429"/>
      <c r="L2837" s="429"/>
      <c r="M2837" s="429"/>
      <c r="N2837" s="429"/>
    </row>
    <row r="2838" spans="1:14" ht="24.95" customHeight="1" x14ac:dyDescent="0.2">
      <c r="A2838" s="429"/>
      <c r="B2838" s="429"/>
      <c r="C2838" s="429"/>
      <c r="D2838" s="429"/>
      <c r="E2838" s="429"/>
      <c r="F2838" s="429"/>
      <c r="G2838" s="429"/>
      <c r="H2838" s="429"/>
      <c r="I2838" s="429"/>
      <c r="J2838" s="429"/>
      <c r="K2838" s="429"/>
      <c r="L2838" s="429"/>
      <c r="M2838" s="429"/>
      <c r="N2838" s="429"/>
    </row>
    <row r="2839" spans="1:14" ht="24.95" customHeight="1" x14ac:dyDescent="0.2">
      <c r="A2839" s="429"/>
      <c r="B2839" s="429"/>
      <c r="C2839" s="429"/>
      <c r="D2839" s="429"/>
      <c r="E2839" s="429"/>
      <c r="F2839" s="429"/>
      <c r="G2839" s="429"/>
      <c r="H2839" s="429"/>
      <c r="I2839" s="429"/>
      <c r="J2839" s="429"/>
      <c r="K2839" s="429"/>
      <c r="L2839" s="429"/>
      <c r="M2839" s="429"/>
      <c r="N2839" s="429"/>
    </row>
    <row r="2840" spans="1:14" ht="24.95" customHeight="1" x14ac:dyDescent="0.2">
      <c r="A2840" s="429"/>
      <c r="B2840" s="429"/>
      <c r="C2840" s="429"/>
      <c r="D2840" s="429"/>
      <c r="E2840" s="429"/>
      <c r="F2840" s="429"/>
      <c r="G2840" s="429"/>
      <c r="H2840" s="429"/>
      <c r="I2840" s="429"/>
      <c r="J2840" s="429"/>
      <c r="K2840" s="429"/>
      <c r="L2840" s="429"/>
      <c r="M2840" s="429"/>
      <c r="N2840" s="429"/>
    </row>
    <row r="2841" spans="1:14" ht="24.95" customHeight="1" x14ac:dyDescent="0.2">
      <c r="A2841" s="429"/>
      <c r="B2841" s="429"/>
      <c r="C2841" s="429"/>
      <c r="D2841" s="429"/>
      <c r="E2841" s="429"/>
      <c r="F2841" s="429"/>
      <c r="G2841" s="429"/>
      <c r="H2841" s="429"/>
      <c r="I2841" s="429"/>
      <c r="J2841" s="429"/>
      <c r="K2841" s="429"/>
      <c r="L2841" s="429"/>
      <c r="M2841" s="429"/>
      <c r="N2841" s="429"/>
    </row>
    <row r="2842" spans="1:14" ht="24.95" customHeight="1" x14ac:dyDescent="0.2">
      <c r="A2842" s="429"/>
      <c r="B2842" s="429"/>
      <c r="C2842" s="429"/>
      <c r="D2842" s="429"/>
      <c r="E2842" s="429"/>
      <c r="F2842" s="429"/>
      <c r="G2842" s="429"/>
      <c r="H2842" s="429"/>
      <c r="I2842" s="429"/>
      <c r="J2842" s="429"/>
      <c r="K2842" s="429"/>
      <c r="L2842" s="429"/>
      <c r="M2842" s="429"/>
      <c r="N2842" s="429"/>
    </row>
    <row r="2843" spans="1:14" ht="24.95" customHeight="1" x14ac:dyDescent="0.2">
      <c r="A2843" s="429"/>
      <c r="B2843" s="429"/>
      <c r="C2843" s="429"/>
      <c r="D2843" s="429"/>
      <c r="E2843" s="429"/>
      <c r="F2843" s="429"/>
      <c r="G2843" s="429"/>
      <c r="H2843" s="429"/>
      <c r="I2843" s="429"/>
      <c r="J2843" s="429"/>
      <c r="K2843" s="429"/>
      <c r="L2843" s="429"/>
      <c r="M2843" s="429"/>
      <c r="N2843" s="429"/>
    </row>
    <row r="2844" spans="1:14" ht="24.95" customHeight="1" x14ac:dyDescent="0.2">
      <c r="A2844" s="347"/>
      <c r="B2844" s="508" t="s">
        <v>5</v>
      </c>
      <c r="C2844" s="508" t="s">
        <v>6</v>
      </c>
      <c r="D2844" s="508" t="s">
        <v>69</v>
      </c>
      <c r="E2844" s="508" t="s">
        <v>7</v>
      </c>
      <c r="F2844" s="508" t="s">
        <v>8</v>
      </c>
      <c r="G2844" s="508" t="s">
        <v>9</v>
      </c>
      <c r="H2844" s="508" t="s">
        <v>10</v>
      </c>
      <c r="I2844" s="508" t="s">
        <v>11</v>
      </c>
      <c r="J2844" s="508" t="s">
        <v>12</v>
      </c>
      <c r="K2844" s="508" t="s">
        <v>13</v>
      </c>
      <c r="L2844" s="429"/>
      <c r="M2844" s="429"/>
      <c r="N2844" s="429"/>
    </row>
    <row r="2845" spans="1:14" ht="24.95" customHeight="1" x14ac:dyDescent="0.2">
      <c r="A2845" s="523" t="str">
        <f>'GASTO X PROV'!A141</f>
        <v>GASTO EN ALOJAMIENTO</v>
      </c>
      <c r="B2845" s="524">
        <f>'GASTO X PROV'!B141</f>
        <v>81492279.129857391</v>
      </c>
      <c r="C2845" s="524">
        <f>'GASTO X PROV'!C141</f>
        <v>119064796.6695503</v>
      </c>
      <c r="D2845" s="524">
        <f>'GASTO X PROV'!D141</f>
        <v>197864128.29918307</v>
      </c>
      <c r="E2845" s="524">
        <f>'GASTO X PROV'!E141</f>
        <v>42135000.541370265</v>
      </c>
      <c r="F2845" s="524">
        <f>'GASTO X PROV'!F141</f>
        <v>159496837.13726774</v>
      </c>
      <c r="G2845" s="524">
        <f>'GASTO X PROV'!G141</f>
        <v>83781600.165113106</v>
      </c>
      <c r="H2845" s="524">
        <f>'GASTO X PROV'!H141</f>
        <v>35684729.705462866</v>
      </c>
      <c r="I2845" s="524">
        <f>'GASTO X PROV'!I141</f>
        <v>78864283.680383384</v>
      </c>
      <c r="J2845" s="524">
        <f>'GASTO X PROV'!J141</f>
        <v>32809311.039376378</v>
      </c>
      <c r="K2845" s="597">
        <f>SUM(B2845:J2845)</f>
        <v>831192966.36756432</v>
      </c>
      <c r="L2845" s="429"/>
      <c r="M2845" s="429"/>
      <c r="N2845" s="429"/>
    </row>
    <row r="2846" spans="1:14" ht="24.95" customHeight="1" x14ac:dyDescent="0.2">
      <c r="A2846" s="523" t="str">
        <f>'GASTO X PROV'!A142</f>
        <v>GASTO EN RESTAURANTES</v>
      </c>
      <c r="B2846" s="524">
        <f>'GASTO X PROV'!B142</f>
        <v>45972519.585434549</v>
      </c>
      <c r="C2846" s="524">
        <f>'GASTO X PROV'!C142</f>
        <v>92558914.655572698</v>
      </c>
      <c r="D2846" s="524">
        <f>'GASTO X PROV'!D142</f>
        <v>58903389.777138233</v>
      </c>
      <c r="E2846" s="524">
        <f>'GASTO X PROV'!E142</f>
        <v>23451135.817104161</v>
      </c>
      <c r="F2846" s="524">
        <f>'GASTO X PROV'!F142</f>
        <v>109188489.10535179</v>
      </c>
      <c r="G2846" s="524">
        <f>'GASTO X PROV'!G142</f>
        <v>96625117.030326352</v>
      </c>
      <c r="H2846" s="524">
        <f>'GASTO X PROV'!H142</f>
        <v>25797000.824945025</v>
      </c>
      <c r="I2846" s="524">
        <f>'GASTO X PROV'!I142</f>
        <v>79407089.660649806</v>
      </c>
      <c r="J2846" s="524">
        <f>'GASTO X PROV'!J142</f>
        <v>21467193.409614667</v>
      </c>
      <c r="K2846" s="597">
        <f t="shared" ref="K2846:K2850" si="111">SUM(B2846:J2846)</f>
        <v>553370849.86613727</v>
      </c>
      <c r="L2846" s="429"/>
      <c r="M2846" s="429"/>
      <c r="N2846" s="429"/>
    </row>
    <row r="2847" spans="1:14" ht="24.95" customHeight="1" x14ac:dyDescent="0.2">
      <c r="A2847" s="523" t="str">
        <f>'GASTO X PROV'!A143</f>
        <v>GASTO EN DESPLAZAMIENTOS / TRANSPORTE</v>
      </c>
      <c r="B2847" s="524">
        <f>'GASTO X PROV'!B143</f>
        <v>52307875.427599125</v>
      </c>
      <c r="C2847" s="524">
        <f>'GASTO X PROV'!C143</f>
        <v>93848959.359960854</v>
      </c>
      <c r="D2847" s="524">
        <f>'GASTO X PROV'!D143</f>
        <v>55083669.721475974</v>
      </c>
      <c r="E2847" s="524">
        <f>'GASTO X PROV'!E143</f>
        <v>20332004.877034236</v>
      </c>
      <c r="F2847" s="524">
        <f>'GASTO X PROV'!F143</f>
        <v>113067700.53203389</v>
      </c>
      <c r="G2847" s="524">
        <f>'GASTO X PROV'!G143</f>
        <v>60301275.755306236</v>
      </c>
      <c r="H2847" s="524">
        <f>'GASTO X PROV'!H143</f>
        <v>32526544.683682404</v>
      </c>
      <c r="I2847" s="524">
        <f>'GASTO X PROV'!I143</f>
        <v>69009180.062737495</v>
      </c>
      <c r="J2847" s="524">
        <f>'GASTO X PROV'!J143</f>
        <v>27937508.773985282</v>
      </c>
      <c r="K2847" s="597">
        <f t="shared" si="111"/>
        <v>524414719.19381547</v>
      </c>
      <c r="L2847" s="429"/>
      <c r="M2847" s="429"/>
      <c r="N2847" s="429"/>
    </row>
    <row r="2848" spans="1:14" ht="24.95" customHeight="1" x14ac:dyDescent="0.2">
      <c r="A2848" s="523" t="str">
        <f>'GASTO X PROV'!A144</f>
        <v>GASTO EN ALIMENTACIÓN FUERA DE RESTAURANTES</v>
      </c>
      <c r="B2848" s="524">
        <f>'GASTO X PROV'!B144</f>
        <v>33159085.232146803</v>
      </c>
      <c r="C2848" s="524">
        <f>'GASTO X PROV'!C144</f>
        <v>47168076.221022025</v>
      </c>
      <c r="D2848" s="524">
        <f>'GASTO X PROV'!D144</f>
        <v>35442088.137774713</v>
      </c>
      <c r="E2848" s="524">
        <f>'GASTO X PROV'!E144</f>
        <v>8569476.1061794572</v>
      </c>
      <c r="F2848" s="524">
        <f>'GASTO X PROV'!F144</f>
        <v>33684207.993465215</v>
      </c>
      <c r="G2848" s="524">
        <f>'GASTO X PROV'!G144</f>
        <v>47975516.865746252</v>
      </c>
      <c r="H2848" s="524">
        <f>'GASTO X PROV'!H144</f>
        <v>16799099.253180567</v>
      </c>
      <c r="I2848" s="524">
        <f>'GASTO X PROV'!I144</f>
        <v>22601963.966676988</v>
      </c>
      <c r="J2848" s="524">
        <f>'GASTO X PROV'!J144</f>
        <v>16788569.232549123</v>
      </c>
      <c r="K2848" s="597">
        <f t="shared" si="111"/>
        <v>262188083.00874117</v>
      </c>
      <c r="L2848" s="429"/>
      <c r="M2848" s="429"/>
      <c r="N2848" s="429"/>
    </row>
    <row r="2849" spans="1:14" ht="24.95" customHeight="1" x14ac:dyDescent="0.2">
      <c r="A2849" s="523" t="str">
        <f>'GASTO X PROV'!A145</f>
        <v>GASTO EN COMPRAS</v>
      </c>
      <c r="B2849" s="524">
        <f>'GASTO X PROV'!B145</f>
        <v>17708291.800452728</v>
      </c>
      <c r="C2849" s="524">
        <f>'GASTO X PROV'!C145</f>
        <v>26023501.668480907</v>
      </c>
      <c r="D2849" s="524">
        <f>'GASTO X PROV'!D145</f>
        <v>3428605.1319214981</v>
      </c>
      <c r="E2849" s="524">
        <f>'GASTO X PROV'!E145</f>
        <v>7130606.155873239</v>
      </c>
      <c r="F2849" s="524">
        <f>'GASTO X PROV'!F145</f>
        <v>42073985.869002245</v>
      </c>
      <c r="G2849" s="524">
        <f>'GASTO X PROV'!G145</f>
        <v>9855671.8942510374</v>
      </c>
      <c r="H2849" s="524">
        <f>'GASTO X PROV'!H145</f>
        <v>9924465.4675336145</v>
      </c>
      <c r="I2849" s="524">
        <f>'GASTO X PROV'!I145</f>
        <v>16662118.243521247</v>
      </c>
      <c r="J2849" s="524">
        <f>'GASTO X PROV'!J145</f>
        <v>12371259.801313408</v>
      </c>
      <c r="K2849" s="597">
        <f t="shared" si="111"/>
        <v>145178506.03234991</v>
      </c>
      <c r="L2849" s="429"/>
      <c r="M2849" s="429"/>
      <c r="N2849" s="429"/>
    </row>
    <row r="2850" spans="1:14" ht="24.95" customHeight="1" x14ac:dyDescent="0.2">
      <c r="A2850" s="523" t="str">
        <f>'GASTO X PROV'!A146</f>
        <v>GASTO EN CULTURA Y OCIO</v>
      </c>
      <c r="B2850" s="524">
        <f>'GASTO X PROV'!B146</f>
        <v>19059773.581925221</v>
      </c>
      <c r="C2850" s="524">
        <f>'GASTO X PROV'!C146</f>
        <v>34238657.147984855</v>
      </c>
      <c r="D2850" s="524">
        <f>'GASTO X PROV'!D146</f>
        <v>16590995.65535737</v>
      </c>
      <c r="E2850" s="524">
        <f>'GASTO X PROV'!E146</f>
        <v>5521625.4580541961</v>
      </c>
      <c r="F2850" s="524">
        <f>'GASTO X PROV'!F146</f>
        <v>37700401.476093784</v>
      </c>
      <c r="G2850" s="524">
        <f>'GASTO X PROV'!G146</f>
        <v>16008444.269227162</v>
      </c>
      <c r="H2850" s="524">
        <f>'GASTO X PROV'!H146</f>
        <v>18915073.461605556</v>
      </c>
      <c r="I2850" s="524">
        <f>'GASTO X PROV'!I146</f>
        <v>20682077.963820271</v>
      </c>
      <c r="J2850" s="524">
        <f>'GASTO X PROV'!J146</f>
        <v>11441904.981642988</v>
      </c>
      <c r="K2850" s="597">
        <f t="shared" si="111"/>
        <v>180158953.99571142</v>
      </c>
      <c r="L2850" s="429"/>
      <c r="M2850" s="429"/>
      <c r="N2850" s="429"/>
    </row>
    <row r="2851" spans="1:14" ht="24.95" customHeight="1" x14ac:dyDescent="0.2">
      <c r="A2851" s="526" t="str">
        <f>'GASTO X PROV'!A147</f>
        <v>OTROS GASTOS</v>
      </c>
      <c r="B2851" s="527">
        <f>'GASTO X PROV'!B147</f>
        <v>391664.94547390507</v>
      </c>
      <c r="C2851" s="527">
        <f>'GASTO X PROV'!C147</f>
        <v>1391432.7299724538</v>
      </c>
      <c r="D2851" s="527">
        <f>'GASTO X PROV'!D147</f>
        <v>428044.78825256717</v>
      </c>
      <c r="E2851" s="527">
        <f>'GASTO X PROV'!E147</f>
        <v>181109.68893549504</v>
      </c>
      <c r="F2851" s="527">
        <f>'GASTO X PROV'!F147</f>
        <v>146937.91899347978</v>
      </c>
      <c r="G2851" s="527">
        <f>'GASTO X PROV'!G147</f>
        <v>120612.5</v>
      </c>
      <c r="H2851" s="527">
        <f>'GASTO X PROV'!H147</f>
        <v>277751.57593964203</v>
      </c>
      <c r="I2851" s="527">
        <f>'GASTO X PROV'!I147</f>
        <v>308985.87748015876</v>
      </c>
      <c r="J2851" s="527">
        <f>'GASTO X PROV'!J147</f>
        <v>62909.022765822054</v>
      </c>
      <c r="K2851" s="598">
        <f t="shared" ref="K2851" si="112">SUM(B2851:J2851)</f>
        <v>3309449.047813524</v>
      </c>
      <c r="L2851" s="429"/>
      <c r="M2851" s="429"/>
      <c r="N2851" s="429"/>
    </row>
    <row r="2852" spans="1:14" ht="24.95" customHeight="1" x14ac:dyDescent="0.2">
      <c r="A2852" s="509" t="s">
        <v>283</v>
      </c>
      <c r="B2852" s="599">
        <f>SUM(B2845:B2851)</f>
        <v>250091489.70288974</v>
      </c>
      <c r="C2852" s="599">
        <f t="shared" ref="C2852:J2852" si="113">SUM(C2845:C2851)</f>
        <v>414294338.45254415</v>
      </c>
      <c r="D2852" s="599">
        <f t="shared" si="113"/>
        <v>367740921.51110339</v>
      </c>
      <c r="E2852" s="599">
        <f t="shared" si="113"/>
        <v>107320958.64455105</v>
      </c>
      <c r="F2852" s="599">
        <f t="shared" si="113"/>
        <v>495358560.03220809</v>
      </c>
      <c r="G2852" s="599">
        <f t="shared" si="113"/>
        <v>314668238.47997016</v>
      </c>
      <c r="H2852" s="599">
        <f t="shared" si="113"/>
        <v>139924664.97234967</v>
      </c>
      <c r="I2852" s="599">
        <f t="shared" si="113"/>
        <v>287535699.45526934</v>
      </c>
      <c r="J2852" s="599">
        <f t="shared" si="113"/>
        <v>122878656.26124766</v>
      </c>
      <c r="K2852" s="599">
        <f>SUM(K2845:K2851)</f>
        <v>2499813527.5121331</v>
      </c>
      <c r="L2852" s="429"/>
      <c r="M2852" s="429"/>
      <c r="N2852" s="429"/>
    </row>
    <row r="2853" spans="1:14" ht="24.95" customHeight="1" x14ac:dyDescent="0.2">
      <c r="A2853" s="696"/>
      <c r="B2853" s="697"/>
      <c r="C2853" s="697"/>
      <c r="D2853" s="697"/>
      <c r="E2853" s="697"/>
      <c r="F2853" s="697"/>
      <c r="G2853" s="697"/>
      <c r="H2853" s="697"/>
      <c r="I2853" s="697"/>
      <c r="J2853" s="697"/>
      <c r="K2853" s="697"/>
      <c r="L2853" s="429"/>
      <c r="M2853" s="429"/>
      <c r="N2853" s="429"/>
    </row>
    <row r="2854" spans="1:14" ht="24.95" customHeight="1" x14ac:dyDescent="0.2">
      <c r="A2854" s="696"/>
      <c r="B2854" s="697"/>
      <c r="C2854" s="697"/>
      <c r="D2854" s="697"/>
      <c r="E2854" s="697"/>
      <c r="F2854" s="697"/>
      <c r="G2854" s="697"/>
      <c r="H2854" s="697"/>
      <c r="I2854" s="697"/>
      <c r="J2854" s="697"/>
      <c r="K2854" s="697"/>
      <c r="L2854" s="429"/>
      <c r="M2854" s="429"/>
      <c r="N2854" s="429"/>
    </row>
    <row r="2855" spans="1:14" ht="24.95" customHeight="1" x14ac:dyDescent="0.2">
      <c r="A2855" s="696"/>
      <c r="B2855" s="697"/>
      <c r="C2855" s="697"/>
      <c r="D2855" s="697"/>
      <c r="E2855" s="697"/>
      <c r="F2855" s="697"/>
      <c r="G2855" s="697"/>
      <c r="H2855" s="697"/>
      <c r="I2855" s="697"/>
      <c r="J2855" s="697"/>
      <c r="K2855" s="697"/>
      <c r="L2855" s="429"/>
      <c r="M2855" s="429"/>
      <c r="N2855" s="429"/>
    </row>
    <row r="2856" spans="1:14" ht="24.95" customHeight="1" x14ac:dyDescent="0.2">
      <c r="A2856" s="696"/>
      <c r="B2856" s="697"/>
      <c r="C2856" s="697"/>
      <c r="D2856" s="697"/>
      <c r="E2856" s="697"/>
      <c r="F2856" s="697"/>
      <c r="G2856" s="697"/>
      <c r="H2856" s="697"/>
      <c r="I2856" s="697"/>
      <c r="J2856" s="697"/>
      <c r="K2856" s="697"/>
      <c r="L2856" s="429"/>
      <c r="M2856" s="429"/>
      <c r="N2856" s="429"/>
    </row>
    <row r="2857" spans="1:14" ht="24.95" customHeight="1" x14ac:dyDescent="0.2">
      <c r="A2857" s="696"/>
      <c r="B2857" s="697"/>
      <c r="C2857" s="697"/>
      <c r="D2857" s="697"/>
      <c r="E2857" s="697"/>
      <c r="F2857" s="697"/>
      <c r="G2857" s="697"/>
      <c r="H2857" s="697"/>
      <c r="I2857" s="697"/>
      <c r="J2857" s="697"/>
      <c r="K2857" s="697"/>
      <c r="L2857" s="429"/>
      <c r="M2857" s="429"/>
      <c r="N2857" s="429"/>
    </row>
    <row r="2858" spans="1:14" ht="24.95" customHeight="1" x14ac:dyDescent="0.2">
      <c r="A2858" s="696"/>
      <c r="B2858" s="697"/>
      <c r="C2858" s="697"/>
      <c r="D2858" s="697"/>
      <c r="E2858" s="697"/>
      <c r="F2858" s="697"/>
      <c r="G2858" s="697"/>
      <c r="H2858" s="697"/>
      <c r="I2858" s="697"/>
      <c r="J2858" s="697"/>
      <c r="K2858" s="697"/>
      <c r="L2858" s="429"/>
      <c r="M2858" s="429"/>
      <c r="N2858" s="429"/>
    </row>
    <row r="2859" spans="1:14" ht="24.95" customHeight="1" x14ac:dyDescent="0.2">
      <c r="A2859" s="696"/>
      <c r="B2859" s="697"/>
      <c r="C2859" s="697"/>
      <c r="D2859" s="697"/>
      <c r="E2859" s="697"/>
      <c r="F2859" s="697"/>
      <c r="G2859" s="697"/>
      <c r="H2859" s="697"/>
      <c r="I2859" s="697"/>
      <c r="J2859" s="697"/>
      <c r="K2859" s="697"/>
      <c r="L2859" s="429"/>
      <c r="M2859" s="429"/>
      <c r="N2859" s="429"/>
    </row>
    <row r="2860" spans="1:14" ht="24.95" customHeight="1" x14ac:dyDescent="0.2">
      <c r="A2860" s="696"/>
      <c r="B2860" s="697"/>
      <c r="C2860" s="697"/>
      <c r="D2860" s="697"/>
      <c r="E2860" s="697"/>
      <c r="F2860" s="697"/>
      <c r="G2860" s="697"/>
      <c r="H2860" s="697"/>
      <c r="I2860" s="697"/>
      <c r="J2860" s="697"/>
      <c r="K2860" s="697"/>
      <c r="L2860" s="429"/>
      <c r="M2860" s="429"/>
      <c r="N2860" s="429"/>
    </row>
    <row r="2861" spans="1:14" ht="24.95" customHeight="1" x14ac:dyDescent="0.2">
      <c r="A2861" s="696"/>
      <c r="B2861" s="697"/>
      <c r="C2861" s="697"/>
      <c r="D2861" s="697"/>
      <c r="E2861" s="697"/>
      <c r="F2861" s="697"/>
      <c r="G2861" s="697"/>
      <c r="H2861" s="697"/>
      <c r="I2861" s="697"/>
      <c r="J2861" s="697"/>
      <c r="K2861" s="697"/>
      <c r="L2861" s="429"/>
      <c r="M2861" s="429"/>
      <c r="N2861" s="4">
        <v>32</v>
      </c>
    </row>
    <row r="2862" spans="1:14" ht="24.95" customHeight="1" x14ac:dyDescent="0.2">
      <c r="A2862" s="696"/>
      <c r="B2862" s="697"/>
      <c r="C2862" s="697"/>
      <c r="D2862" s="697"/>
      <c r="E2862" s="697"/>
      <c r="F2862" s="697"/>
      <c r="G2862" s="697"/>
      <c r="H2862" s="697"/>
      <c r="I2862" s="697"/>
      <c r="J2862" s="697"/>
      <c r="K2862" s="697"/>
      <c r="L2862" s="429"/>
      <c r="M2862" s="429"/>
      <c r="N2862" s="429"/>
    </row>
    <row r="2863" spans="1:14" ht="24.95" customHeight="1" x14ac:dyDescent="0.2">
      <c r="A2863" s="429"/>
      <c r="B2863" s="429"/>
      <c r="C2863" s="429"/>
      <c r="D2863" s="429"/>
      <c r="E2863" s="429"/>
      <c r="F2863" s="429"/>
      <c r="G2863" s="429"/>
      <c r="H2863" s="429"/>
      <c r="I2863" s="429"/>
      <c r="J2863" s="429"/>
      <c r="K2863" s="429"/>
      <c r="L2863" s="429"/>
      <c r="M2863" s="429"/>
      <c r="N2863" s="429"/>
    </row>
    <row r="2864" spans="1:14" ht="24.95" customHeight="1" x14ac:dyDescent="0.2">
      <c r="A2864" s="429"/>
      <c r="B2864" s="429"/>
      <c r="C2864" s="429"/>
      <c r="D2864" s="429"/>
      <c r="E2864" s="429"/>
      <c r="F2864" s="429"/>
      <c r="G2864" s="429"/>
      <c r="H2864" s="429"/>
      <c r="I2864" s="429"/>
      <c r="J2864" s="429"/>
      <c r="K2864" s="429"/>
      <c r="L2864" s="429"/>
      <c r="M2864" s="429"/>
      <c r="N2864" s="429"/>
    </row>
    <row r="2865" spans="1:14" ht="24.95" customHeight="1" x14ac:dyDescent="0.2">
      <c r="A2865" s="429"/>
      <c r="B2865" s="429"/>
      <c r="C2865" s="429"/>
      <c r="D2865" s="429"/>
      <c r="E2865" s="429"/>
      <c r="F2865" s="429"/>
      <c r="G2865" s="429"/>
      <c r="H2865" s="429"/>
      <c r="I2865" s="429"/>
      <c r="J2865" s="429"/>
      <c r="K2865" s="429"/>
      <c r="L2865" s="429"/>
      <c r="M2865" s="429"/>
      <c r="N2865" s="429"/>
    </row>
    <row r="2866" spans="1:14" ht="24.95" customHeight="1" x14ac:dyDescent="0.2">
      <c r="A2866" s="429"/>
      <c r="B2866" s="429"/>
      <c r="C2866" s="429"/>
      <c r="D2866" s="429"/>
      <c r="E2866" s="429"/>
      <c r="F2866" s="429"/>
      <c r="G2866" s="429"/>
      <c r="H2866" s="429"/>
      <c r="I2866" s="429"/>
      <c r="J2866" s="429"/>
      <c r="K2866" s="429"/>
      <c r="L2866" s="429"/>
      <c r="M2866" s="429"/>
      <c r="N2866" s="429"/>
    </row>
    <row r="2867" spans="1:14" ht="24.95" customHeight="1" x14ac:dyDescent="0.2">
      <c r="A2867" s="429"/>
      <c r="B2867" s="429"/>
      <c r="C2867" s="429"/>
      <c r="D2867" s="429"/>
      <c r="E2867" s="429"/>
      <c r="F2867" s="429"/>
      <c r="G2867" s="429"/>
      <c r="H2867" s="429"/>
      <c r="I2867" s="429"/>
      <c r="J2867" s="429"/>
      <c r="K2867" s="429"/>
      <c r="L2867" s="429"/>
      <c r="M2867" s="429"/>
      <c r="N2867" s="429"/>
    </row>
    <row r="2868" spans="1:14" ht="24.95" customHeight="1" x14ac:dyDescent="0.2">
      <c r="A2868" s="429"/>
      <c r="B2868" s="429"/>
      <c r="C2868" s="429"/>
      <c r="D2868" s="429"/>
      <c r="E2868" s="429"/>
      <c r="F2868" s="429"/>
      <c r="G2868" s="429"/>
      <c r="H2868" s="429"/>
      <c r="I2868" s="429"/>
      <c r="J2868" s="429"/>
      <c r="K2868" s="429"/>
      <c r="L2868" s="429"/>
      <c r="M2868" s="429"/>
      <c r="N2868" s="429"/>
    </row>
    <row r="2869" spans="1:14" ht="24.95" customHeight="1" x14ac:dyDescent="0.2">
      <c r="A2869" s="429"/>
      <c r="B2869" s="429"/>
      <c r="C2869" s="429"/>
      <c r="D2869" s="429"/>
      <c r="E2869" s="429"/>
      <c r="F2869" s="429"/>
      <c r="G2869" s="429"/>
      <c r="H2869" s="429"/>
      <c r="I2869" s="429"/>
      <c r="J2869" s="429"/>
      <c r="K2869" s="429"/>
      <c r="L2869" s="429"/>
      <c r="M2869" s="429"/>
      <c r="N2869" s="429"/>
    </row>
    <row r="2870" spans="1:14" ht="24.95" customHeight="1" x14ac:dyDescent="0.2">
      <c r="A2870" s="429"/>
      <c r="B2870" s="429"/>
      <c r="C2870" s="429"/>
      <c r="D2870" s="429"/>
      <c r="E2870" s="429"/>
      <c r="F2870" s="429"/>
      <c r="G2870" s="429"/>
      <c r="H2870" s="429"/>
      <c r="I2870" s="429"/>
      <c r="J2870" s="429"/>
      <c r="K2870" s="429"/>
      <c r="L2870" s="429"/>
      <c r="M2870" s="429"/>
      <c r="N2870" s="429"/>
    </row>
    <row r="2871" spans="1:14" ht="24.95" customHeight="1" x14ac:dyDescent="0.2">
      <c r="A2871" s="429"/>
      <c r="B2871" s="429"/>
      <c r="C2871" s="429"/>
      <c r="D2871" s="429"/>
      <c r="E2871" s="429"/>
      <c r="F2871" s="429"/>
      <c r="G2871" s="429"/>
      <c r="H2871" s="429"/>
      <c r="I2871" s="429"/>
      <c r="J2871" s="429"/>
      <c r="K2871" s="429"/>
      <c r="L2871" s="429"/>
      <c r="M2871" s="429"/>
      <c r="N2871" s="429"/>
    </row>
    <row r="2872" spans="1:14" ht="24.95" customHeight="1" x14ac:dyDescent="0.2">
      <c r="A2872" s="429"/>
      <c r="B2872" s="429"/>
      <c r="C2872" s="429"/>
      <c r="D2872" s="429"/>
      <c r="E2872" s="429"/>
      <c r="F2872" s="429"/>
      <c r="G2872" s="429"/>
      <c r="H2872" s="429"/>
      <c r="I2872" s="429"/>
      <c r="J2872" s="429"/>
      <c r="K2872" s="429"/>
      <c r="L2872" s="429"/>
      <c r="M2872" s="429"/>
      <c r="N2872" s="429"/>
    </row>
    <row r="2873" spans="1:14" ht="24.95" customHeight="1" x14ac:dyDescent="0.2">
      <c r="A2873" s="429"/>
      <c r="B2873" s="429"/>
      <c r="C2873" s="429"/>
      <c r="D2873" s="429"/>
      <c r="E2873" s="429"/>
      <c r="F2873" s="429"/>
      <c r="G2873" s="429"/>
      <c r="H2873" s="429"/>
      <c r="I2873" s="429"/>
      <c r="J2873" s="429"/>
      <c r="K2873" s="429"/>
      <c r="L2873" s="429"/>
      <c r="M2873" s="429"/>
      <c r="N2873" s="429"/>
    </row>
    <row r="2874" spans="1:14" ht="24.95" customHeight="1" x14ac:dyDescent="0.2">
      <c r="A2874" s="429"/>
      <c r="B2874" s="429"/>
      <c r="C2874" s="429"/>
      <c r="D2874" s="429"/>
      <c r="E2874" s="429"/>
      <c r="F2874" s="429"/>
      <c r="G2874" s="429"/>
      <c r="H2874" s="429"/>
      <c r="I2874" s="429"/>
      <c r="J2874" s="429"/>
      <c r="K2874" s="429"/>
      <c r="L2874" s="429"/>
      <c r="M2874" s="429"/>
      <c r="N2874" s="429"/>
    </row>
    <row r="2875" spans="1:14" ht="24.95" customHeight="1" x14ac:dyDescent="0.2">
      <c r="A2875" s="429"/>
      <c r="B2875" s="429"/>
      <c r="C2875" s="429"/>
      <c r="D2875" s="429"/>
      <c r="E2875" s="429"/>
      <c r="F2875" s="429"/>
      <c r="G2875" s="429"/>
      <c r="H2875" s="429"/>
      <c r="I2875" s="429"/>
      <c r="J2875" s="429"/>
      <c r="K2875" s="429"/>
      <c r="L2875" s="429"/>
      <c r="M2875" s="429"/>
      <c r="N2875" s="429"/>
    </row>
    <row r="2876" spans="1:14" ht="24.95" customHeight="1" x14ac:dyDescent="0.2">
      <c r="A2876" s="429"/>
      <c r="B2876" s="429"/>
      <c r="C2876" s="429"/>
      <c r="D2876" s="429"/>
      <c r="E2876" s="429"/>
      <c r="F2876" s="429"/>
      <c r="G2876" s="429"/>
      <c r="H2876" s="429"/>
      <c r="I2876" s="429"/>
      <c r="J2876" s="429"/>
      <c r="K2876" s="429"/>
      <c r="L2876" s="429"/>
      <c r="M2876" s="429"/>
      <c r="N2876" s="429"/>
    </row>
    <row r="2877" spans="1:14" ht="24.95" customHeight="1" x14ac:dyDescent="0.2">
      <c r="A2877" s="429"/>
      <c r="B2877" s="429"/>
      <c r="C2877" s="429"/>
      <c r="D2877" s="429"/>
      <c r="E2877" s="429"/>
      <c r="F2877" s="429"/>
      <c r="G2877" s="429"/>
      <c r="H2877" s="429"/>
      <c r="I2877" s="429"/>
      <c r="J2877" s="429"/>
      <c r="K2877" s="429"/>
      <c r="L2877" s="429"/>
      <c r="M2877" s="429"/>
      <c r="N2877" s="4"/>
    </row>
    <row r="2878" spans="1:14" ht="24.95" customHeight="1" x14ac:dyDescent="0.2">
      <c r="A2878" s="429"/>
      <c r="B2878" s="429"/>
      <c r="C2878" s="429"/>
      <c r="D2878" s="429"/>
      <c r="E2878" s="429"/>
      <c r="F2878" s="429"/>
      <c r="G2878" s="429"/>
      <c r="H2878" s="429"/>
      <c r="I2878" s="429"/>
      <c r="J2878" s="429"/>
      <c r="K2878" s="429"/>
      <c r="L2878" s="429"/>
      <c r="M2878" s="429"/>
      <c r="N2878" s="429"/>
    </row>
    <row r="2879" spans="1:14" ht="45.75" customHeight="1" x14ac:dyDescent="0.2">
      <c r="A2879" s="429"/>
      <c r="B2879" s="429"/>
      <c r="C2879" s="429"/>
      <c r="D2879" s="429"/>
      <c r="E2879" s="429"/>
      <c r="F2879" s="429"/>
      <c r="G2879" s="429"/>
      <c r="H2879" s="429"/>
      <c r="I2879" s="429"/>
      <c r="J2879" s="429"/>
      <c r="K2879" s="429"/>
      <c r="L2879" s="429"/>
      <c r="M2879" s="429"/>
      <c r="N2879" s="429"/>
    </row>
    <row r="2880" spans="1:14" ht="24.95" customHeight="1" x14ac:dyDescent="0.2">
      <c r="A2880" s="429"/>
      <c r="B2880" s="429"/>
      <c r="C2880" s="429"/>
      <c r="D2880" s="429"/>
      <c r="E2880" s="429"/>
      <c r="F2880" s="429"/>
      <c r="G2880" s="429"/>
      <c r="H2880" s="429"/>
      <c r="I2880" s="429"/>
      <c r="J2880" s="429"/>
      <c r="K2880" s="429"/>
      <c r="L2880" s="429"/>
      <c r="M2880" s="429"/>
      <c r="N2880" s="429"/>
    </row>
    <row r="2881" spans="1:14" ht="24.95" customHeight="1" x14ac:dyDescent="0.2">
      <c r="A2881" s="429"/>
      <c r="B2881" s="429"/>
      <c r="C2881" s="429"/>
      <c r="D2881" s="429"/>
      <c r="E2881" s="429"/>
      <c r="F2881" s="429"/>
      <c r="G2881" s="429"/>
      <c r="H2881" s="429"/>
      <c r="I2881" s="429"/>
      <c r="J2881" s="429"/>
      <c r="K2881" s="429"/>
      <c r="L2881" s="429"/>
      <c r="M2881" s="429"/>
      <c r="N2881" s="429"/>
    </row>
    <row r="2882" spans="1:14" ht="24.95" customHeight="1" x14ac:dyDescent="0.2">
      <c r="A2882" s="429"/>
      <c r="B2882" s="429"/>
      <c r="C2882" s="429"/>
      <c r="D2882" s="429"/>
      <c r="E2882" s="429"/>
      <c r="F2882" s="429"/>
      <c r="G2882" s="429"/>
      <c r="H2882" s="429"/>
      <c r="I2882" s="429"/>
      <c r="J2882" s="429"/>
      <c r="K2882" s="429"/>
      <c r="L2882" s="429"/>
      <c r="M2882" s="429"/>
      <c r="N2882" s="429"/>
    </row>
    <row r="2883" spans="1:14" ht="24.95" customHeight="1" x14ac:dyDescent="0.2">
      <c r="A2883" s="429"/>
      <c r="B2883" s="429"/>
      <c r="C2883" s="429"/>
      <c r="D2883" s="429"/>
      <c r="E2883" s="429"/>
      <c r="F2883" s="429"/>
      <c r="G2883" s="429"/>
      <c r="H2883" s="429"/>
      <c r="I2883" s="429"/>
      <c r="J2883" s="429"/>
      <c r="K2883" s="429"/>
      <c r="L2883" s="429"/>
      <c r="M2883" s="429"/>
      <c r="N2883" s="429"/>
    </row>
    <row r="2884" spans="1:14" ht="24.95" customHeight="1" x14ac:dyDescent="0.2">
      <c r="A2884" s="429"/>
      <c r="B2884" s="429"/>
      <c r="C2884" s="429"/>
      <c r="D2884" s="429"/>
      <c r="E2884" s="429"/>
      <c r="F2884" s="429"/>
      <c r="G2884" s="429"/>
      <c r="H2884" s="429"/>
      <c r="I2884" s="429"/>
      <c r="J2884" s="429"/>
      <c r="K2884" s="429"/>
      <c r="L2884" s="429"/>
      <c r="M2884" s="429"/>
      <c r="N2884" s="429"/>
    </row>
    <row r="2885" spans="1:14" ht="24.95" customHeight="1" x14ac:dyDescent="0.2">
      <c r="A2885" s="429"/>
      <c r="B2885" s="429"/>
      <c r="C2885" s="429"/>
      <c r="D2885" s="429"/>
      <c r="E2885" s="429"/>
      <c r="F2885" s="429"/>
      <c r="G2885" s="429"/>
      <c r="H2885" s="429"/>
      <c r="I2885" s="429"/>
      <c r="J2885" s="429"/>
      <c r="K2885" s="429"/>
      <c r="L2885" s="429"/>
      <c r="M2885" s="429"/>
      <c r="N2885" s="429"/>
    </row>
    <row r="2886" spans="1:14" ht="24.95" customHeight="1" x14ac:dyDescent="0.2">
      <c r="A2886" s="429"/>
      <c r="B2886" s="429"/>
      <c r="C2886" s="429"/>
      <c r="D2886" s="429"/>
      <c r="E2886" s="429"/>
      <c r="F2886" s="429"/>
      <c r="G2886" s="429"/>
      <c r="H2886" s="429"/>
      <c r="I2886" s="429"/>
      <c r="J2886" s="429"/>
      <c r="K2886" s="429"/>
      <c r="L2886" s="429"/>
      <c r="M2886" s="429"/>
      <c r="N2886" s="429"/>
    </row>
    <row r="2887" spans="1:14" ht="24.95" customHeight="1" x14ac:dyDescent="0.2">
      <c r="A2887" s="429"/>
      <c r="B2887" s="429"/>
      <c r="C2887" s="429"/>
      <c r="D2887" s="429"/>
      <c r="E2887" s="429"/>
      <c r="F2887" s="429"/>
      <c r="G2887" s="429"/>
      <c r="H2887" s="429"/>
      <c r="I2887" s="429"/>
      <c r="J2887" s="429"/>
      <c r="K2887" s="429"/>
      <c r="L2887" s="429"/>
      <c r="M2887" s="429"/>
      <c r="N2887" s="429"/>
    </row>
    <row r="2888" spans="1:14" ht="24.95" customHeight="1" x14ac:dyDescent="0.2">
      <c r="A2888" s="429"/>
      <c r="B2888" s="429"/>
      <c r="C2888" s="429"/>
      <c r="D2888" s="429"/>
      <c r="E2888" s="429"/>
      <c r="F2888" s="429"/>
      <c r="G2888" s="429"/>
      <c r="H2888" s="429"/>
      <c r="I2888" s="429"/>
      <c r="J2888" s="429"/>
      <c r="K2888" s="429"/>
      <c r="L2888" s="429"/>
      <c r="M2888" s="429"/>
      <c r="N2888" s="429"/>
    </row>
    <row r="2889" spans="1:14" ht="24.95" customHeight="1" x14ac:dyDescent="0.2">
      <c r="A2889" s="429"/>
      <c r="B2889" s="429"/>
      <c r="C2889" s="429"/>
      <c r="D2889" s="429"/>
      <c r="E2889" s="429"/>
      <c r="F2889" s="429"/>
      <c r="G2889" s="429"/>
      <c r="H2889" s="429"/>
      <c r="I2889" s="429"/>
      <c r="J2889" s="429"/>
      <c r="K2889" s="429"/>
      <c r="L2889" s="429"/>
      <c r="M2889" s="429"/>
      <c r="N2889" s="429"/>
    </row>
    <row r="2890" spans="1:14" ht="24.95" customHeight="1" x14ac:dyDescent="0.2">
      <c r="A2890" s="429"/>
      <c r="B2890" s="429"/>
      <c r="C2890" s="429"/>
      <c r="D2890" s="429"/>
      <c r="E2890" s="429"/>
      <c r="F2890" s="429"/>
      <c r="G2890" s="429"/>
      <c r="H2890" s="429"/>
      <c r="I2890" s="429"/>
      <c r="J2890" s="429"/>
      <c r="K2890" s="429"/>
      <c r="L2890" s="429"/>
      <c r="M2890" s="429"/>
      <c r="N2890" s="429"/>
    </row>
    <row r="2891" spans="1:14" ht="24.95" customHeight="1" x14ac:dyDescent="0.2">
      <c r="A2891" s="429"/>
      <c r="B2891" s="429"/>
      <c r="C2891" s="429"/>
      <c r="D2891" s="429"/>
      <c r="E2891" s="429"/>
      <c r="F2891" s="429"/>
      <c r="G2891" s="429"/>
      <c r="H2891" s="429"/>
      <c r="I2891" s="429"/>
      <c r="J2891" s="429"/>
      <c r="K2891" s="429"/>
      <c r="L2891" s="429"/>
      <c r="M2891" s="429"/>
      <c r="N2891" s="429"/>
    </row>
    <row r="2892" spans="1:14" ht="24.95" customHeight="1" x14ac:dyDescent="0.2">
      <c r="A2892" s="429"/>
      <c r="B2892" s="429"/>
      <c r="C2892" s="429"/>
      <c r="D2892" s="429"/>
      <c r="E2892" s="429"/>
      <c r="F2892" s="429"/>
      <c r="G2892" s="429"/>
      <c r="H2892" s="429"/>
      <c r="I2892" s="429"/>
      <c r="J2892" s="429"/>
      <c r="K2892" s="429"/>
      <c r="L2892" s="429"/>
      <c r="M2892" s="429"/>
      <c r="N2892" s="429"/>
    </row>
    <row r="2893" spans="1:14" ht="24.95" customHeight="1" x14ac:dyDescent="0.2">
      <c r="A2893" s="429"/>
      <c r="B2893" s="429"/>
      <c r="C2893" s="429"/>
      <c r="D2893" s="429"/>
      <c r="E2893" s="429"/>
      <c r="F2893" s="429"/>
      <c r="G2893" s="429"/>
      <c r="H2893" s="429"/>
      <c r="I2893" s="429"/>
      <c r="J2893" s="429"/>
      <c r="K2893" s="429"/>
      <c r="L2893" s="429"/>
      <c r="M2893" s="429"/>
      <c r="N2893" s="429"/>
    </row>
    <row r="2894" spans="1:14" ht="24.95" customHeight="1" x14ac:dyDescent="0.2">
      <c r="A2894" s="429"/>
      <c r="B2894" s="429"/>
      <c r="C2894" s="429"/>
      <c r="D2894" s="429"/>
      <c r="E2894" s="429"/>
      <c r="F2894" s="429"/>
      <c r="G2894" s="429"/>
      <c r="H2894" s="429"/>
      <c r="I2894" s="429"/>
      <c r="J2894" s="429"/>
      <c r="K2894" s="429"/>
      <c r="L2894" s="429"/>
      <c r="M2894" s="429"/>
      <c r="N2894" s="429"/>
    </row>
    <row r="2895" spans="1:14" ht="24.95" customHeight="1" x14ac:dyDescent="0.2">
      <c r="A2895" s="429"/>
      <c r="B2895" s="429"/>
      <c r="C2895" s="429"/>
      <c r="D2895" s="429"/>
      <c r="E2895" s="429"/>
      <c r="F2895" s="429"/>
      <c r="G2895" s="429"/>
      <c r="H2895" s="429"/>
      <c r="I2895" s="429"/>
      <c r="J2895" s="429"/>
      <c r="K2895" s="429"/>
      <c r="L2895" s="429"/>
      <c r="M2895" s="429"/>
      <c r="N2895" s="429"/>
    </row>
    <row r="2896" spans="1:14" ht="24.95" customHeight="1" x14ac:dyDescent="0.2">
      <c r="A2896" s="429"/>
      <c r="B2896" s="429"/>
      <c r="C2896" s="429"/>
      <c r="D2896" s="429"/>
      <c r="E2896" s="429"/>
      <c r="F2896" s="429"/>
      <c r="G2896" s="429"/>
      <c r="H2896" s="429"/>
      <c r="I2896" s="429"/>
      <c r="J2896" s="429"/>
      <c r="K2896" s="429"/>
      <c r="L2896" s="429"/>
      <c r="M2896" s="429"/>
      <c r="N2896" s="429"/>
    </row>
    <row r="2897" spans="1:14" ht="24.95" customHeight="1" x14ac:dyDescent="0.2">
      <c r="A2897" s="429"/>
      <c r="B2897" s="429"/>
      <c r="C2897" s="429"/>
      <c r="D2897" s="429"/>
      <c r="E2897" s="429"/>
      <c r="F2897" s="429"/>
      <c r="G2897" s="429"/>
      <c r="H2897" s="429"/>
      <c r="I2897" s="429"/>
      <c r="J2897" s="429"/>
      <c r="K2897" s="429"/>
      <c r="L2897" s="429"/>
      <c r="M2897" s="429"/>
      <c r="N2897" s="429"/>
    </row>
    <row r="2898" spans="1:14" ht="24.95" customHeight="1" x14ac:dyDescent="0.2">
      <c r="A2898" s="429"/>
      <c r="B2898" s="429"/>
      <c r="C2898" s="429"/>
      <c r="D2898" s="429"/>
      <c r="E2898" s="429"/>
      <c r="F2898" s="429"/>
      <c r="G2898" s="429"/>
      <c r="H2898" s="429"/>
      <c r="I2898" s="429"/>
      <c r="J2898" s="429"/>
      <c r="K2898" s="429"/>
      <c r="L2898" s="429"/>
      <c r="M2898" s="429"/>
      <c r="N2898" s="429"/>
    </row>
    <row r="2899" spans="1:14" ht="24.95" customHeight="1" x14ac:dyDescent="0.2">
      <c r="A2899" s="429"/>
      <c r="B2899" s="429"/>
      <c r="C2899" s="429"/>
      <c r="D2899" s="429"/>
      <c r="E2899" s="429"/>
      <c r="F2899" s="429"/>
      <c r="G2899" s="429"/>
      <c r="H2899" s="429"/>
      <c r="I2899" s="429"/>
      <c r="J2899" s="429"/>
      <c r="K2899" s="429"/>
      <c r="L2899" s="429"/>
      <c r="M2899" s="429"/>
      <c r="N2899" s="429"/>
    </row>
    <row r="2900" spans="1:14" ht="24.95" customHeight="1" x14ac:dyDescent="0.2">
      <c r="A2900" s="429"/>
      <c r="B2900" s="429"/>
      <c r="C2900" s="429"/>
      <c r="D2900" s="429"/>
      <c r="E2900" s="429"/>
      <c r="F2900" s="429"/>
      <c r="G2900" s="429"/>
      <c r="H2900" s="429"/>
      <c r="I2900" s="429"/>
      <c r="J2900" s="429"/>
      <c r="K2900" s="429"/>
      <c r="L2900" s="429"/>
      <c r="M2900" s="429"/>
      <c r="N2900" s="429"/>
    </row>
    <row r="2901" spans="1:14" ht="24.95" customHeight="1" x14ac:dyDescent="0.2">
      <c r="A2901" s="429"/>
      <c r="B2901" s="429"/>
      <c r="C2901" s="429"/>
      <c r="D2901" s="429"/>
      <c r="E2901" s="429"/>
      <c r="F2901" s="429"/>
      <c r="G2901" s="429"/>
      <c r="H2901" s="429"/>
      <c r="I2901" s="429"/>
      <c r="J2901" s="429"/>
      <c r="K2901" s="429"/>
      <c r="L2901" s="429"/>
      <c r="M2901" s="429"/>
      <c r="N2901" s="429"/>
    </row>
    <row r="2902" spans="1:14" ht="24.95" customHeight="1" x14ac:dyDescent="0.2">
      <c r="A2902" s="429"/>
      <c r="B2902" s="429"/>
      <c r="C2902" s="429"/>
      <c r="D2902" s="429"/>
      <c r="E2902" s="429"/>
      <c r="F2902" s="429"/>
      <c r="G2902" s="429"/>
      <c r="H2902" s="429"/>
      <c r="I2902" s="429"/>
      <c r="J2902" s="429"/>
      <c r="K2902" s="429"/>
      <c r="L2902" s="429"/>
      <c r="M2902" s="429"/>
      <c r="N2902" s="429"/>
    </row>
    <row r="2903" spans="1:14" ht="24.95" customHeight="1" x14ac:dyDescent="0.2">
      <c r="A2903" s="429"/>
      <c r="B2903" s="429"/>
      <c r="C2903" s="429"/>
      <c r="D2903" s="429"/>
      <c r="E2903" s="429"/>
      <c r="F2903" s="429"/>
      <c r="G2903" s="429"/>
      <c r="H2903" s="429"/>
      <c r="I2903" s="429"/>
      <c r="J2903" s="429"/>
      <c r="K2903" s="429"/>
      <c r="L2903" s="429"/>
      <c r="M2903" s="429"/>
      <c r="N2903" s="429"/>
    </row>
    <row r="2904" spans="1:14" ht="24.95" customHeight="1" x14ac:dyDescent="0.2">
      <c r="A2904" s="429"/>
      <c r="B2904" s="429"/>
      <c r="C2904" s="429"/>
      <c r="D2904" s="429"/>
      <c r="E2904" s="429"/>
      <c r="F2904" s="429"/>
      <c r="G2904" s="429"/>
      <c r="H2904" s="429"/>
      <c r="I2904" s="429"/>
      <c r="J2904" s="429"/>
      <c r="K2904" s="429"/>
      <c r="L2904" s="429"/>
      <c r="M2904" s="429"/>
      <c r="N2904" s="429"/>
    </row>
    <row r="2905" spans="1:14" ht="24.95" customHeight="1" x14ac:dyDescent="0.2">
      <c r="A2905" s="429"/>
      <c r="B2905" s="429"/>
      <c r="C2905" s="429"/>
      <c r="D2905" s="429"/>
      <c r="E2905" s="429"/>
      <c r="F2905" s="429"/>
      <c r="G2905" s="429"/>
      <c r="H2905" s="429"/>
      <c r="I2905" s="429"/>
      <c r="J2905" s="429"/>
      <c r="K2905" s="429"/>
      <c r="L2905" s="429"/>
      <c r="M2905" s="429"/>
      <c r="N2905" s="429"/>
    </row>
    <row r="2906" spans="1:14" ht="24.95" customHeight="1" x14ac:dyDescent="0.2">
      <c r="A2906" s="429"/>
      <c r="B2906" s="429"/>
      <c r="C2906" s="429"/>
      <c r="D2906" s="429"/>
      <c r="E2906" s="429"/>
      <c r="F2906" s="429"/>
      <c r="G2906" s="429"/>
      <c r="H2906" s="429"/>
      <c r="I2906" s="429"/>
      <c r="J2906" s="429"/>
      <c r="K2906" s="429"/>
      <c r="L2906" s="429"/>
      <c r="M2906" s="429"/>
      <c r="N2906" s="429"/>
    </row>
    <row r="2907" spans="1:14" ht="24.95" customHeight="1" x14ac:dyDescent="0.2">
      <c r="A2907" s="429"/>
      <c r="B2907" s="429"/>
      <c r="C2907" s="429"/>
      <c r="D2907" s="429"/>
      <c r="E2907" s="429"/>
      <c r="F2907" s="429"/>
      <c r="G2907" s="429"/>
      <c r="H2907" s="429"/>
      <c r="I2907" s="429"/>
      <c r="J2907" s="429"/>
      <c r="K2907" s="429"/>
      <c r="L2907" s="429"/>
      <c r="M2907" s="429"/>
      <c r="N2907" s="429"/>
    </row>
    <row r="2908" spans="1:14" ht="24.95" customHeight="1" x14ac:dyDescent="0.2">
      <c r="A2908" s="429"/>
      <c r="B2908" s="429"/>
      <c r="C2908" s="429"/>
      <c r="D2908" s="429"/>
      <c r="E2908" s="429"/>
      <c r="F2908" s="429"/>
      <c r="G2908" s="429"/>
      <c r="H2908" s="429"/>
      <c r="I2908" s="429"/>
      <c r="J2908" s="429"/>
      <c r="K2908" s="429"/>
      <c r="L2908" s="429"/>
      <c r="M2908" s="429"/>
      <c r="N2908" s="429"/>
    </row>
    <row r="2909" spans="1:14" ht="24.95" customHeight="1" x14ac:dyDescent="0.2">
      <c r="A2909" s="429"/>
      <c r="B2909" s="429"/>
      <c r="C2909" s="429"/>
      <c r="D2909" s="429"/>
      <c r="E2909" s="429"/>
      <c r="F2909" s="429"/>
      <c r="G2909" s="429"/>
      <c r="H2909" s="429"/>
      <c r="I2909" s="429"/>
      <c r="J2909" s="429"/>
      <c r="K2909" s="429"/>
      <c r="L2909" s="429"/>
      <c r="M2909" s="429"/>
      <c r="N2909" s="429"/>
    </row>
    <row r="2910" spans="1:14" ht="24.95" customHeight="1" x14ac:dyDescent="0.2">
      <c r="A2910" s="429"/>
      <c r="B2910" s="429"/>
      <c r="C2910" s="429"/>
      <c r="D2910" s="429"/>
      <c r="E2910" s="429"/>
      <c r="F2910" s="429"/>
      <c r="G2910" s="429"/>
      <c r="H2910" s="429"/>
      <c r="I2910" s="429"/>
      <c r="J2910" s="429"/>
      <c r="K2910" s="429"/>
      <c r="L2910" s="429"/>
      <c r="M2910" s="429"/>
      <c r="N2910" s="429"/>
    </row>
    <row r="2911" spans="1:14" ht="24.95" customHeight="1" x14ac:dyDescent="0.2">
      <c r="A2911" s="429"/>
      <c r="B2911" s="429"/>
      <c r="C2911" s="429"/>
      <c r="D2911" s="429"/>
      <c r="E2911" s="429"/>
      <c r="F2911" s="429"/>
      <c r="G2911" s="429"/>
      <c r="H2911" s="429"/>
      <c r="I2911" s="429"/>
      <c r="J2911" s="429"/>
      <c r="K2911" s="429"/>
      <c r="L2911" s="429"/>
      <c r="M2911" s="429"/>
      <c r="N2911" s="429"/>
    </row>
    <row r="2912" spans="1:14" ht="24.95" customHeight="1" x14ac:dyDescent="0.2">
      <c r="A2912" s="429"/>
      <c r="B2912" s="429"/>
      <c r="C2912" s="429"/>
      <c r="D2912" s="429"/>
      <c r="E2912" s="429"/>
      <c r="F2912" s="429"/>
      <c r="G2912" s="429"/>
      <c r="H2912" s="429"/>
      <c r="I2912" s="429"/>
      <c r="J2912" s="429"/>
      <c r="K2912" s="429"/>
      <c r="L2912" s="429"/>
      <c r="M2912" s="429"/>
      <c r="N2912" s="429"/>
    </row>
    <row r="2913" spans="1:14" ht="24.95" customHeight="1" x14ac:dyDescent="0.2">
      <c r="A2913" s="429"/>
      <c r="B2913" s="429"/>
      <c r="C2913" s="429"/>
      <c r="D2913" s="429"/>
      <c r="E2913" s="429"/>
      <c r="F2913" s="429"/>
      <c r="G2913" s="429"/>
      <c r="H2913" s="429"/>
      <c r="I2913" s="429"/>
      <c r="J2913" s="429"/>
      <c r="K2913" s="429"/>
      <c r="L2913" s="429"/>
      <c r="M2913" s="429"/>
      <c r="N2913" s="429"/>
    </row>
    <row r="2914" spans="1:14" ht="24.95" customHeight="1" x14ac:dyDescent="0.2">
      <c r="A2914" s="429"/>
      <c r="B2914" s="429"/>
      <c r="C2914" s="429"/>
      <c r="D2914" s="429"/>
      <c r="E2914" s="429"/>
      <c r="F2914" s="429"/>
      <c r="G2914" s="429"/>
      <c r="H2914" s="429"/>
      <c r="I2914" s="429"/>
      <c r="J2914" s="429"/>
      <c r="K2914" s="429"/>
      <c r="L2914" s="429"/>
      <c r="M2914" s="429"/>
      <c r="N2914" s="429"/>
    </row>
    <row r="2915" spans="1:14" ht="24.95" customHeight="1" x14ac:dyDescent="0.2">
      <c r="A2915" s="429"/>
      <c r="B2915" s="429"/>
      <c r="C2915" s="429"/>
      <c r="D2915" s="429"/>
      <c r="E2915" s="429"/>
      <c r="F2915" s="429"/>
      <c r="G2915" s="429"/>
      <c r="H2915" s="429"/>
      <c r="I2915" s="429"/>
      <c r="J2915" s="429"/>
      <c r="K2915" s="429"/>
      <c r="L2915" s="429"/>
      <c r="M2915" s="429"/>
      <c r="N2915" s="429"/>
    </row>
    <row r="2916" spans="1:14" ht="24.95" customHeight="1" x14ac:dyDescent="0.2">
      <c r="A2916" s="429"/>
      <c r="B2916" s="429"/>
      <c r="C2916" s="429"/>
      <c r="D2916" s="429"/>
      <c r="E2916" s="429"/>
      <c r="F2916" s="429"/>
      <c r="G2916" s="429"/>
      <c r="H2916" s="429"/>
      <c r="I2916" s="429"/>
      <c r="J2916" s="429"/>
      <c r="K2916" s="429"/>
      <c r="L2916" s="429"/>
      <c r="M2916" s="429"/>
      <c r="N2916" s="429"/>
    </row>
    <row r="2917" spans="1:14" ht="24.95" customHeight="1" x14ac:dyDescent="0.2">
      <c r="A2917" s="429"/>
      <c r="B2917" s="429"/>
      <c r="C2917" s="429"/>
      <c r="D2917" s="429"/>
      <c r="E2917" s="429"/>
      <c r="F2917" s="429"/>
      <c r="G2917" s="429"/>
      <c r="H2917" s="429"/>
      <c r="I2917" s="429"/>
      <c r="J2917" s="429"/>
      <c r="K2917" s="429"/>
      <c r="L2917" s="429"/>
      <c r="M2917" s="429"/>
      <c r="N2917" s="429"/>
    </row>
    <row r="2918" spans="1:14" ht="24.95" customHeight="1" x14ac:dyDescent="0.2">
      <c r="A2918" s="429"/>
      <c r="B2918" s="429"/>
      <c r="C2918" s="429"/>
      <c r="D2918" s="429"/>
      <c r="E2918" s="429"/>
      <c r="F2918" s="429"/>
      <c r="G2918" s="429"/>
      <c r="H2918" s="429"/>
      <c r="I2918" s="429"/>
      <c r="J2918" s="429"/>
      <c r="K2918" s="429"/>
      <c r="L2918" s="429"/>
      <c r="M2918" s="429"/>
      <c r="N2918" s="429"/>
    </row>
    <row r="2919" spans="1:14" ht="24.95" customHeight="1" x14ac:dyDescent="0.2">
      <c r="A2919" s="429"/>
      <c r="B2919" s="429"/>
      <c r="C2919" s="429"/>
      <c r="D2919" s="429"/>
      <c r="E2919" s="429"/>
      <c r="F2919" s="429"/>
      <c r="G2919" s="429"/>
      <c r="H2919" s="429"/>
      <c r="I2919" s="429"/>
      <c r="J2919" s="429"/>
      <c r="K2919" s="429"/>
      <c r="L2919" s="429"/>
      <c r="M2919" s="429"/>
      <c r="N2919" s="429"/>
    </row>
    <row r="2920" spans="1:14" ht="24.95" customHeight="1" x14ac:dyDescent="0.2">
      <c r="A2920" s="429"/>
      <c r="B2920" s="429"/>
      <c r="C2920" s="429"/>
      <c r="D2920" s="429"/>
      <c r="E2920" s="429"/>
      <c r="F2920" s="429"/>
      <c r="G2920" s="429"/>
      <c r="H2920" s="429"/>
      <c r="I2920" s="429"/>
      <c r="J2920" s="429"/>
      <c r="K2920" s="429"/>
      <c r="L2920" s="429"/>
      <c r="M2920" s="429"/>
      <c r="N2920" s="429"/>
    </row>
    <row r="2921" spans="1:14" ht="24.95" customHeight="1" x14ac:dyDescent="0.2">
      <c r="A2921" s="429"/>
      <c r="B2921" s="429"/>
      <c r="C2921" s="429"/>
      <c r="D2921" s="429"/>
      <c r="E2921" s="429"/>
      <c r="F2921" s="429"/>
      <c r="G2921" s="429"/>
      <c r="H2921" s="429"/>
      <c r="I2921" s="429"/>
      <c r="J2921" s="429"/>
      <c r="K2921" s="429"/>
      <c r="L2921" s="429"/>
      <c r="M2921" s="429"/>
      <c r="N2921" s="429"/>
    </row>
    <row r="2922" spans="1:14" ht="24.95" customHeight="1" x14ac:dyDescent="0.2">
      <c r="A2922" s="429"/>
      <c r="B2922" s="429"/>
      <c r="C2922" s="429"/>
      <c r="D2922" s="429"/>
      <c r="E2922" s="429"/>
      <c r="F2922" s="429"/>
      <c r="G2922" s="429"/>
      <c r="H2922" s="429"/>
      <c r="I2922" s="429"/>
      <c r="J2922" s="429"/>
      <c r="K2922" s="429"/>
      <c r="L2922" s="429"/>
      <c r="M2922" s="429"/>
      <c r="N2922" s="429"/>
    </row>
    <row r="2923" spans="1:14" ht="24.95" customHeight="1" x14ac:dyDescent="0.2">
      <c r="A2923" s="429"/>
      <c r="B2923" s="429"/>
      <c r="C2923" s="429"/>
      <c r="D2923" s="429"/>
      <c r="E2923" s="429"/>
      <c r="F2923" s="429"/>
      <c r="G2923" s="429"/>
      <c r="H2923" s="429"/>
      <c r="I2923" s="429"/>
      <c r="J2923" s="429"/>
      <c r="K2923" s="429"/>
      <c r="L2923" s="429"/>
      <c r="M2923" s="429"/>
      <c r="N2923" s="429"/>
    </row>
    <row r="2924" spans="1:14" ht="24.95" customHeight="1" x14ac:dyDescent="0.2">
      <c r="A2924" s="429"/>
      <c r="B2924" s="429"/>
      <c r="C2924" s="429"/>
      <c r="D2924" s="429"/>
      <c r="E2924" s="429"/>
      <c r="F2924" s="429"/>
      <c r="G2924" s="429"/>
      <c r="H2924" s="429"/>
      <c r="I2924" s="429"/>
      <c r="J2924" s="429"/>
      <c r="K2924" s="429"/>
      <c r="L2924" s="429"/>
      <c r="M2924" s="429"/>
      <c r="N2924" s="429"/>
    </row>
    <row r="2925" spans="1:14" ht="24.95" customHeight="1" x14ac:dyDescent="0.2">
      <c r="A2925" s="429"/>
      <c r="B2925" s="429"/>
      <c r="C2925" s="429"/>
      <c r="D2925" s="429"/>
      <c r="E2925" s="429"/>
      <c r="F2925" s="429"/>
      <c r="G2925" s="429"/>
      <c r="H2925" s="429"/>
      <c r="I2925" s="429"/>
      <c r="J2925" s="429"/>
      <c r="K2925" s="429"/>
      <c r="L2925" s="429"/>
      <c r="M2925" s="429"/>
      <c r="N2925" s="429"/>
    </row>
    <row r="2926" spans="1:14" ht="24.95" customHeight="1" x14ac:dyDescent="0.2">
      <c r="A2926" s="429"/>
      <c r="B2926" s="429"/>
      <c r="C2926" s="429"/>
      <c r="D2926" s="429"/>
      <c r="E2926" s="429"/>
      <c r="F2926" s="429"/>
      <c r="G2926" s="429"/>
      <c r="H2926" s="429"/>
      <c r="I2926" s="429"/>
      <c r="J2926" s="429"/>
      <c r="K2926" s="429"/>
      <c r="L2926" s="429"/>
      <c r="M2926" s="429"/>
      <c r="N2926" s="429"/>
    </row>
    <row r="2927" spans="1:14" ht="24.95" customHeight="1" x14ac:dyDescent="0.2">
      <c r="A2927" s="429"/>
      <c r="B2927" s="429"/>
      <c r="C2927" s="429"/>
      <c r="D2927" s="429"/>
      <c r="E2927" s="429"/>
      <c r="F2927" s="429"/>
      <c r="G2927" s="429"/>
      <c r="H2927" s="429"/>
      <c r="I2927" s="429"/>
      <c r="J2927" s="429"/>
      <c r="K2927" s="429"/>
      <c r="L2927" s="429"/>
      <c r="M2927" s="429"/>
      <c r="N2927" s="429"/>
    </row>
    <row r="2928" spans="1:14" ht="24.95" customHeight="1" x14ac:dyDescent="0.2">
      <c r="A2928" s="429"/>
      <c r="B2928" s="429"/>
      <c r="C2928" s="429"/>
      <c r="D2928" s="429"/>
      <c r="E2928" s="429"/>
      <c r="F2928" s="429"/>
      <c r="G2928" s="429"/>
      <c r="H2928" s="429"/>
      <c r="I2928" s="429"/>
      <c r="J2928" s="429"/>
      <c r="K2928" s="429"/>
      <c r="L2928" s="429"/>
      <c r="M2928" s="429"/>
      <c r="N2928" s="429"/>
    </row>
    <row r="2929" spans="1:14" ht="24.95" customHeight="1" x14ac:dyDescent="0.2">
      <c r="A2929" s="429"/>
      <c r="B2929" s="429"/>
      <c r="C2929" s="429"/>
      <c r="D2929" s="429"/>
      <c r="E2929" s="429"/>
      <c r="F2929" s="429"/>
      <c r="G2929" s="429"/>
      <c r="H2929" s="429"/>
      <c r="I2929" s="429"/>
      <c r="J2929" s="429"/>
      <c r="K2929" s="429"/>
      <c r="L2929" s="429"/>
      <c r="M2929" s="429"/>
      <c r="N2929" s="429"/>
    </row>
    <row r="2930" spans="1:14" ht="24.95" customHeight="1" x14ac:dyDescent="0.2">
      <c r="A2930" s="429"/>
      <c r="B2930" s="429"/>
      <c r="C2930" s="429"/>
      <c r="D2930" s="429"/>
      <c r="E2930" s="429"/>
      <c r="F2930" s="429"/>
      <c r="G2930" s="429"/>
      <c r="H2930" s="429"/>
      <c r="I2930" s="429"/>
      <c r="J2930" s="429"/>
      <c r="K2930" s="429"/>
      <c r="L2930" s="429"/>
      <c r="M2930" s="429"/>
      <c r="N2930" s="429"/>
    </row>
    <row r="2931" spans="1:14" ht="24.95" customHeight="1" x14ac:dyDescent="0.2">
      <c r="A2931" s="429"/>
      <c r="B2931" s="429"/>
      <c r="C2931" s="429"/>
      <c r="D2931" s="429"/>
      <c r="E2931" s="429"/>
      <c r="F2931" s="429"/>
      <c r="G2931" s="429"/>
      <c r="H2931" s="429"/>
      <c r="I2931" s="429"/>
      <c r="J2931" s="429"/>
      <c r="K2931" s="429"/>
      <c r="L2931" s="429"/>
      <c r="M2931" s="429"/>
      <c r="N2931" s="429"/>
    </row>
    <row r="2932" spans="1:14" ht="24.95" customHeight="1" x14ac:dyDescent="0.2">
      <c r="A2932" s="429"/>
      <c r="B2932" s="429"/>
      <c r="C2932" s="429"/>
      <c r="D2932" s="429"/>
      <c r="E2932" s="429"/>
      <c r="F2932" s="429"/>
      <c r="G2932" s="429"/>
      <c r="H2932" s="429"/>
      <c r="I2932" s="429"/>
      <c r="J2932" s="429"/>
      <c r="K2932" s="429"/>
      <c r="L2932" s="429"/>
      <c r="M2932" s="429"/>
      <c r="N2932" s="429"/>
    </row>
    <row r="2933" spans="1:14" ht="24.95" customHeight="1" x14ac:dyDescent="0.2">
      <c r="A2933" s="429"/>
      <c r="B2933" s="429"/>
      <c r="C2933" s="429"/>
      <c r="D2933" s="429"/>
      <c r="E2933" s="429"/>
      <c r="F2933" s="429"/>
      <c r="G2933" s="429"/>
      <c r="H2933" s="429"/>
      <c r="I2933" s="429"/>
      <c r="J2933" s="429"/>
      <c r="K2933" s="429"/>
      <c r="L2933" s="429"/>
      <c r="M2933" s="429"/>
      <c r="N2933" s="429"/>
    </row>
    <row r="2934" spans="1:14" ht="24.95" customHeight="1" x14ac:dyDescent="0.2">
      <c r="A2934" s="429"/>
      <c r="B2934" s="429"/>
      <c r="C2934" s="429"/>
      <c r="D2934" s="429"/>
      <c r="E2934" s="429"/>
      <c r="F2934" s="429"/>
      <c r="G2934" s="429"/>
      <c r="H2934" s="429"/>
      <c r="I2934" s="429"/>
      <c r="J2934" s="429"/>
      <c r="K2934" s="429"/>
      <c r="L2934" s="429"/>
      <c r="M2934" s="429"/>
      <c r="N2934" s="429"/>
    </row>
    <row r="2935" spans="1:14" ht="24.95" customHeight="1" x14ac:dyDescent="0.2">
      <c r="A2935" s="429"/>
      <c r="B2935" s="429"/>
      <c r="C2935" s="429"/>
      <c r="D2935" s="429"/>
      <c r="E2935" s="429"/>
      <c r="F2935" s="429"/>
      <c r="G2935" s="429"/>
      <c r="H2935" s="429"/>
      <c r="I2935" s="429"/>
      <c r="J2935" s="429"/>
      <c r="K2935" s="429"/>
      <c r="L2935" s="429"/>
      <c r="M2935" s="429"/>
      <c r="N2935" s="429"/>
    </row>
    <row r="2936" spans="1:14" ht="24.95" customHeight="1" x14ac:dyDescent="0.2">
      <c r="A2936" s="429"/>
      <c r="B2936" s="429"/>
      <c r="C2936" s="429"/>
      <c r="D2936" s="429"/>
      <c r="E2936" s="429"/>
      <c r="F2936" s="429"/>
      <c r="G2936" s="429"/>
      <c r="H2936" s="429"/>
      <c r="I2936" s="429"/>
      <c r="J2936" s="429"/>
      <c r="K2936" s="429"/>
      <c r="L2936" s="429"/>
      <c r="M2936" s="429"/>
      <c r="N2936" s="429"/>
    </row>
    <row r="2937" spans="1:14" ht="24.95" customHeight="1" x14ac:dyDescent="0.2">
      <c r="A2937" s="429"/>
      <c r="B2937" s="429"/>
      <c r="C2937" s="429"/>
      <c r="D2937" s="429"/>
      <c r="E2937" s="429"/>
      <c r="F2937" s="429"/>
      <c r="G2937" s="429"/>
      <c r="H2937" s="429"/>
      <c r="I2937" s="429"/>
      <c r="J2937" s="429"/>
      <c r="K2937" s="429"/>
      <c r="L2937" s="429"/>
      <c r="M2937" s="429"/>
      <c r="N2937" s="4">
        <v>33</v>
      </c>
    </row>
    <row r="2938" spans="1:14" ht="39.950000000000003" customHeight="1" x14ac:dyDescent="0.2">
      <c r="A2938" s="788" t="s">
        <v>596</v>
      </c>
      <c r="B2938" s="788"/>
      <c r="C2938" s="788"/>
      <c r="D2938" s="788"/>
      <c r="E2938" s="788"/>
      <c r="F2938" s="788"/>
      <c r="G2938" s="788"/>
      <c r="H2938" s="788"/>
      <c r="I2938" s="788"/>
      <c r="J2938" s="788"/>
      <c r="K2938" s="788"/>
      <c r="L2938" s="788"/>
      <c r="M2938" s="788"/>
      <c r="N2938" s="788"/>
    </row>
    <row r="2939" spans="1:14" ht="24.95" customHeight="1" x14ac:dyDescent="0.2">
      <c r="A2939" s="788"/>
      <c r="B2939" s="788"/>
      <c r="C2939" s="788"/>
      <c r="D2939" s="788"/>
      <c r="E2939" s="788"/>
      <c r="F2939" s="788"/>
      <c r="G2939" s="788"/>
      <c r="H2939" s="788"/>
      <c r="I2939" s="788"/>
      <c r="J2939" s="788"/>
      <c r="K2939" s="788"/>
      <c r="L2939" s="788"/>
      <c r="M2939" s="788"/>
      <c r="N2939" s="788"/>
    </row>
    <row r="2940" spans="1:14" ht="24.95" customHeight="1" x14ac:dyDescent="0.2">
      <c r="A2940" s="429"/>
      <c r="B2940" s="429"/>
      <c r="C2940" s="429"/>
      <c r="D2940" s="429"/>
      <c r="E2940" s="429"/>
      <c r="F2940" s="429"/>
      <c r="G2940" s="429"/>
      <c r="H2940" s="429"/>
      <c r="I2940" s="429"/>
      <c r="J2940" s="429"/>
      <c r="K2940" s="429"/>
      <c r="L2940" s="429"/>
      <c r="M2940" s="429"/>
      <c r="N2940" s="429"/>
    </row>
    <row r="2941" spans="1:14" ht="24.95" customHeight="1" x14ac:dyDescent="0.2">
      <c r="A2941" s="429"/>
      <c r="B2941" s="429"/>
      <c r="C2941" s="429"/>
      <c r="D2941" s="429"/>
      <c r="E2941" s="429"/>
      <c r="F2941" s="429"/>
      <c r="G2941" s="429"/>
      <c r="H2941" s="429"/>
      <c r="I2941" s="429"/>
      <c r="J2941" s="429"/>
      <c r="K2941" s="429"/>
      <c r="L2941" s="429"/>
      <c r="M2941" s="429"/>
      <c r="N2941" s="429"/>
    </row>
    <row r="2942" spans="1:14" ht="24.95" customHeight="1" x14ac:dyDescent="0.2">
      <c r="A2942" s="429"/>
      <c r="B2942" s="429"/>
      <c r="C2942" s="429"/>
      <c r="D2942" s="429"/>
      <c r="E2942" s="429"/>
      <c r="F2942" s="429"/>
      <c r="G2942" s="429"/>
      <c r="H2942" s="429"/>
      <c r="I2942" s="429"/>
      <c r="J2942" s="429"/>
      <c r="K2942" s="429"/>
      <c r="L2942" s="429"/>
      <c r="M2942" s="429"/>
      <c r="N2942" s="429"/>
    </row>
    <row r="2943" spans="1:14" ht="24.95" customHeight="1" x14ac:dyDescent="0.2">
      <c r="A2943" s="429"/>
      <c r="B2943" s="429"/>
      <c r="C2943" s="429"/>
      <c r="D2943" s="429"/>
      <c r="E2943" s="429"/>
      <c r="F2943" s="429"/>
      <c r="G2943" s="429"/>
      <c r="H2943" s="429"/>
      <c r="I2943" s="429"/>
      <c r="J2943" s="429"/>
      <c r="K2943" s="429"/>
      <c r="L2943" s="429"/>
      <c r="M2943" s="429"/>
      <c r="N2943" s="429"/>
    </row>
    <row r="2944" spans="1:14" ht="24.95" customHeight="1" x14ac:dyDescent="0.2">
      <c r="A2944" s="429"/>
      <c r="B2944" s="429"/>
      <c r="C2944" s="429"/>
      <c r="D2944" s="429"/>
      <c r="E2944" s="429"/>
      <c r="F2944" s="429"/>
      <c r="G2944" s="429"/>
      <c r="H2944" s="429"/>
      <c r="I2944" s="429"/>
      <c r="J2944" s="429"/>
      <c r="K2944" s="429"/>
      <c r="L2944" s="429"/>
      <c r="M2944" s="429"/>
      <c r="N2944" s="429"/>
    </row>
    <row r="2945" spans="1:14" ht="24.95" customHeight="1" x14ac:dyDescent="0.2">
      <c r="A2945" s="429"/>
      <c r="B2945" s="429"/>
      <c r="C2945" s="429"/>
      <c r="D2945" s="429"/>
      <c r="E2945" s="429"/>
      <c r="F2945" s="429"/>
      <c r="G2945" s="429"/>
      <c r="H2945" s="429"/>
      <c r="I2945" s="429"/>
      <c r="J2945" s="429"/>
      <c r="K2945" s="429"/>
      <c r="L2945" s="429"/>
      <c r="M2945" s="429"/>
      <c r="N2945" s="429"/>
    </row>
    <row r="2946" spans="1:14" ht="24.95" customHeight="1" x14ac:dyDescent="0.2">
      <c r="A2946" s="429"/>
      <c r="B2946" s="429"/>
      <c r="C2946" s="429"/>
      <c r="D2946" s="429"/>
      <c r="E2946" s="429"/>
      <c r="F2946" s="429"/>
      <c r="G2946" s="429"/>
      <c r="H2946" s="429"/>
      <c r="I2946" s="429"/>
      <c r="J2946" s="429"/>
      <c r="K2946" s="429"/>
      <c r="L2946" s="429"/>
      <c r="M2946" s="429"/>
      <c r="N2946" s="429"/>
    </row>
    <row r="2947" spans="1:14" ht="24.95" customHeight="1" x14ac:dyDescent="0.2">
      <c r="A2947" s="429"/>
      <c r="B2947" s="429"/>
      <c r="C2947" s="429"/>
      <c r="D2947" s="429"/>
      <c r="E2947" s="429"/>
      <c r="F2947" s="429"/>
      <c r="G2947" s="429"/>
      <c r="H2947" s="429"/>
      <c r="I2947" s="429"/>
      <c r="J2947" s="429"/>
      <c r="K2947" s="429"/>
      <c r="L2947" s="429"/>
      <c r="M2947" s="429"/>
      <c r="N2947" s="429"/>
    </row>
    <row r="2948" spans="1:14" ht="24.95" customHeight="1" x14ac:dyDescent="0.2">
      <c r="A2948" s="429"/>
      <c r="B2948" s="429"/>
      <c r="C2948" s="429"/>
      <c r="D2948" s="429"/>
      <c r="E2948" s="429"/>
      <c r="F2948" s="429"/>
      <c r="G2948" s="429"/>
      <c r="H2948" s="429"/>
      <c r="I2948" s="429"/>
      <c r="J2948" s="429"/>
      <c r="K2948" s="429"/>
      <c r="L2948" s="429"/>
      <c r="M2948" s="429"/>
      <c r="N2948" s="429"/>
    </row>
    <row r="2949" spans="1:14" ht="24.95" customHeight="1" x14ac:dyDescent="0.2">
      <c r="A2949" s="429"/>
      <c r="B2949" s="429"/>
      <c r="C2949" s="429"/>
      <c r="D2949" s="429"/>
      <c r="E2949" s="429"/>
      <c r="F2949" s="429"/>
      <c r="G2949" s="429"/>
      <c r="H2949" s="429"/>
      <c r="I2949" s="429"/>
      <c r="J2949" s="429"/>
      <c r="K2949" s="429"/>
      <c r="L2949" s="429"/>
      <c r="M2949" s="429"/>
      <c r="N2949" s="429"/>
    </row>
    <row r="2950" spans="1:14" ht="24.95" customHeight="1" x14ac:dyDescent="0.2">
      <c r="A2950" s="429"/>
      <c r="B2950" s="429"/>
      <c r="C2950" s="429"/>
      <c r="D2950" s="429"/>
      <c r="E2950" s="429"/>
      <c r="F2950" s="429"/>
      <c r="G2950" s="429"/>
      <c r="H2950" s="429"/>
      <c r="I2950" s="429"/>
      <c r="J2950" s="429"/>
      <c r="K2950" s="429"/>
      <c r="L2950" s="429"/>
      <c r="M2950" s="429"/>
      <c r="N2950" s="429"/>
    </row>
    <row r="2951" spans="1:14" ht="24.95" customHeight="1" x14ac:dyDescent="0.2">
      <c r="A2951" s="429"/>
      <c r="B2951" s="429"/>
      <c r="C2951" s="429"/>
      <c r="D2951" s="429"/>
      <c r="E2951" s="429"/>
      <c r="F2951" s="429"/>
      <c r="G2951" s="429"/>
      <c r="H2951" s="429"/>
      <c r="I2951" s="429"/>
      <c r="J2951" s="429"/>
      <c r="K2951" s="429"/>
      <c r="L2951" s="429"/>
      <c r="M2951" s="429"/>
      <c r="N2951" s="429"/>
    </row>
    <row r="2952" spans="1:14" ht="24.95" customHeight="1" x14ac:dyDescent="0.2">
      <c r="A2952" s="429"/>
      <c r="B2952" s="429"/>
      <c r="C2952" s="429"/>
      <c r="D2952" s="429"/>
      <c r="E2952" s="429"/>
      <c r="F2952" s="429"/>
      <c r="G2952" s="429"/>
      <c r="H2952" s="429"/>
      <c r="I2952" s="429"/>
      <c r="J2952" s="429"/>
      <c r="K2952" s="429"/>
      <c r="L2952" s="429"/>
      <c r="M2952" s="429"/>
      <c r="N2952" s="429"/>
    </row>
    <row r="2953" spans="1:14" ht="24.95" customHeight="1" x14ac:dyDescent="0.2">
      <c r="A2953" s="429"/>
      <c r="B2953" s="429"/>
      <c r="C2953" s="429"/>
      <c r="D2953" s="429"/>
      <c r="E2953" s="429"/>
      <c r="F2953" s="429"/>
      <c r="G2953" s="429"/>
      <c r="H2953" s="429"/>
      <c r="I2953" s="429"/>
      <c r="J2953" s="429"/>
      <c r="K2953" s="429"/>
      <c r="L2953" s="429"/>
      <c r="M2953" s="429"/>
      <c r="N2953" s="429"/>
    </row>
    <row r="2954" spans="1:14" ht="24.95" customHeight="1" x14ac:dyDescent="0.2">
      <c r="A2954" s="429"/>
      <c r="B2954" s="429"/>
      <c r="C2954" s="429"/>
      <c r="D2954" s="429"/>
      <c r="E2954" s="429"/>
      <c r="F2954" s="429"/>
      <c r="G2954" s="429"/>
      <c r="H2954" s="429"/>
      <c r="I2954" s="429"/>
      <c r="J2954" s="429"/>
      <c r="K2954" s="429"/>
      <c r="L2954" s="429"/>
      <c r="M2954" s="429"/>
      <c r="N2954" s="429"/>
    </row>
    <row r="2955" spans="1:14" ht="24.95" customHeight="1" x14ac:dyDescent="0.2">
      <c r="A2955" s="429"/>
      <c r="B2955" s="429"/>
      <c r="C2955" s="429"/>
      <c r="D2955" s="429"/>
      <c r="E2955" s="429"/>
      <c r="F2955" s="429"/>
      <c r="G2955" s="429"/>
      <c r="H2955" s="429"/>
      <c r="I2955" s="429"/>
      <c r="J2955" s="429"/>
      <c r="K2955" s="429"/>
      <c r="L2955" s="429"/>
      <c r="M2955" s="429"/>
      <c r="N2955" s="429"/>
    </row>
    <row r="2956" spans="1:14" ht="24.95" customHeight="1" x14ac:dyDescent="0.2">
      <c r="A2956" s="429"/>
      <c r="B2956" s="429"/>
      <c r="C2956" s="429"/>
      <c r="D2956" s="429"/>
      <c r="E2956" s="429"/>
      <c r="F2956" s="429"/>
      <c r="G2956" s="429"/>
      <c r="H2956" s="429"/>
      <c r="I2956" s="429"/>
      <c r="J2956" s="429"/>
      <c r="K2956" s="429"/>
      <c r="L2956" s="429"/>
      <c r="M2956" s="429"/>
      <c r="N2956" s="429"/>
    </row>
    <row r="2957" spans="1:14" ht="24.95" customHeight="1" x14ac:dyDescent="0.2">
      <c r="A2957" s="429"/>
      <c r="B2957" s="429"/>
      <c r="C2957" s="429"/>
      <c r="D2957" s="429"/>
      <c r="E2957" s="429"/>
      <c r="F2957" s="429"/>
      <c r="G2957" s="429"/>
      <c r="H2957" s="429"/>
      <c r="I2957" s="429"/>
      <c r="J2957" s="429"/>
      <c r="K2957" s="429"/>
      <c r="L2957" s="429"/>
      <c r="M2957" s="429"/>
      <c r="N2957" s="429"/>
    </row>
    <row r="2958" spans="1:14" ht="24.95" customHeight="1" x14ac:dyDescent="0.2">
      <c r="A2958" s="429"/>
      <c r="B2958" s="429"/>
      <c r="C2958" s="429"/>
      <c r="D2958" s="429"/>
      <c r="E2958" s="429"/>
      <c r="F2958" s="429"/>
      <c r="G2958" s="429"/>
      <c r="H2958" s="429"/>
      <c r="I2958" s="429"/>
      <c r="J2958" s="429"/>
      <c r="K2958" s="429"/>
      <c r="L2958" s="429"/>
      <c r="M2958" s="429"/>
      <c r="N2958" s="429"/>
    </row>
    <row r="2959" spans="1:14" ht="24.95" customHeight="1" x14ac:dyDescent="0.2">
      <c r="A2959" s="429"/>
      <c r="B2959" s="429"/>
      <c r="C2959" s="429"/>
      <c r="D2959" s="429"/>
      <c r="E2959" s="429"/>
      <c r="F2959" s="429"/>
      <c r="G2959" s="429"/>
      <c r="H2959" s="429"/>
      <c r="I2959" s="429"/>
      <c r="J2959" s="429"/>
      <c r="K2959" s="429"/>
      <c r="L2959" s="429"/>
      <c r="M2959" s="429"/>
      <c r="N2959" s="429"/>
    </row>
    <row r="2960" spans="1:14" ht="24.95" customHeight="1" x14ac:dyDescent="0.2">
      <c r="A2960" s="347"/>
      <c r="B2960" s="508" t="s">
        <v>5</v>
      </c>
      <c r="C2960" s="508" t="s">
        <v>6</v>
      </c>
      <c r="D2960" s="508" t="s">
        <v>69</v>
      </c>
      <c r="E2960" s="508" t="s">
        <v>7</v>
      </c>
      <c r="F2960" s="508" t="s">
        <v>8</v>
      </c>
      <c r="G2960" s="508" t="s">
        <v>9</v>
      </c>
      <c r="H2960" s="508" t="s">
        <v>10</v>
      </c>
      <c r="I2960" s="508" t="s">
        <v>11</v>
      </c>
      <c r="J2960" s="508" t="s">
        <v>12</v>
      </c>
      <c r="K2960" s="508" t="s">
        <v>13</v>
      </c>
      <c r="L2960" s="429"/>
      <c r="M2960" s="429"/>
      <c r="N2960" s="429"/>
    </row>
    <row r="2961" spans="1:14" ht="24.95" customHeight="1" x14ac:dyDescent="0.2">
      <c r="A2961" s="523" t="str">
        <f>'GASTO X PROV'!A49</f>
        <v>GASTO EN ALOJAMIENTO</v>
      </c>
      <c r="B2961" s="524">
        <f>'GASTO X PROV'!B49</f>
        <v>81055672.0031351</v>
      </c>
      <c r="C2961" s="524">
        <f>'GASTO X PROV'!C49</f>
        <v>110960033.67246944</v>
      </c>
      <c r="D2961" s="524">
        <f>'GASTO X PROV'!D49</f>
        <v>197594530.66374856</v>
      </c>
      <c r="E2961" s="524">
        <f>'GASTO X PROV'!E49</f>
        <v>41409924.382714272</v>
      </c>
      <c r="F2961" s="524">
        <f>'GASTO X PROV'!F49</f>
        <v>152341889.7826975</v>
      </c>
      <c r="G2961" s="524">
        <f>'GASTO X PROV'!G49</f>
        <v>83699253.223765746</v>
      </c>
      <c r="H2961" s="524">
        <f>'GASTO X PROV'!H49</f>
        <v>35647870.321367987</v>
      </c>
      <c r="I2961" s="524">
        <f>'GASTO X PROV'!I49</f>
        <v>76924866.644057602</v>
      </c>
      <c r="J2961" s="524">
        <f>'GASTO X PROV'!J49</f>
        <v>30674832.641887054</v>
      </c>
      <c r="K2961" s="597">
        <f>SUM(B2961:J2961)</f>
        <v>810308873.33584321</v>
      </c>
      <c r="L2961" s="429"/>
      <c r="M2961" s="429"/>
      <c r="N2961" s="429"/>
    </row>
    <row r="2962" spans="1:14" ht="24.95" customHeight="1" x14ac:dyDescent="0.2">
      <c r="A2962" s="523" t="str">
        <f>'GASTO X PROV'!A50</f>
        <v>GASTO EN RESTAURANTES</v>
      </c>
      <c r="B2962" s="524">
        <f>'GASTO X PROV'!B50</f>
        <v>24186660.253042553</v>
      </c>
      <c r="C2962" s="524">
        <f>'GASTO X PROV'!C50</f>
        <v>46520056.982650347</v>
      </c>
      <c r="D2962" s="524">
        <f>'GASTO X PROV'!D50</f>
        <v>21603782.571305327</v>
      </c>
      <c r="E2962" s="524">
        <f>'GASTO X PROV'!E50</f>
        <v>15430027.508417882</v>
      </c>
      <c r="F2962" s="524">
        <f>'GASTO X PROV'!F50</f>
        <v>66097533.894615203</v>
      </c>
      <c r="G2962" s="524">
        <f>'GASTO X PROV'!G50</f>
        <v>46398704.095830679</v>
      </c>
      <c r="H2962" s="524">
        <f>'GASTO X PROV'!H50</f>
        <v>15081867.193764919</v>
      </c>
      <c r="I2962" s="524">
        <f>'GASTO X PROV'!I50</f>
        <v>44232267.482859746</v>
      </c>
      <c r="J2962" s="524">
        <f>'GASTO X PROV'!J50</f>
        <v>15511324.908441177</v>
      </c>
      <c r="K2962" s="597">
        <f t="shared" ref="K2962:K2967" si="114">SUM(B2962:J2962)</f>
        <v>295062224.89092785</v>
      </c>
      <c r="L2962" s="429"/>
      <c r="M2962" s="429"/>
      <c r="N2962" s="429"/>
    </row>
    <row r="2963" spans="1:14" ht="24.95" customHeight="1" x14ac:dyDescent="0.2">
      <c r="A2963" s="523" t="str">
        <f>'GASTO X PROV'!A51</f>
        <v>GASTO EN ALIMENTACIÓN FUERA DE RESTAURANTES</v>
      </c>
      <c r="B2963" s="524">
        <f>'GASTO X PROV'!B51</f>
        <v>15845693.095285155</v>
      </c>
      <c r="C2963" s="524">
        <f>'GASTO X PROV'!C51</f>
        <v>24342576.244497165</v>
      </c>
      <c r="D2963" s="524">
        <f>'GASTO X PROV'!D51</f>
        <v>9147924.6385965198</v>
      </c>
      <c r="E2963" s="524">
        <f>'GASTO X PROV'!E51</f>
        <v>3818865.7238712031</v>
      </c>
      <c r="F2963" s="524">
        <f>'GASTO X PROV'!F51</f>
        <v>7683745.278662879</v>
      </c>
      <c r="G2963" s="524">
        <f>'GASTO X PROV'!G51</f>
        <v>10846232.798686182</v>
      </c>
      <c r="H2963" s="524">
        <f>'GASTO X PROV'!H51</f>
        <v>8405431.0873485301</v>
      </c>
      <c r="I2963" s="524">
        <f>'GASTO X PROV'!I51</f>
        <v>14401270.814694459</v>
      </c>
      <c r="J2963" s="524">
        <f>'GASTO X PROV'!J51</f>
        <v>3795386.9920544163</v>
      </c>
      <c r="K2963" s="597">
        <f t="shared" si="114"/>
        <v>98287126.673696518</v>
      </c>
      <c r="L2963" s="429"/>
      <c r="M2963" s="429"/>
      <c r="N2963" s="429"/>
    </row>
    <row r="2964" spans="1:14" ht="24.95" customHeight="1" x14ac:dyDescent="0.2">
      <c r="A2964" s="523" t="str">
        <f>'GASTO X PROV'!A52</f>
        <v>GASTO EN DESPLAZAMIENTOS / TRANSPORTE</v>
      </c>
      <c r="B2964" s="524">
        <f>'GASTO X PROV'!B52</f>
        <v>18478609.86553527</v>
      </c>
      <c r="C2964" s="524">
        <f>'GASTO X PROV'!C52</f>
        <v>35827830.76928056</v>
      </c>
      <c r="D2964" s="524">
        <f>'GASTO X PROV'!D52</f>
        <v>16968591.791225683</v>
      </c>
      <c r="E2964" s="524">
        <f>'GASTO X PROV'!E52</f>
        <v>11346193.403050484</v>
      </c>
      <c r="F2964" s="524">
        <f>'GASTO X PROV'!F52</f>
        <v>54672895.190333523</v>
      </c>
      <c r="G2964" s="524">
        <f>'GASTO X PROV'!G52</f>
        <v>21426782.791967779</v>
      </c>
      <c r="H2964" s="524">
        <f>'GASTO X PROV'!H52</f>
        <v>15989605.037554592</v>
      </c>
      <c r="I2964" s="524">
        <f>'GASTO X PROV'!I52</f>
        <v>33454536.895687494</v>
      </c>
      <c r="J2964" s="524">
        <f>'GASTO X PROV'!J52</f>
        <v>12464053.315605769</v>
      </c>
      <c r="K2964" s="597">
        <f t="shared" si="114"/>
        <v>220629099.06024113</v>
      </c>
      <c r="L2964" s="429"/>
      <c r="M2964" s="429"/>
      <c r="N2964" s="429"/>
    </row>
    <row r="2965" spans="1:14" ht="24.95" customHeight="1" x14ac:dyDescent="0.2">
      <c r="A2965" s="523" t="str">
        <f>'GASTO X PROV'!A53</f>
        <v>GASTO EN CULTURA Y OCIO</v>
      </c>
      <c r="B2965" s="524">
        <f>'GASTO X PROV'!B53</f>
        <v>9848822.2871398628</v>
      </c>
      <c r="C2965" s="524">
        <f>'GASTO X PROV'!C53</f>
        <v>17357880.750722859</v>
      </c>
      <c r="D2965" s="524">
        <f>'GASTO X PROV'!D53</f>
        <v>3268104.2168077813</v>
      </c>
      <c r="E2965" s="524">
        <f>'GASTO X PROV'!E53</f>
        <v>3797318.5335394437</v>
      </c>
      <c r="F2965" s="524">
        <f>'GASTO X PROV'!F53</f>
        <v>20623193.935991667</v>
      </c>
      <c r="G2965" s="524">
        <f>'GASTO X PROV'!G53</f>
        <v>11159397.064541955</v>
      </c>
      <c r="H2965" s="524">
        <f>'GASTO X PROV'!H53</f>
        <v>4100208.0922167958</v>
      </c>
      <c r="I2965" s="524">
        <f>'GASTO X PROV'!I53</f>
        <v>10191530.359948769</v>
      </c>
      <c r="J2965" s="524">
        <f>'GASTO X PROV'!J53</f>
        <v>7338876.7190430369</v>
      </c>
      <c r="K2965" s="597">
        <f t="shared" si="114"/>
        <v>87685331.959952161</v>
      </c>
      <c r="L2965" s="429"/>
      <c r="M2965" s="429"/>
      <c r="N2965" s="429"/>
    </row>
    <row r="2966" spans="1:14" ht="24.95" customHeight="1" x14ac:dyDescent="0.2">
      <c r="A2966" s="523" t="str">
        <f>'GASTO X PROV'!A54</f>
        <v>GASTO EN COMPRAS</v>
      </c>
      <c r="B2966" s="524">
        <f>'GASTO X PROV'!B54</f>
        <v>8571850.4189562015</v>
      </c>
      <c r="C2966" s="524">
        <f>'GASTO X PROV'!C54</f>
        <v>12198576.79770419</v>
      </c>
      <c r="D2966" s="524">
        <f>'GASTO X PROV'!D54</f>
        <v>2318379.5217313692</v>
      </c>
      <c r="E2966" s="524">
        <f>'GASTO X PROV'!E54</f>
        <v>3030327.0469480366</v>
      </c>
      <c r="F2966" s="524">
        <f>'GASTO X PROV'!F54</f>
        <v>19524355.241065592</v>
      </c>
      <c r="G2966" s="524">
        <f>'GASTO X PROV'!G54</f>
        <v>6487737.5507072536</v>
      </c>
      <c r="H2966" s="524">
        <f>'GASTO X PROV'!H54</f>
        <v>4476299.0966137741</v>
      </c>
      <c r="I2966" s="524">
        <f>'GASTO X PROV'!I54</f>
        <v>6001832.4801235879</v>
      </c>
      <c r="J2966" s="524">
        <f>'GASTO X PROV'!J54</f>
        <v>2792228.0540285753</v>
      </c>
      <c r="K2966" s="597">
        <f t="shared" si="114"/>
        <v>65401586.207878582</v>
      </c>
      <c r="L2966" s="429"/>
      <c r="M2966" s="429"/>
      <c r="N2966" s="429"/>
    </row>
    <row r="2967" spans="1:14" ht="24.95" customHeight="1" x14ac:dyDescent="0.2">
      <c r="A2967" s="523" t="str">
        <f>'GASTO X PROV'!A55</f>
        <v>OTROS GASTOS</v>
      </c>
      <c r="B2967" s="527">
        <f>'GASTO X PROV'!B55</f>
        <v>357449.48424077919</v>
      </c>
      <c r="C2967" s="527">
        <f>'GASTO X PROV'!C55</f>
        <v>1391432.7299724536</v>
      </c>
      <c r="D2967" s="527">
        <f>'GASTO X PROV'!D55</f>
        <v>428044.78825256723</v>
      </c>
      <c r="E2967" s="527">
        <f>'GASTO X PROV'!E55</f>
        <v>74432.774272218157</v>
      </c>
      <c r="F2967" s="527">
        <f>'GASTO X PROV'!F55</f>
        <v>95574.032580190571</v>
      </c>
      <c r="G2967" s="527">
        <f>'GASTO X PROV'!G55</f>
        <v>120612.5</v>
      </c>
      <c r="H2967" s="527">
        <f>'GASTO X PROV'!H55</f>
        <v>27070.48730512512</v>
      </c>
      <c r="I2967" s="527">
        <f>'GASTO X PROV'!I55</f>
        <v>308985.87748015876</v>
      </c>
      <c r="J2967" s="527">
        <f>'GASTO X PROV'!J55</f>
        <v>62909.022765822054</v>
      </c>
      <c r="K2967" s="528">
        <f t="shared" si="114"/>
        <v>2866511.6968693151</v>
      </c>
      <c r="L2967" s="429"/>
      <c r="M2967" s="429"/>
      <c r="N2967" s="429"/>
    </row>
    <row r="2968" spans="1:14" ht="24.95" customHeight="1" x14ac:dyDescent="0.2">
      <c r="A2968" s="509" t="s">
        <v>283</v>
      </c>
      <c r="B2968" s="599">
        <f>SUM(B2961:B2967)</f>
        <v>158344757.40733489</v>
      </c>
      <c r="C2968" s="599">
        <f t="shared" ref="C2968:K2968" si="115">SUM(C2961:C2967)</f>
        <v>248598387.94729701</v>
      </c>
      <c r="D2968" s="599">
        <f t="shared" si="115"/>
        <v>251329358.19166782</v>
      </c>
      <c r="E2968" s="599">
        <f t="shared" si="115"/>
        <v>78907089.372813538</v>
      </c>
      <c r="F2968" s="599">
        <f t="shared" si="115"/>
        <v>321039187.3559466</v>
      </c>
      <c r="G2968" s="599">
        <f t="shared" si="115"/>
        <v>180138720.02549961</v>
      </c>
      <c r="H2968" s="599">
        <f t="shared" si="115"/>
        <v>83728351.316171706</v>
      </c>
      <c r="I2968" s="599">
        <f t="shared" si="115"/>
        <v>185515290.55485177</v>
      </c>
      <c r="J2968" s="599">
        <f t="shared" si="115"/>
        <v>72639611.653825834</v>
      </c>
      <c r="K2968" s="599">
        <f t="shared" si="115"/>
        <v>1580240753.8254089</v>
      </c>
      <c r="L2968" s="429"/>
      <c r="M2968" s="429"/>
      <c r="N2968" s="429"/>
    </row>
    <row r="2969" spans="1:14" ht="24.95" customHeight="1" x14ac:dyDescent="0.2">
      <c r="A2969" s="530" t="s">
        <v>284</v>
      </c>
      <c r="B2969" s="600">
        <f>'GASTO X PROV'!B57</f>
        <v>105.3858423608108</v>
      </c>
      <c r="C2969" s="600">
        <f>'GASTO X PROV'!C57</f>
        <v>98.645456544647473</v>
      </c>
      <c r="D2969" s="600">
        <f>'GASTO X PROV'!D57</f>
        <v>96.089744981557672</v>
      </c>
      <c r="E2969" s="600">
        <f>'GASTO X PROV'!E57</f>
        <v>97.614642826603642</v>
      </c>
      <c r="F2969" s="600">
        <f>'GASTO X PROV'!F57</f>
        <v>119.27066803332431</v>
      </c>
      <c r="G2969" s="600">
        <f>'GASTO X PROV'!G57</f>
        <v>111.38871439264437</v>
      </c>
      <c r="H2969" s="600">
        <f>'GASTO X PROV'!H57</f>
        <v>96.376405233379501</v>
      </c>
      <c r="I2969" s="600">
        <f>'GASTO X PROV'!I57</f>
        <v>106.27198835678769</v>
      </c>
      <c r="J2969" s="600">
        <f>'GASTO X PROV'!J57</f>
        <v>98.621292556558657</v>
      </c>
      <c r="K2969" s="600">
        <f>'GASTO X PROV'!K57</f>
        <v>104.60709166589938</v>
      </c>
      <c r="L2969" s="429"/>
      <c r="M2969" s="429"/>
      <c r="N2969" s="429"/>
    </row>
    <row r="2970" spans="1:14" ht="24.95" customHeight="1" x14ac:dyDescent="0.2">
      <c r="A2970" s="429"/>
      <c r="B2970" s="429"/>
      <c r="C2970" s="429"/>
      <c r="D2970" s="429"/>
      <c r="E2970" s="429"/>
      <c r="F2970" s="429"/>
      <c r="G2970" s="429"/>
      <c r="H2970" s="429"/>
      <c r="I2970" s="429"/>
      <c r="J2970" s="429"/>
      <c r="K2970" s="429"/>
      <c r="L2970" s="429"/>
      <c r="M2970" s="429"/>
      <c r="N2970" s="429"/>
    </row>
    <row r="2971" spans="1:14" ht="24.95" customHeight="1" x14ac:dyDescent="0.2">
      <c r="A2971" s="429"/>
      <c r="B2971" s="429"/>
      <c r="C2971" s="429"/>
      <c r="D2971" s="429"/>
      <c r="E2971" s="429"/>
      <c r="F2971" s="429"/>
      <c r="G2971" s="429"/>
      <c r="H2971" s="429"/>
      <c r="I2971" s="429"/>
      <c r="J2971" s="429"/>
      <c r="K2971" s="429"/>
      <c r="L2971" s="429"/>
      <c r="M2971" s="429"/>
      <c r="N2971" s="429"/>
    </row>
    <row r="2972" spans="1:14" ht="24.95" customHeight="1" x14ac:dyDescent="0.2">
      <c r="A2972" s="429"/>
      <c r="B2972" s="429"/>
      <c r="C2972" s="429"/>
      <c r="D2972" s="429"/>
      <c r="E2972" s="429"/>
      <c r="F2972" s="429"/>
      <c r="G2972" s="429"/>
      <c r="H2972" s="429"/>
      <c r="I2972" s="429"/>
      <c r="J2972" s="429"/>
      <c r="K2972" s="429"/>
      <c r="L2972" s="429"/>
      <c r="M2972" s="429"/>
      <c r="N2972" s="429"/>
    </row>
    <row r="2973" spans="1:14" ht="24.95" customHeight="1" x14ac:dyDescent="0.2">
      <c r="A2973" s="429"/>
      <c r="B2973" s="429"/>
      <c r="C2973" s="429"/>
      <c r="D2973" s="429"/>
      <c r="E2973" s="429"/>
      <c r="F2973" s="429"/>
      <c r="G2973" s="429"/>
      <c r="H2973" s="429"/>
      <c r="I2973" s="429"/>
      <c r="J2973" s="429"/>
      <c r="K2973" s="429"/>
      <c r="L2973" s="429"/>
      <c r="M2973" s="429"/>
      <c r="N2973" s="429"/>
    </row>
    <row r="2974" spans="1:14" ht="24.95" customHeight="1" x14ac:dyDescent="0.2">
      <c r="A2974" s="429"/>
      <c r="B2974" s="429"/>
      <c r="C2974" s="429"/>
      <c r="D2974" s="429"/>
      <c r="E2974" s="429"/>
      <c r="F2974" s="429"/>
      <c r="G2974" s="429"/>
      <c r="H2974" s="429"/>
      <c r="I2974" s="429"/>
      <c r="J2974" s="429"/>
      <c r="K2974" s="429"/>
      <c r="L2974" s="429"/>
      <c r="M2974" s="429"/>
      <c r="N2974" s="429"/>
    </row>
    <row r="2975" spans="1:14" ht="24.95" customHeight="1" x14ac:dyDescent="0.2">
      <c r="A2975" s="429"/>
      <c r="B2975" s="429"/>
      <c r="C2975" s="429"/>
      <c r="D2975" s="429"/>
      <c r="E2975" s="429"/>
      <c r="F2975" s="429"/>
      <c r="G2975" s="429"/>
      <c r="H2975" s="429"/>
      <c r="I2975" s="429"/>
      <c r="J2975" s="429"/>
      <c r="K2975" s="429"/>
      <c r="L2975" s="429"/>
      <c r="M2975" s="429"/>
      <c r="N2975" s="429"/>
    </row>
    <row r="2976" spans="1:14" ht="24.95" customHeight="1" x14ac:dyDescent="0.2">
      <c r="A2976" s="429"/>
      <c r="B2976" s="429"/>
      <c r="C2976" s="429"/>
      <c r="D2976" s="429"/>
      <c r="E2976" s="429"/>
      <c r="F2976" s="429"/>
      <c r="G2976" s="429"/>
      <c r="H2976" s="429"/>
      <c r="I2976" s="429"/>
      <c r="J2976" s="429"/>
      <c r="K2976" s="429"/>
      <c r="L2976" s="429"/>
      <c r="M2976" s="429"/>
      <c r="N2976" s="429"/>
    </row>
    <row r="2977" spans="1:14" ht="24.95" customHeight="1" x14ac:dyDescent="0.2">
      <c r="A2977" s="429"/>
      <c r="B2977" s="429"/>
      <c r="C2977" s="429"/>
      <c r="D2977" s="429"/>
      <c r="E2977" s="429"/>
      <c r="F2977" s="429"/>
      <c r="G2977" s="429"/>
      <c r="H2977" s="429"/>
      <c r="I2977" s="429"/>
      <c r="J2977" s="429"/>
      <c r="K2977" s="429"/>
      <c r="L2977" s="429"/>
      <c r="M2977" s="429"/>
      <c r="N2977" s="429"/>
    </row>
    <row r="2978" spans="1:14" ht="24.95" customHeight="1" x14ac:dyDescent="0.2">
      <c r="A2978" s="429"/>
      <c r="B2978" s="429"/>
      <c r="C2978" s="429"/>
      <c r="D2978" s="429"/>
      <c r="E2978" s="429"/>
      <c r="F2978" s="429"/>
      <c r="G2978" s="429"/>
      <c r="H2978" s="429"/>
      <c r="I2978" s="429"/>
      <c r="J2978" s="429"/>
      <c r="K2978" s="429"/>
      <c r="L2978" s="429"/>
      <c r="M2978" s="429"/>
      <c r="N2978" s="429"/>
    </row>
    <row r="2979" spans="1:14" ht="24.95" customHeight="1" x14ac:dyDescent="0.2">
      <c r="A2979" s="429"/>
      <c r="B2979" s="429"/>
      <c r="C2979" s="429"/>
      <c r="D2979" s="429"/>
      <c r="E2979" s="429"/>
      <c r="F2979" s="429"/>
      <c r="G2979" s="429"/>
      <c r="H2979" s="429"/>
      <c r="I2979" s="429"/>
      <c r="J2979" s="429"/>
      <c r="K2979" s="429"/>
      <c r="L2979" s="429"/>
      <c r="M2979" s="429"/>
      <c r="N2979" s="429"/>
    </row>
    <row r="2980" spans="1:14" ht="24.95" customHeight="1" x14ac:dyDescent="0.2">
      <c r="A2980" s="429"/>
      <c r="B2980" s="429"/>
      <c r="C2980" s="429"/>
      <c r="D2980" s="429"/>
      <c r="E2980" s="429"/>
      <c r="F2980" s="429"/>
      <c r="G2980" s="429"/>
      <c r="H2980" s="429"/>
      <c r="I2980" s="429"/>
      <c r="J2980" s="429"/>
      <c r="K2980" s="429"/>
      <c r="L2980" s="429"/>
      <c r="M2980" s="429"/>
      <c r="N2980" s="429"/>
    </row>
    <row r="2981" spans="1:14" ht="24.95" customHeight="1" x14ac:dyDescent="0.2">
      <c r="A2981" s="429"/>
      <c r="B2981" s="429"/>
      <c r="C2981" s="429"/>
      <c r="D2981" s="429"/>
      <c r="E2981" s="429"/>
      <c r="F2981" s="429"/>
      <c r="G2981" s="429"/>
      <c r="H2981" s="429"/>
      <c r="I2981" s="429"/>
      <c r="J2981" s="429"/>
      <c r="K2981" s="429"/>
      <c r="L2981" s="429"/>
      <c r="M2981" s="429"/>
      <c r="N2981" s="429"/>
    </row>
    <row r="2982" spans="1:14" ht="24.95" customHeight="1" x14ac:dyDescent="0.2">
      <c r="A2982" s="429"/>
      <c r="B2982" s="429"/>
      <c r="C2982" s="429"/>
      <c r="D2982" s="429"/>
      <c r="E2982" s="429"/>
      <c r="F2982" s="429"/>
      <c r="G2982" s="429"/>
      <c r="H2982" s="429"/>
      <c r="I2982" s="429"/>
      <c r="J2982" s="429"/>
      <c r="K2982" s="429"/>
      <c r="L2982" s="429"/>
      <c r="M2982" s="429"/>
      <c r="N2982" s="429"/>
    </row>
    <row r="2983" spans="1:14" ht="24.95" customHeight="1" x14ac:dyDescent="0.2">
      <c r="A2983" s="429"/>
      <c r="B2983" s="429"/>
      <c r="C2983" s="429"/>
      <c r="D2983" s="429"/>
      <c r="E2983" s="429"/>
      <c r="F2983" s="429"/>
      <c r="G2983" s="429"/>
      <c r="H2983" s="429"/>
      <c r="I2983" s="429"/>
      <c r="J2983" s="429"/>
      <c r="K2983" s="429"/>
      <c r="L2983" s="429"/>
      <c r="M2983" s="429"/>
      <c r="N2983" s="429"/>
    </row>
    <row r="2984" spans="1:14" ht="24.95" customHeight="1" x14ac:dyDescent="0.2">
      <c r="A2984" s="429"/>
      <c r="B2984" s="429"/>
      <c r="C2984" s="429"/>
      <c r="D2984" s="429"/>
      <c r="E2984" s="429"/>
      <c r="F2984" s="429"/>
      <c r="G2984" s="429"/>
      <c r="H2984" s="429"/>
      <c r="I2984" s="429"/>
      <c r="J2984" s="429"/>
      <c r="K2984" s="429"/>
      <c r="L2984" s="429"/>
      <c r="M2984" s="429"/>
      <c r="N2984" s="4"/>
    </row>
    <row r="2985" spans="1:14" ht="24.95" customHeight="1" x14ac:dyDescent="0.2">
      <c r="A2985" s="429"/>
      <c r="B2985" s="429"/>
      <c r="C2985" s="429"/>
      <c r="D2985" s="429"/>
      <c r="E2985" s="429"/>
      <c r="F2985" s="429"/>
      <c r="G2985" s="429"/>
      <c r="H2985" s="429"/>
      <c r="I2985" s="429"/>
      <c r="J2985" s="429"/>
      <c r="K2985" s="429"/>
      <c r="L2985" s="429"/>
      <c r="M2985" s="429"/>
      <c r="N2985" s="429"/>
    </row>
    <row r="2986" spans="1:14" ht="45.75" customHeight="1" x14ac:dyDescent="0.2">
      <c r="A2986" s="429"/>
      <c r="B2986" s="429"/>
      <c r="C2986" s="429"/>
      <c r="D2986" s="429"/>
      <c r="E2986" s="429"/>
      <c r="F2986" s="429"/>
      <c r="G2986" s="429"/>
      <c r="H2986" s="429"/>
      <c r="I2986" s="429"/>
      <c r="J2986" s="429"/>
      <c r="K2986" s="429"/>
      <c r="L2986" s="429"/>
      <c r="M2986" s="429"/>
      <c r="N2986" s="429"/>
    </row>
    <row r="2987" spans="1:14" ht="24.95" customHeight="1" x14ac:dyDescent="0.2">
      <c r="A2987" s="429"/>
      <c r="B2987" s="429"/>
      <c r="C2987" s="429"/>
      <c r="D2987" s="429"/>
      <c r="E2987" s="429"/>
      <c r="F2987" s="429"/>
      <c r="G2987" s="429"/>
      <c r="H2987" s="429"/>
      <c r="I2987" s="429"/>
      <c r="J2987" s="429"/>
      <c r="K2987" s="429"/>
      <c r="L2987" s="429"/>
      <c r="M2987" s="429"/>
      <c r="N2987" s="429"/>
    </row>
    <row r="2988" spans="1:14" ht="24.95" customHeight="1" x14ac:dyDescent="0.2">
      <c r="A2988" s="429"/>
      <c r="B2988" s="429"/>
      <c r="C2988" s="429"/>
      <c r="D2988" s="429"/>
      <c r="E2988" s="429"/>
      <c r="F2988" s="429"/>
      <c r="G2988" s="429"/>
      <c r="H2988" s="429"/>
      <c r="I2988" s="429"/>
      <c r="J2988" s="429"/>
      <c r="K2988" s="429"/>
      <c r="L2988" s="429"/>
      <c r="M2988" s="429"/>
      <c r="N2988" s="429"/>
    </row>
    <row r="2989" spans="1:14" ht="24.95" customHeight="1" x14ac:dyDescent="0.2">
      <c r="A2989" s="429"/>
      <c r="B2989" s="429"/>
      <c r="C2989" s="429"/>
      <c r="D2989" s="429"/>
      <c r="E2989" s="429"/>
      <c r="F2989" s="429"/>
      <c r="G2989" s="429"/>
      <c r="H2989" s="429"/>
      <c r="I2989" s="429"/>
      <c r="J2989" s="429"/>
      <c r="K2989" s="429"/>
      <c r="L2989" s="429"/>
      <c r="M2989" s="429"/>
      <c r="N2989" s="429"/>
    </row>
    <row r="2990" spans="1:14" ht="24.95" customHeight="1" x14ac:dyDescent="0.2">
      <c r="A2990" s="429"/>
      <c r="B2990" s="429"/>
      <c r="C2990" s="429"/>
      <c r="D2990" s="429"/>
      <c r="E2990" s="429"/>
      <c r="F2990" s="429"/>
      <c r="G2990" s="429"/>
      <c r="H2990" s="429"/>
      <c r="I2990" s="429"/>
      <c r="J2990" s="429"/>
      <c r="K2990" s="429"/>
      <c r="L2990" s="429"/>
      <c r="M2990" s="429"/>
      <c r="N2990" s="429"/>
    </row>
    <row r="2991" spans="1:14" ht="24.95" customHeight="1" x14ac:dyDescent="0.2">
      <c r="A2991" s="429"/>
      <c r="B2991" s="429"/>
      <c r="C2991" s="429"/>
      <c r="D2991" s="429"/>
      <c r="E2991" s="429"/>
      <c r="F2991" s="429"/>
      <c r="G2991" s="429"/>
      <c r="H2991" s="429"/>
      <c r="I2991" s="429"/>
      <c r="J2991" s="429"/>
      <c r="K2991" s="429"/>
      <c r="L2991" s="429"/>
      <c r="M2991" s="429"/>
      <c r="N2991" s="429"/>
    </row>
    <row r="2992" spans="1:14" ht="24.95" customHeight="1" x14ac:dyDescent="0.2">
      <c r="A2992" s="429"/>
      <c r="B2992" s="429"/>
      <c r="C2992" s="429"/>
      <c r="D2992" s="429"/>
      <c r="E2992" s="429"/>
      <c r="F2992" s="429"/>
      <c r="G2992" s="429"/>
      <c r="H2992" s="429"/>
      <c r="I2992" s="429"/>
      <c r="J2992" s="429"/>
      <c r="K2992" s="429"/>
      <c r="L2992" s="429"/>
      <c r="M2992" s="429"/>
      <c r="N2992" s="429"/>
    </row>
    <row r="2993" spans="1:14" ht="24.95" customHeight="1" x14ac:dyDescent="0.2">
      <c r="A2993" s="429"/>
      <c r="B2993" s="429"/>
      <c r="C2993" s="429"/>
      <c r="D2993" s="429"/>
      <c r="E2993" s="429"/>
      <c r="F2993" s="429"/>
      <c r="G2993" s="429"/>
      <c r="H2993" s="429"/>
      <c r="I2993" s="429"/>
      <c r="J2993" s="429"/>
      <c r="K2993" s="429"/>
      <c r="L2993" s="429"/>
      <c r="M2993" s="429"/>
      <c r="N2993" s="429"/>
    </row>
    <row r="2994" spans="1:14" ht="24.95" customHeight="1" x14ac:dyDescent="0.2">
      <c r="A2994" s="429"/>
      <c r="B2994" s="429"/>
      <c r="C2994" s="429"/>
      <c r="D2994" s="429"/>
      <c r="E2994" s="429"/>
      <c r="F2994" s="429"/>
      <c r="G2994" s="429"/>
      <c r="H2994" s="429"/>
      <c r="I2994" s="429"/>
      <c r="J2994" s="429"/>
      <c r="K2994" s="429"/>
      <c r="L2994" s="429"/>
      <c r="M2994" s="429"/>
      <c r="N2994" s="429"/>
    </row>
    <row r="2995" spans="1:14" ht="24.95" customHeight="1" x14ac:dyDescent="0.2">
      <c r="A2995" s="429"/>
      <c r="B2995" s="429"/>
      <c r="C2995" s="429"/>
      <c r="D2995" s="429"/>
      <c r="E2995" s="429"/>
      <c r="F2995" s="429"/>
      <c r="G2995" s="429"/>
      <c r="H2995" s="429"/>
      <c r="I2995" s="429"/>
      <c r="J2995" s="429"/>
      <c r="K2995" s="429"/>
      <c r="L2995" s="429"/>
      <c r="M2995" s="429"/>
      <c r="N2995" s="429"/>
    </row>
    <row r="2996" spans="1:14" ht="24.95" customHeight="1" x14ac:dyDescent="0.2">
      <c r="A2996" s="429"/>
      <c r="B2996" s="429"/>
      <c r="C2996" s="429"/>
      <c r="D2996" s="429"/>
      <c r="E2996" s="429"/>
      <c r="F2996" s="429"/>
      <c r="G2996" s="429"/>
      <c r="H2996" s="429"/>
      <c r="I2996" s="429"/>
      <c r="J2996" s="429"/>
      <c r="K2996" s="429"/>
      <c r="L2996" s="429"/>
      <c r="M2996" s="429"/>
      <c r="N2996" s="429"/>
    </row>
    <row r="2997" spans="1:14" ht="24.95" customHeight="1" x14ac:dyDescent="0.2">
      <c r="A2997" s="429"/>
      <c r="B2997" s="429"/>
      <c r="C2997" s="429"/>
      <c r="D2997" s="429"/>
      <c r="E2997" s="429"/>
      <c r="F2997" s="429"/>
      <c r="G2997" s="429"/>
      <c r="H2997" s="429"/>
      <c r="I2997" s="429"/>
      <c r="J2997" s="429"/>
      <c r="K2997" s="429"/>
      <c r="L2997" s="429"/>
      <c r="M2997" s="429"/>
      <c r="N2997" s="429"/>
    </row>
    <row r="2998" spans="1:14" ht="24.95" customHeight="1" x14ac:dyDescent="0.2">
      <c r="A2998" s="429"/>
      <c r="B2998" s="429"/>
      <c r="C2998" s="429"/>
      <c r="D2998" s="429"/>
      <c r="E2998" s="429"/>
      <c r="F2998" s="429"/>
      <c r="G2998" s="429"/>
      <c r="H2998" s="429"/>
      <c r="I2998" s="429"/>
      <c r="J2998" s="429"/>
      <c r="K2998" s="429"/>
      <c r="L2998" s="429"/>
      <c r="M2998" s="429"/>
      <c r="N2998" s="429"/>
    </row>
    <row r="2999" spans="1:14" ht="24.95" customHeight="1" x14ac:dyDescent="0.2">
      <c r="A2999" s="429"/>
      <c r="B2999" s="429"/>
      <c r="C2999" s="429"/>
      <c r="D2999" s="429"/>
      <c r="E2999" s="429"/>
      <c r="F2999" s="429"/>
      <c r="G2999" s="429"/>
      <c r="H2999" s="429"/>
      <c r="I2999" s="429"/>
      <c r="J2999" s="429"/>
      <c r="K2999" s="429"/>
      <c r="L2999" s="429"/>
      <c r="M2999" s="429"/>
      <c r="N2999" s="429"/>
    </row>
    <row r="3000" spans="1:14" ht="24.95" customHeight="1" x14ac:dyDescent="0.2">
      <c r="A3000" s="429"/>
      <c r="B3000" s="429"/>
      <c r="C3000" s="429"/>
      <c r="D3000" s="429"/>
      <c r="E3000" s="429"/>
      <c r="F3000" s="429"/>
      <c r="G3000" s="429"/>
      <c r="H3000" s="429"/>
      <c r="I3000" s="429"/>
      <c r="J3000" s="429"/>
      <c r="K3000" s="429"/>
      <c r="L3000" s="429"/>
      <c r="M3000" s="429"/>
      <c r="N3000" s="429"/>
    </row>
    <row r="3001" spans="1:14" ht="24.95" customHeight="1" x14ac:dyDescent="0.2">
      <c r="A3001" s="429"/>
      <c r="B3001" s="429"/>
      <c r="C3001" s="429"/>
      <c r="D3001" s="429"/>
      <c r="E3001" s="429"/>
      <c r="F3001" s="429"/>
      <c r="G3001" s="429"/>
      <c r="H3001" s="429"/>
      <c r="I3001" s="429"/>
      <c r="J3001" s="429"/>
      <c r="K3001" s="429"/>
      <c r="L3001" s="429"/>
      <c r="M3001" s="429"/>
      <c r="N3001" s="429"/>
    </row>
    <row r="3002" spans="1:14" ht="24.95" customHeight="1" x14ac:dyDescent="0.2">
      <c r="A3002" s="429"/>
      <c r="B3002" s="429"/>
      <c r="C3002" s="429"/>
      <c r="D3002" s="429"/>
      <c r="E3002" s="429"/>
      <c r="F3002" s="429"/>
      <c r="G3002" s="429"/>
      <c r="H3002" s="429"/>
      <c r="I3002" s="429"/>
      <c r="J3002" s="429"/>
      <c r="K3002" s="429"/>
      <c r="L3002" s="429"/>
      <c r="M3002" s="429"/>
      <c r="N3002" s="429"/>
    </row>
    <row r="3003" spans="1:14" ht="24.95" customHeight="1" x14ac:dyDescent="0.2">
      <c r="A3003" s="429"/>
      <c r="B3003" s="429"/>
      <c r="C3003" s="429"/>
      <c r="D3003" s="429"/>
      <c r="E3003" s="429"/>
      <c r="F3003" s="429"/>
      <c r="G3003" s="429"/>
      <c r="H3003" s="429"/>
      <c r="I3003" s="429"/>
      <c r="J3003" s="429"/>
      <c r="K3003" s="429"/>
      <c r="L3003" s="429"/>
      <c r="M3003" s="429"/>
      <c r="N3003" s="429"/>
    </row>
    <row r="3004" spans="1:14" ht="24.95" customHeight="1" x14ac:dyDescent="0.2">
      <c r="A3004" s="429"/>
      <c r="B3004" s="429"/>
      <c r="C3004" s="429"/>
      <c r="D3004" s="429"/>
      <c r="E3004" s="429"/>
      <c r="F3004" s="429"/>
      <c r="G3004" s="429"/>
      <c r="H3004" s="429"/>
      <c r="I3004" s="429"/>
      <c r="J3004" s="429"/>
      <c r="K3004" s="429"/>
      <c r="L3004" s="429"/>
      <c r="M3004" s="429"/>
      <c r="N3004" s="429"/>
    </row>
    <row r="3005" spans="1:14" ht="24.95" customHeight="1" x14ac:dyDescent="0.2">
      <c r="A3005" s="429"/>
      <c r="B3005" s="429"/>
      <c r="C3005" s="429"/>
      <c r="D3005" s="429"/>
      <c r="E3005" s="429"/>
      <c r="F3005" s="429"/>
      <c r="G3005" s="429"/>
      <c r="H3005" s="429"/>
      <c r="I3005" s="429"/>
      <c r="J3005" s="429"/>
      <c r="K3005" s="429"/>
      <c r="L3005" s="429"/>
      <c r="M3005" s="429"/>
      <c r="N3005" s="429"/>
    </row>
    <row r="3006" spans="1:14" ht="24.95" customHeight="1" x14ac:dyDescent="0.2">
      <c r="A3006" s="429"/>
      <c r="B3006" s="429"/>
      <c r="C3006" s="429"/>
      <c r="D3006" s="429"/>
      <c r="E3006" s="429"/>
      <c r="F3006" s="429"/>
      <c r="G3006" s="429"/>
      <c r="H3006" s="429"/>
      <c r="I3006" s="429"/>
      <c r="J3006" s="429"/>
      <c r="K3006" s="429"/>
      <c r="L3006" s="429"/>
      <c r="M3006" s="429"/>
      <c r="N3006" s="429"/>
    </row>
    <row r="3007" spans="1:14" ht="24.95" customHeight="1" x14ac:dyDescent="0.2">
      <c r="A3007" s="429"/>
      <c r="B3007" s="429"/>
      <c r="C3007" s="429"/>
      <c r="D3007" s="429"/>
      <c r="E3007" s="429"/>
      <c r="F3007" s="429"/>
      <c r="G3007" s="429"/>
      <c r="H3007" s="429"/>
      <c r="I3007" s="429"/>
      <c r="J3007" s="429"/>
      <c r="K3007" s="429"/>
      <c r="L3007" s="429"/>
      <c r="M3007" s="429"/>
      <c r="N3007" s="429"/>
    </row>
    <row r="3008" spans="1:14" ht="24.95" customHeight="1" x14ac:dyDescent="0.2">
      <c r="A3008" s="429"/>
      <c r="B3008" s="429"/>
      <c r="C3008" s="429"/>
      <c r="D3008" s="429"/>
      <c r="E3008" s="429"/>
      <c r="F3008" s="429"/>
      <c r="G3008" s="429"/>
      <c r="H3008" s="429"/>
      <c r="I3008" s="429"/>
      <c r="J3008" s="429"/>
      <c r="K3008" s="429"/>
      <c r="L3008" s="429"/>
      <c r="M3008" s="429"/>
      <c r="N3008" s="429"/>
    </row>
    <row r="3009" spans="1:14" ht="24.95" customHeight="1" x14ac:dyDescent="0.2">
      <c r="A3009" s="429"/>
      <c r="B3009" s="429"/>
      <c r="C3009" s="429"/>
      <c r="D3009" s="429"/>
      <c r="E3009" s="429"/>
      <c r="F3009" s="429"/>
      <c r="G3009" s="429"/>
      <c r="H3009" s="429"/>
      <c r="I3009" s="429"/>
      <c r="J3009" s="429"/>
      <c r="K3009" s="429"/>
      <c r="L3009" s="429"/>
      <c r="M3009" s="429"/>
      <c r="N3009" s="429"/>
    </row>
    <row r="3010" spans="1:14" ht="24.95" customHeight="1" x14ac:dyDescent="0.2">
      <c r="A3010" s="429"/>
      <c r="B3010" s="429"/>
      <c r="C3010" s="429"/>
      <c r="D3010" s="429"/>
      <c r="E3010" s="429"/>
      <c r="F3010" s="429"/>
      <c r="G3010" s="429"/>
      <c r="H3010" s="429"/>
      <c r="I3010" s="429"/>
      <c r="J3010" s="429"/>
      <c r="K3010" s="429"/>
      <c r="L3010" s="429"/>
      <c r="M3010" s="429"/>
      <c r="N3010" s="429"/>
    </row>
    <row r="3011" spans="1:14" ht="24.95" customHeight="1" x14ac:dyDescent="0.2">
      <c r="A3011" s="429"/>
      <c r="B3011" s="429"/>
      <c r="C3011" s="429"/>
      <c r="D3011" s="429"/>
      <c r="E3011" s="429"/>
      <c r="F3011" s="429"/>
      <c r="G3011" s="429"/>
      <c r="H3011" s="429"/>
      <c r="I3011" s="429"/>
      <c r="J3011" s="429"/>
      <c r="K3011" s="429"/>
      <c r="L3011" s="429"/>
      <c r="M3011" s="429"/>
      <c r="N3011" s="429"/>
    </row>
    <row r="3012" spans="1:14" ht="24.95" customHeight="1" x14ac:dyDescent="0.2">
      <c r="A3012" s="429"/>
      <c r="B3012" s="429"/>
      <c r="C3012" s="429"/>
      <c r="D3012" s="429"/>
      <c r="E3012" s="429"/>
      <c r="F3012" s="429"/>
      <c r="G3012" s="429"/>
      <c r="H3012" s="429"/>
      <c r="I3012" s="429"/>
      <c r="J3012" s="429"/>
      <c r="K3012" s="429"/>
      <c r="L3012" s="429"/>
      <c r="M3012" s="429"/>
      <c r="N3012" s="4">
        <v>34</v>
      </c>
    </row>
    <row r="3013" spans="1:14" ht="39.950000000000003" customHeight="1" x14ac:dyDescent="0.2">
      <c r="A3013" s="764" t="s">
        <v>599</v>
      </c>
      <c r="B3013" s="764"/>
      <c r="C3013" s="764"/>
      <c r="D3013" s="764"/>
      <c r="E3013" s="764"/>
      <c r="F3013" s="764"/>
      <c r="G3013" s="764"/>
      <c r="H3013" s="764"/>
      <c r="I3013" s="764"/>
      <c r="J3013" s="764"/>
      <c r="K3013" s="764"/>
      <c r="L3013" s="764"/>
      <c r="M3013" s="764"/>
      <c r="N3013" s="764"/>
    </row>
    <row r="3014" spans="1:14" ht="24.95" customHeight="1" x14ac:dyDescent="0.2">
      <c r="A3014" s="429"/>
      <c r="B3014" s="429"/>
      <c r="C3014" s="429"/>
      <c r="D3014" s="429"/>
      <c r="E3014" s="429"/>
      <c r="F3014" s="429"/>
      <c r="G3014" s="429"/>
      <c r="H3014" s="429"/>
      <c r="I3014" s="429"/>
      <c r="J3014" s="429"/>
      <c r="K3014" s="429"/>
      <c r="L3014" s="429"/>
      <c r="M3014" s="429"/>
      <c r="N3014" s="429"/>
    </row>
    <row r="3015" spans="1:14" ht="24.95" customHeight="1" x14ac:dyDescent="0.2">
      <c r="A3015" s="347"/>
      <c r="B3015" s="508" t="s">
        <v>44</v>
      </c>
      <c r="C3015" s="508" t="s">
        <v>45</v>
      </c>
      <c r="D3015" s="508" t="s">
        <v>46</v>
      </c>
      <c r="E3015" s="508" t="s">
        <v>47</v>
      </c>
      <c r="F3015" s="508" t="s">
        <v>48</v>
      </c>
      <c r="G3015" s="508" t="s">
        <v>49</v>
      </c>
      <c r="H3015" s="508" t="s">
        <v>50</v>
      </c>
      <c r="I3015" s="508" t="s">
        <v>60</v>
      </c>
      <c r="J3015" s="508" t="s">
        <v>61</v>
      </c>
      <c r="K3015" s="508" t="s">
        <v>53</v>
      </c>
      <c r="L3015" s="508" t="s">
        <v>62</v>
      </c>
      <c r="M3015" s="508" t="s">
        <v>55</v>
      </c>
      <c r="N3015" s="508" t="s">
        <v>13</v>
      </c>
    </row>
    <row r="3016" spans="1:14" ht="24.95" customHeight="1" x14ac:dyDescent="0.2">
      <c r="A3016" s="523" t="str">
        <f>'GASTO X MESES'!A132</f>
        <v>GASTO EN ALOJAMIENTO</v>
      </c>
      <c r="B3016" s="524">
        <f>'GASTO X MESES'!B132</f>
        <v>35756619.206075445</v>
      </c>
      <c r="C3016" s="524">
        <f>'GASTO X MESES'!C132</f>
        <v>39803598.853489839</v>
      </c>
      <c r="D3016" s="524">
        <f>'GASTO X MESES'!D132</f>
        <v>62345094.37813586</v>
      </c>
      <c r="E3016" s="524">
        <f>'GASTO X MESES'!E132</f>
        <v>67784332.218365446</v>
      </c>
      <c r="F3016" s="524">
        <f>'GASTO X MESES'!F132</f>
        <v>86960667.393209681</v>
      </c>
      <c r="G3016" s="524">
        <f>'GASTO X MESES'!G132</f>
        <v>84309925.349308729</v>
      </c>
      <c r="H3016" s="524">
        <f>'GASTO X MESES'!H132</f>
        <v>75853000.278018758</v>
      </c>
      <c r="I3016" s="524">
        <f>'GASTO X MESES'!I132</f>
        <v>105076891.43309885</v>
      </c>
      <c r="J3016" s="524">
        <f>'GASTO X MESES'!J132</f>
        <v>67863131.961048871</v>
      </c>
      <c r="K3016" s="524">
        <f>'GASTO X MESES'!K132</f>
        <v>80294346.620932862</v>
      </c>
      <c r="L3016" s="524">
        <f>'GASTO X MESES'!L132</f>
        <v>63927590.816941962</v>
      </c>
      <c r="M3016" s="524">
        <f>'GASTO X MESES'!M132</f>
        <v>61105512.968719169</v>
      </c>
      <c r="N3016" s="601">
        <f>SUM(B3016:M3016)</f>
        <v>831080711.47734535</v>
      </c>
    </row>
    <row r="3017" spans="1:14" ht="24.95" customHeight="1" x14ac:dyDescent="0.2">
      <c r="A3017" s="523" t="str">
        <f>'GASTO X MESES'!A133</f>
        <v>GASTO EN RESTAURANTES</v>
      </c>
      <c r="B3017" s="524">
        <f>'GASTO X MESES'!B133</f>
        <v>22172486.748344775</v>
      </c>
      <c r="C3017" s="524">
        <f>'GASTO X MESES'!C133</f>
        <v>24925441.461767077</v>
      </c>
      <c r="D3017" s="524">
        <f>'GASTO X MESES'!D133</f>
        <v>39612928.334234588</v>
      </c>
      <c r="E3017" s="524">
        <f>'GASTO X MESES'!E133</f>
        <v>32666465.922550112</v>
      </c>
      <c r="F3017" s="524">
        <f>'GASTO X MESES'!F133</f>
        <v>39862489.373782821</v>
      </c>
      <c r="G3017" s="524">
        <f>'GASTO X MESES'!G133</f>
        <v>37196994.413326778</v>
      </c>
      <c r="H3017" s="524">
        <f>'GASTO X MESES'!H133</f>
        <v>73352315.810611203</v>
      </c>
      <c r="I3017" s="524">
        <f>'GASTO X MESES'!I133</f>
        <v>98013818.041748375</v>
      </c>
      <c r="J3017" s="524">
        <f>'GASTO X MESES'!J133</f>
        <v>71369964.672347933</v>
      </c>
      <c r="K3017" s="524">
        <f>'GASTO X MESES'!K133</f>
        <v>43267566.084045544</v>
      </c>
      <c r="L3017" s="524">
        <f>'GASTO X MESES'!L133</f>
        <v>36143591.94830519</v>
      </c>
      <c r="M3017" s="524">
        <f>'GASTO X MESES'!M133</f>
        <v>34778970.587923668</v>
      </c>
      <c r="N3017" s="601">
        <f t="shared" ref="N3017:N3022" si="116">SUM(B3017:M3017)</f>
        <v>553363033.39898801</v>
      </c>
    </row>
    <row r="3018" spans="1:14" ht="24.95" customHeight="1" x14ac:dyDescent="0.2">
      <c r="A3018" s="523" t="str">
        <f>'GASTO X MESES'!A134</f>
        <v>GASTO EN DESPLAZAMIENTOS / TRANSPORTE</v>
      </c>
      <c r="B3018" s="524">
        <f>'GASTO X MESES'!B134</f>
        <v>17873267.225464705</v>
      </c>
      <c r="C3018" s="524">
        <f>'GASTO X MESES'!C134</f>
        <v>19068116.917300135</v>
      </c>
      <c r="D3018" s="524">
        <f>'GASTO X MESES'!D134</f>
        <v>34479417.248106882</v>
      </c>
      <c r="E3018" s="524">
        <f>'GASTO X MESES'!E134</f>
        <v>31256331.673332267</v>
      </c>
      <c r="F3018" s="524">
        <f>'GASTO X MESES'!F134</f>
        <v>37212808.29846248</v>
      </c>
      <c r="G3018" s="524">
        <f>'GASTO X MESES'!G134</f>
        <v>35331635.732740313</v>
      </c>
      <c r="H3018" s="524">
        <f>'GASTO X MESES'!H134</f>
        <v>67975019.527875349</v>
      </c>
      <c r="I3018" s="524">
        <f>'GASTO X MESES'!I134</f>
        <v>92030059.524029106</v>
      </c>
      <c r="J3018" s="524">
        <f>'GASTO X MESES'!J134</f>
        <v>65655605.264834642</v>
      </c>
      <c r="K3018" s="524">
        <f>'GASTO X MESES'!K134</f>
        <v>49003287.805641137</v>
      </c>
      <c r="L3018" s="524">
        <f>'GASTO X MESES'!L134</f>
        <v>38433050.606162004</v>
      </c>
      <c r="M3018" s="524">
        <f>'GASTO X MESES'!M134</f>
        <v>36084888.669866487</v>
      </c>
      <c r="N3018" s="601">
        <f t="shared" si="116"/>
        <v>524403488.49381548</v>
      </c>
    </row>
    <row r="3019" spans="1:14" ht="24.95" customHeight="1" x14ac:dyDescent="0.2">
      <c r="A3019" s="523" t="str">
        <f>'GASTO X MESES'!A135</f>
        <v>GASTO EN ALIMENTACIÓN FUERA DE RESTAURANTES</v>
      </c>
      <c r="B3019" s="524">
        <f>'GASTO X MESES'!B135</f>
        <v>10650757.749739874</v>
      </c>
      <c r="C3019" s="524">
        <f>'GASTO X MESES'!C135</f>
        <v>12135561.076393511</v>
      </c>
      <c r="D3019" s="524">
        <f>'GASTO X MESES'!D135</f>
        <v>19780907.6512191</v>
      </c>
      <c r="E3019" s="524">
        <f>'GASTO X MESES'!E135</f>
        <v>15625133.24734156</v>
      </c>
      <c r="F3019" s="524">
        <f>'GASTO X MESES'!F135</f>
        <v>19042963.394284084</v>
      </c>
      <c r="G3019" s="524">
        <f>'GASTO X MESES'!G135</f>
        <v>17980392.926545151</v>
      </c>
      <c r="H3019" s="524">
        <f>'GASTO X MESES'!H135</f>
        <v>38480450.964044943</v>
      </c>
      <c r="I3019" s="524">
        <f>'GASTO X MESES'!I135</f>
        <v>51570748.144048296</v>
      </c>
      <c r="J3019" s="524">
        <f>'GASTO X MESES'!J135</f>
        <v>35583547.379591271</v>
      </c>
      <c r="K3019" s="524">
        <f>'GASTO X MESES'!K135</f>
        <v>16908550.501467369</v>
      </c>
      <c r="L3019" s="524">
        <f>'GASTO X MESES'!L135</f>
        <v>12527861.017125525</v>
      </c>
      <c r="M3019" s="524">
        <f>'GASTO X MESES'!M135</f>
        <v>11875003.990273807</v>
      </c>
      <c r="N3019" s="601">
        <f t="shared" si="116"/>
        <v>262161878.04207447</v>
      </c>
    </row>
    <row r="3020" spans="1:14" ht="24.95" customHeight="1" x14ac:dyDescent="0.2">
      <c r="A3020" s="523" t="str">
        <f>'GASTO X MESES'!A136</f>
        <v>GASTO EN COMPRAS</v>
      </c>
      <c r="B3020" s="524">
        <f>'GASTO X MESES'!B136</f>
        <v>4294298.1148283156</v>
      </c>
      <c r="C3020" s="524">
        <f>'GASTO X MESES'!C136</f>
        <v>5205201.2936502546</v>
      </c>
      <c r="D3020" s="524">
        <f>'GASTO X MESES'!D136</f>
        <v>8355017.0069010071</v>
      </c>
      <c r="E3020" s="524">
        <f>'GASTO X MESES'!E136</f>
        <v>7141691.9440414142</v>
      </c>
      <c r="F3020" s="524">
        <f>'GASTO X MESES'!F136</f>
        <v>7892071.776065005</v>
      </c>
      <c r="G3020" s="524">
        <f>'GASTO X MESES'!G136</f>
        <v>7782365.9408641383</v>
      </c>
      <c r="H3020" s="524">
        <f>'GASTO X MESES'!H136</f>
        <v>18718393.572717533</v>
      </c>
      <c r="I3020" s="524">
        <f>'GASTO X MESES'!I136</f>
        <v>26325207.942003701</v>
      </c>
      <c r="J3020" s="524">
        <f>'GASTO X MESES'!J136</f>
        <v>18012888.614453353</v>
      </c>
      <c r="K3020" s="524">
        <f>'GASTO X MESES'!K136</f>
        <v>16478342.219912559</v>
      </c>
      <c r="L3020" s="524">
        <f>'GASTO X MESES'!L136</f>
        <v>12606540.259799359</v>
      </c>
      <c r="M3020" s="524">
        <f>'GASTO X MESES'!M136</f>
        <v>12347769.513779944</v>
      </c>
      <c r="N3020" s="601">
        <f t="shared" si="116"/>
        <v>145159788.19901657</v>
      </c>
    </row>
    <row r="3021" spans="1:14" ht="24.95" customHeight="1" x14ac:dyDescent="0.2">
      <c r="A3021" s="523" t="str">
        <f>'GASTO X MESES'!A137</f>
        <v>GASTO EN CULTURA Y OCIO</v>
      </c>
      <c r="B3021" s="524">
        <f>'GASTO X MESES'!B137</f>
        <v>4775368.9282073686</v>
      </c>
      <c r="C3021" s="524">
        <f>'GASTO X MESES'!C137</f>
        <v>5588698.4385625562</v>
      </c>
      <c r="D3021" s="524">
        <f>'GASTO X MESES'!D137</f>
        <v>9066138.6336003859</v>
      </c>
      <c r="E3021" s="524">
        <f>'GASTO X MESES'!E137</f>
        <v>8713177.1702764239</v>
      </c>
      <c r="F3021" s="524">
        <f>'GASTO X MESES'!F137</f>
        <v>9831372.2422047835</v>
      </c>
      <c r="G3021" s="524">
        <f>'GASTO X MESES'!G137</f>
        <v>9884638.1203711256</v>
      </c>
      <c r="H3021" s="524">
        <f>'GASTO X MESES'!H137</f>
        <v>29420949.49578847</v>
      </c>
      <c r="I3021" s="524">
        <f>'GASTO X MESES'!I137</f>
        <v>41430934.000967458</v>
      </c>
      <c r="J3021" s="524">
        <f>'GASTO X MESES'!J137</f>
        <v>27568609.032619741</v>
      </c>
      <c r="K3021" s="524">
        <f>'GASTO X MESES'!K137</f>
        <v>13380848.377022825</v>
      </c>
      <c r="L3021" s="524">
        <f>'GASTO X MESES'!L137</f>
        <v>10457341.799615959</v>
      </c>
      <c r="M3021" s="524">
        <f>'GASTO X MESES'!M137</f>
        <v>10040877.75647429</v>
      </c>
      <c r="N3021" s="601">
        <f t="shared" si="116"/>
        <v>180158953.99571139</v>
      </c>
    </row>
    <row r="3022" spans="1:14" ht="24.95" customHeight="1" x14ac:dyDescent="0.2">
      <c r="A3022" s="523" t="str">
        <f>'GASTO X MESES'!A138</f>
        <v>OTROS GASTOS</v>
      </c>
      <c r="B3022" s="524">
        <f>'GASTO X MESES'!B138</f>
        <v>742755.26634413074</v>
      </c>
      <c r="C3022" s="524">
        <f>'GASTO X MESES'!C138</f>
        <v>717457.13113016111</v>
      </c>
      <c r="D3022" s="524">
        <f>'GASTO X MESES'!D138</f>
        <v>920415.10293824982</v>
      </c>
      <c r="E3022" s="524">
        <f>'GASTO X MESES'!E138</f>
        <v>58685.265058842153</v>
      </c>
      <c r="F3022" s="524">
        <f>'GASTO X MESES'!F138</f>
        <v>64125.521847665572</v>
      </c>
      <c r="G3022" s="524">
        <f>'GASTO X MESES'!G138</f>
        <v>67991.589474062188</v>
      </c>
      <c r="H3022" s="524">
        <f>'GASTO X MESES'!H138</f>
        <v>125100.99852486547</v>
      </c>
      <c r="I3022" s="524">
        <f>'GASTO X MESES'!I138</f>
        <v>131421.87665332065</v>
      </c>
      <c r="J3022" s="524">
        <f>'GASTO X MESES'!J138</f>
        <v>142757.96485815319</v>
      </c>
      <c r="K3022" s="524">
        <f>'GASTO X MESES'!K138</f>
        <v>117059.14003187594</v>
      </c>
      <c r="L3022" s="524">
        <f>'GASTO X MESES'!L138</f>
        <v>107767.45195948999</v>
      </c>
      <c r="M3022" s="524">
        <f>'GASTO X MESES'!M138</f>
        <v>100809.25565937335</v>
      </c>
      <c r="N3022" s="601">
        <f t="shared" si="116"/>
        <v>3296346.5644801902</v>
      </c>
    </row>
    <row r="3023" spans="1:14" ht="24.95" customHeight="1" x14ac:dyDescent="0.2">
      <c r="A3023" s="509" t="s">
        <v>283</v>
      </c>
      <c r="B3023" s="602">
        <f>SUM(B3016:B3022)</f>
        <v>96265553.239004612</v>
      </c>
      <c r="C3023" s="602">
        <f t="shared" ref="C3023" si="117">SUM(C3016:C3022)</f>
        <v>107444075.17229354</v>
      </c>
      <c r="D3023" s="602">
        <f t="shared" ref="D3023" si="118">SUM(D3016:D3022)</f>
        <v>174559918.3551361</v>
      </c>
      <c r="E3023" s="602">
        <f t="shared" ref="E3023" si="119">SUM(E3016:E3022)</f>
        <v>163245817.44096607</v>
      </c>
      <c r="F3023" s="602">
        <f t="shared" ref="F3023" si="120">SUM(F3016:F3022)</f>
        <v>200866497.99985653</v>
      </c>
      <c r="G3023" s="602">
        <f t="shared" ref="G3023" si="121">SUM(G3016:G3022)</f>
        <v>192553944.07263029</v>
      </c>
      <c r="H3023" s="602">
        <f t="shared" ref="H3023" si="122">SUM(H3016:H3022)</f>
        <v>303925230.6475811</v>
      </c>
      <c r="I3023" s="602">
        <f t="shared" ref="I3023" si="123">SUM(I3016:I3022)</f>
        <v>414579080.96254909</v>
      </c>
      <c r="J3023" s="602">
        <f t="shared" ref="J3023" si="124">SUM(J3016:J3022)</f>
        <v>286196504.889754</v>
      </c>
      <c r="K3023" s="602">
        <f t="shared" ref="K3023" si="125">SUM(K3016:K3022)</f>
        <v>219450000.74905419</v>
      </c>
      <c r="L3023" s="602">
        <f t="shared" ref="L3023" si="126">SUM(L3016:L3022)</f>
        <v>174203743.89990947</v>
      </c>
      <c r="M3023" s="602">
        <f t="shared" ref="M3023" si="127">SUM(M3016:M3022)</f>
        <v>166333832.74269673</v>
      </c>
      <c r="N3023" s="602">
        <f>SUM(N3016:N3022)</f>
        <v>2499624200.1714315</v>
      </c>
    </row>
    <row r="3024" spans="1:14" ht="24.95" customHeight="1" x14ac:dyDescent="0.2">
      <c r="A3024" s="429"/>
      <c r="B3024" s="429"/>
      <c r="C3024" s="429"/>
      <c r="D3024" s="429"/>
      <c r="E3024" s="429"/>
      <c r="F3024" s="429"/>
      <c r="G3024" s="429"/>
      <c r="H3024" s="429"/>
      <c r="I3024" s="429"/>
      <c r="J3024" s="429"/>
      <c r="K3024" s="429"/>
      <c r="L3024" s="429"/>
      <c r="M3024" s="429"/>
      <c r="N3024" s="429"/>
    </row>
    <row r="3025" spans="1:14" ht="24.95" customHeight="1" x14ac:dyDescent="0.2">
      <c r="A3025" s="429"/>
      <c r="B3025" s="429"/>
      <c r="C3025" s="429"/>
      <c r="D3025" s="429"/>
      <c r="E3025" s="429"/>
      <c r="F3025" s="429"/>
      <c r="G3025" s="429"/>
      <c r="H3025" s="429"/>
      <c r="I3025" s="429"/>
      <c r="J3025" s="429"/>
      <c r="K3025" s="429"/>
      <c r="L3025" s="429"/>
      <c r="M3025" s="429"/>
      <c r="N3025" s="429"/>
    </row>
    <row r="3026" spans="1:14" ht="24.95" customHeight="1" x14ac:dyDescent="0.2">
      <c r="A3026" s="429"/>
      <c r="B3026" s="429"/>
      <c r="C3026" s="429"/>
      <c r="D3026" s="429"/>
      <c r="E3026" s="429"/>
      <c r="F3026" s="429"/>
      <c r="G3026" s="429"/>
      <c r="H3026" s="429"/>
      <c r="I3026" s="429"/>
      <c r="J3026" s="429"/>
      <c r="K3026" s="429"/>
      <c r="L3026" s="429"/>
      <c r="M3026" s="429"/>
      <c r="N3026" s="429"/>
    </row>
    <row r="3027" spans="1:14" ht="24.95" customHeight="1" x14ac:dyDescent="0.2">
      <c r="A3027" s="429"/>
      <c r="B3027" s="429"/>
      <c r="C3027" s="429"/>
      <c r="D3027" s="429"/>
      <c r="E3027" s="429"/>
      <c r="F3027" s="429"/>
      <c r="G3027" s="429"/>
      <c r="H3027" s="429"/>
      <c r="I3027" s="429"/>
      <c r="J3027" s="429"/>
      <c r="K3027" s="429"/>
      <c r="L3027" s="429"/>
      <c r="M3027" s="429"/>
      <c r="N3027" s="429"/>
    </row>
    <row r="3028" spans="1:14" ht="24.95" customHeight="1" x14ac:dyDescent="0.2">
      <c r="A3028" s="429"/>
      <c r="B3028" s="429"/>
      <c r="C3028" s="429"/>
      <c r="D3028" s="429"/>
      <c r="E3028" s="429"/>
      <c r="F3028" s="429"/>
      <c r="G3028" s="429"/>
      <c r="H3028" s="429"/>
      <c r="I3028" s="429"/>
      <c r="J3028" s="429"/>
      <c r="K3028" s="429"/>
      <c r="L3028" s="429"/>
      <c r="M3028" s="429"/>
      <c r="N3028" s="429"/>
    </row>
    <row r="3029" spans="1:14" ht="24.95" customHeight="1" x14ac:dyDescent="0.2">
      <c r="A3029" s="429"/>
      <c r="B3029" s="429"/>
      <c r="C3029" s="429"/>
      <c r="D3029" s="429"/>
      <c r="E3029" s="429"/>
      <c r="F3029" s="429"/>
      <c r="G3029" s="429"/>
      <c r="H3029" s="429"/>
      <c r="I3029" s="429"/>
      <c r="J3029" s="429"/>
      <c r="K3029" s="429"/>
      <c r="L3029" s="429"/>
      <c r="M3029" s="429"/>
      <c r="N3029" s="429"/>
    </row>
    <row r="3030" spans="1:14" ht="24.95" customHeight="1" x14ac:dyDescent="0.2">
      <c r="A3030" s="429"/>
      <c r="B3030" s="429"/>
      <c r="C3030" s="429"/>
      <c r="D3030" s="429"/>
      <c r="E3030" s="429"/>
      <c r="F3030" s="429"/>
      <c r="G3030" s="429"/>
      <c r="H3030" s="429"/>
      <c r="I3030" s="429"/>
      <c r="J3030" s="429"/>
      <c r="K3030" s="429"/>
      <c r="L3030" s="429"/>
      <c r="M3030" s="429"/>
      <c r="N3030" s="429"/>
    </row>
    <row r="3031" spans="1:14" ht="24.95" customHeight="1" x14ac:dyDescent="0.2">
      <c r="A3031" s="429"/>
      <c r="B3031" s="429"/>
      <c r="C3031" s="429"/>
      <c r="D3031" s="429"/>
      <c r="E3031" s="429"/>
      <c r="F3031" s="429"/>
      <c r="G3031" s="429"/>
      <c r="H3031" s="429"/>
      <c r="I3031" s="429"/>
      <c r="J3031" s="429"/>
      <c r="K3031" s="429"/>
      <c r="L3031" s="429"/>
      <c r="M3031" s="429"/>
      <c r="N3031" s="429"/>
    </row>
    <row r="3032" spans="1:14" ht="24.95" customHeight="1" x14ac:dyDescent="0.2">
      <c r="A3032" s="429"/>
      <c r="B3032" s="429"/>
      <c r="C3032" s="429"/>
      <c r="D3032" s="429"/>
      <c r="E3032" s="429"/>
      <c r="F3032" s="429"/>
      <c r="G3032" s="429"/>
      <c r="H3032" s="429"/>
      <c r="I3032" s="429"/>
      <c r="J3032" s="429"/>
      <c r="K3032" s="429"/>
      <c r="L3032" s="429"/>
      <c r="M3032" s="429"/>
      <c r="N3032" s="429"/>
    </row>
    <row r="3033" spans="1:14" ht="24.95" customHeight="1" x14ac:dyDescent="0.2">
      <c r="A3033" s="429"/>
      <c r="B3033" s="429"/>
      <c r="C3033" s="429"/>
      <c r="D3033" s="429"/>
      <c r="E3033" s="429"/>
      <c r="F3033" s="429"/>
      <c r="G3033" s="429"/>
      <c r="H3033" s="429"/>
      <c r="I3033" s="429"/>
      <c r="J3033" s="429"/>
      <c r="K3033" s="429"/>
      <c r="L3033" s="429"/>
      <c r="M3033" s="429"/>
      <c r="N3033" s="429"/>
    </row>
    <row r="3034" spans="1:14" ht="24.95" customHeight="1" x14ac:dyDescent="0.2">
      <c r="A3034" s="429"/>
      <c r="B3034" s="429"/>
      <c r="C3034" s="429"/>
      <c r="D3034" s="429"/>
      <c r="E3034" s="429"/>
      <c r="F3034" s="429"/>
      <c r="G3034" s="429"/>
      <c r="H3034" s="429"/>
      <c r="I3034" s="429"/>
      <c r="J3034" s="429"/>
      <c r="K3034" s="429"/>
      <c r="L3034" s="429"/>
      <c r="M3034" s="429"/>
      <c r="N3034" s="429"/>
    </row>
    <row r="3035" spans="1:14" ht="24.95" customHeight="1" x14ac:dyDescent="0.2">
      <c r="A3035" s="429"/>
      <c r="B3035" s="429"/>
      <c r="C3035" s="429"/>
      <c r="D3035" s="429"/>
      <c r="E3035" s="429"/>
      <c r="F3035" s="429"/>
      <c r="G3035" s="429"/>
      <c r="H3035" s="429"/>
      <c r="I3035" s="429"/>
      <c r="J3035" s="429"/>
      <c r="K3035" s="429"/>
      <c r="L3035" s="429"/>
      <c r="M3035" s="429"/>
      <c r="N3035" s="429"/>
    </row>
    <row r="3036" spans="1:14" ht="24.95" customHeight="1" x14ac:dyDescent="0.2">
      <c r="A3036" s="429"/>
      <c r="B3036" s="429"/>
      <c r="C3036" s="429"/>
      <c r="D3036" s="429"/>
      <c r="E3036" s="429"/>
      <c r="F3036" s="429"/>
      <c r="G3036" s="429"/>
      <c r="H3036" s="429"/>
      <c r="I3036" s="429"/>
      <c r="J3036" s="429"/>
      <c r="K3036" s="429"/>
      <c r="L3036" s="429"/>
      <c r="M3036" s="429"/>
      <c r="N3036" s="429"/>
    </row>
    <row r="3037" spans="1:14" ht="24.95" customHeight="1" x14ac:dyDescent="0.2">
      <c r="A3037" s="429"/>
      <c r="B3037" s="429"/>
      <c r="C3037" s="429"/>
      <c r="D3037" s="429"/>
      <c r="E3037" s="429"/>
      <c r="F3037" s="429"/>
      <c r="G3037" s="429"/>
      <c r="H3037" s="429"/>
      <c r="I3037" s="429"/>
      <c r="J3037" s="429"/>
      <c r="K3037" s="429"/>
      <c r="L3037" s="429"/>
      <c r="M3037" s="429"/>
      <c r="N3037" s="429"/>
    </row>
    <row r="3038" spans="1:14" ht="24.95" customHeight="1" x14ac:dyDescent="0.2">
      <c r="A3038" s="429"/>
      <c r="B3038" s="429"/>
      <c r="C3038" s="429"/>
      <c r="D3038" s="429"/>
      <c r="E3038" s="429"/>
      <c r="F3038" s="429"/>
      <c r="G3038" s="429"/>
      <c r="H3038" s="429"/>
      <c r="I3038" s="429"/>
      <c r="J3038" s="429"/>
      <c r="K3038" s="429"/>
      <c r="L3038" s="429"/>
      <c r="M3038" s="429"/>
      <c r="N3038" s="429"/>
    </row>
    <row r="3039" spans="1:14" ht="24.95" customHeight="1" x14ac:dyDescent="0.2">
      <c r="A3039" s="429"/>
      <c r="B3039" s="429"/>
      <c r="C3039" s="429"/>
      <c r="D3039" s="429"/>
      <c r="E3039" s="429"/>
      <c r="F3039" s="429"/>
      <c r="G3039" s="429"/>
      <c r="H3039" s="429"/>
      <c r="I3039" s="429"/>
      <c r="J3039" s="429"/>
      <c r="K3039" s="429"/>
      <c r="L3039" s="429"/>
      <c r="M3039" s="429"/>
      <c r="N3039" s="429"/>
    </row>
    <row r="3040" spans="1:14" ht="24.95" customHeight="1" x14ac:dyDescent="0.2">
      <c r="A3040" s="429"/>
      <c r="B3040" s="429"/>
      <c r="C3040" s="429"/>
      <c r="D3040" s="429"/>
      <c r="E3040" s="429"/>
      <c r="F3040" s="429"/>
      <c r="G3040" s="429"/>
      <c r="H3040" s="429"/>
      <c r="I3040" s="429"/>
      <c r="J3040" s="429"/>
      <c r="K3040" s="429"/>
      <c r="L3040" s="429"/>
      <c r="M3040" s="429"/>
      <c r="N3040" s="429"/>
    </row>
    <row r="3041" spans="1:14" ht="24.95" customHeight="1" x14ac:dyDescent="0.2">
      <c r="A3041" s="429"/>
      <c r="B3041" s="429"/>
      <c r="C3041" s="429"/>
      <c r="D3041" s="429"/>
      <c r="E3041" s="429"/>
      <c r="F3041" s="429"/>
      <c r="G3041" s="429"/>
      <c r="H3041" s="429"/>
      <c r="I3041" s="429"/>
      <c r="J3041" s="429"/>
      <c r="K3041" s="429"/>
      <c r="L3041" s="429"/>
      <c r="M3041" s="429"/>
      <c r="N3041" s="429"/>
    </row>
    <row r="3042" spans="1:14" ht="24.95" customHeight="1" x14ac:dyDescent="0.2">
      <c r="A3042" s="429"/>
      <c r="B3042" s="429"/>
      <c r="C3042" s="429"/>
      <c r="D3042" s="429"/>
      <c r="E3042" s="429"/>
      <c r="F3042" s="429"/>
      <c r="G3042" s="429"/>
      <c r="H3042" s="429"/>
      <c r="I3042" s="429"/>
      <c r="J3042" s="429"/>
      <c r="K3042" s="429"/>
      <c r="L3042" s="429"/>
      <c r="M3042" s="429"/>
      <c r="N3042" s="429"/>
    </row>
    <row r="3043" spans="1:14" ht="24.95" customHeight="1" x14ac:dyDescent="0.2">
      <c r="A3043" s="429"/>
      <c r="B3043" s="429"/>
      <c r="C3043" s="429"/>
      <c r="D3043" s="429"/>
      <c r="E3043" s="429"/>
      <c r="F3043" s="429"/>
      <c r="G3043" s="429"/>
      <c r="H3043" s="429"/>
      <c r="I3043" s="429"/>
      <c r="J3043" s="429"/>
      <c r="K3043" s="429"/>
      <c r="L3043" s="429"/>
      <c r="M3043" s="429"/>
      <c r="N3043" s="429"/>
    </row>
    <row r="3044" spans="1:14" ht="24.95" customHeight="1" x14ac:dyDescent="0.2">
      <c r="A3044" s="429"/>
      <c r="B3044" s="429"/>
      <c r="C3044" s="429"/>
      <c r="D3044" s="429"/>
      <c r="E3044" s="429"/>
      <c r="F3044" s="429"/>
      <c r="G3044" s="429"/>
      <c r="H3044" s="429"/>
      <c r="I3044" s="429"/>
      <c r="J3044" s="429"/>
      <c r="K3044" s="429"/>
      <c r="L3044" s="429"/>
      <c r="M3044" s="429"/>
      <c r="N3044" s="429"/>
    </row>
    <row r="3045" spans="1:14" ht="24.95" customHeight="1" x14ac:dyDescent="0.2">
      <c r="A3045" s="429"/>
      <c r="B3045" s="429"/>
      <c r="C3045" s="429"/>
      <c r="D3045" s="429"/>
      <c r="E3045" s="429"/>
      <c r="F3045" s="429"/>
      <c r="G3045" s="429"/>
      <c r="H3045" s="429"/>
      <c r="I3045" s="429"/>
      <c r="J3045" s="429"/>
      <c r="K3045" s="429"/>
      <c r="L3045" s="429"/>
      <c r="M3045" s="429"/>
      <c r="N3045" s="429"/>
    </row>
    <row r="3046" spans="1:14" ht="24.95" customHeight="1" x14ac:dyDescent="0.2">
      <c r="A3046" s="429"/>
      <c r="B3046" s="429"/>
      <c r="C3046" s="429"/>
      <c r="D3046" s="429"/>
      <c r="E3046" s="429"/>
      <c r="F3046" s="429"/>
      <c r="G3046" s="429"/>
      <c r="H3046" s="429"/>
      <c r="I3046" s="429"/>
      <c r="J3046" s="429"/>
      <c r="K3046" s="429"/>
      <c r="L3046" s="429"/>
      <c r="M3046" s="429"/>
      <c r="N3046" s="429"/>
    </row>
    <row r="3047" spans="1:14" ht="24.95" customHeight="1" x14ac:dyDescent="0.2">
      <c r="A3047" s="429"/>
      <c r="B3047" s="429"/>
      <c r="C3047" s="429"/>
      <c r="D3047" s="429"/>
      <c r="E3047" s="429"/>
      <c r="F3047" s="429"/>
      <c r="G3047" s="429"/>
      <c r="H3047" s="429"/>
      <c r="I3047" s="429"/>
      <c r="J3047" s="429"/>
      <c r="K3047" s="429"/>
      <c r="L3047" s="429"/>
      <c r="M3047" s="429"/>
      <c r="N3047" s="429"/>
    </row>
    <row r="3048" spans="1:14" ht="24.95" customHeight="1" x14ac:dyDescent="0.2">
      <c r="A3048" s="429"/>
      <c r="B3048" s="429"/>
      <c r="C3048" s="429"/>
      <c r="D3048" s="429"/>
      <c r="E3048" s="429"/>
      <c r="F3048" s="429"/>
      <c r="G3048" s="429"/>
      <c r="H3048" s="429"/>
      <c r="I3048" s="429"/>
      <c r="J3048" s="429"/>
      <c r="K3048" s="429"/>
      <c r="L3048" s="429"/>
      <c r="M3048" s="429"/>
      <c r="N3048" s="429"/>
    </row>
    <row r="3049" spans="1:14" ht="24.95" customHeight="1" x14ac:dyDescent="0.2">
      <c r="A3049" s="429"/>
      <c r="B3049" s="429"/>
      <c r="C3049" s="429"/>
      <c r="D3049" s="429"/>
      <c r="E3049" s="429"/>
      <c r="F3049" s="429"/>
      <c r="G3049" s="429"/>
      <c r="H3049" s="429"/>
      <c r="I3049" s="429"/>
      <c r="J3049" s="429"/>
      <c r="K3049" s="429"/>
      <c r="L3049" s="429"/>
      <c r="M3049" s="429"/>
      <c r="N3049" s="429"/>
    </row>
    <row r="3050" spans="1:14" ht="24.95" customHeight="1" x14ac:dyDescent="0.2">
      <c r="A3050" s="429"/>
      <c r="B3050" s="429"/>
      <c r="C3050" s="429"/>
      <c r="D3050" s="429"/>
      <c r="E3050" s="429"/>
      <c r="F3050" s="429"/>
      <c r="G3050" s="429"/>
      <c r="H3050" s="429"/>
      <c r="I3050" s="429"/>
      <c r="J3050" s="429"/>
      <c r="K3050" s="429"/>
      <c r="L3050" s="429"/>
      <c r="M3050" s="429"/>
      <c r="N3050" s="429"/>
    </row>
    <row r="3051" spans="1:14" ht="39.950000000000003" customHeight="1" x14ac:dyDescent="0.2">
      <c r="A3051" s="764" t="s">
        <v>598</v>
      </c>
      <c r="B3051" s="764"/>
      <c r="C3051" s="764"/>
      <c r="D3051" s="764"/>
      <c r="E3051" s="764"/>
      <c r="F3051" s="764"/>
      <c r="G3051" s="764"/>
      <c r="H3051" s="764"/>
      <c r="I3051" s="764"/>
      <c r="J3051" s="764"/>
      <c r="K3051" s="764"/>
      <c r="L3051" s="764"/>
      <c r="M3051" s="764"/>
      <c r="N3051" s="764"/>
    </row>
    <row r="3052" spans="1:14" ht="24.95" customHeight="1" x14ac:dyDescent="0.2">
      <c r="A3052" s="429"/>
      <c r="B3052" s="429"/>
      <c r="C3052" s="429"/>
      <c r="D3052" s="429"/>
      <c r="E3052" s="429"/>
      <c r="F3052" s="429"/>
      <c r="G3052" s="429"/>
      <c r="H3052" s="429"/>
      <c r="I3052" s="429"/>
      <c r="J3052" s="429"/>
      <c r="K3052" s="429"/>
      <c r="L3052" s="429"/>
      <c r="M3052" s="429"/>
      <c r="N3052" s="429"/>
    </row>
    <row r="3053" spans="1:14" ht="24.95" customHeight="1" x14ac:dyDescent="0.2">
      <c r="A3053" s="347"/>
      <c r="B3053" s="508" t="s">
        <v>44</v>
      </c>
      <c r="C3053" s="508" t="s">
        <v>45</v>
      </c>
      <c r="D3053" s="508" t="s">
        <v>46</v>
      </c>
      <c r="E3053" s="508" t="s">
        <v>47</v>
      </c>
      <c r="F3053" s="508" t="s">
        <v>48</v>
      </c>
      <c r="G3053" s="508" t="s">
        <v>49</v>
      </c>
      <c r="H3053" s="508" t="s">
        <v>50</v>
      </c>
      <c r="I3053" s="508" t="s">
        <v>60</v>
      </c>
      <c r="J3053" s="508" t="s">
        <v>61</v>
      </c>
      <c r="K3053" s="508" t="s">
        <v>53</v>
      </c>
      <c r="L3053" s="508" t="s">
        <v>62</v>
      </c>
      <c r="M3053" s="508" t="s">
        <v>55</v>
      </c>
      <c r="N3053" s="508" t="s">
        <v>13</v>
      </c>
    </row>
    <row r="3054" spans="1:14" ht="24.95" customHeight="1" x14ac:dyDescent="0.2">
      <c r="A3054" s="523" t="str">
        <f>'GASTO X MESES'!A78</f>
        <v>GASTO EN ALOJAMIENTO</v>
      </c>
      <c r="B3054" s="524">
        <f>'GASTO X MESES'!B78</f>
        <v>35343924.445088834</v>
      </c>
      <c r="C3054" s="524">
        <f>'GASTO X MESES'!C78</f>
        <v>39339214.625099279</v>
      </c>
      <c r="D3054" s="524">
        <f>'GASTO X MESES'!D78</f>
        <v>61881017.462112136</v>
      </c>
      <c r="E3054" s="524">
        <f>'GASTO X MESES'!E78</f>
        <v>67784332.218365446</v>
      </c>
      <c r="F3054" s="524">
        <f>'GASTO X MESES'!F78</f>
        <v>86960667.393209681</v>
      </c>
      <c r="G3054" s="524">
        <f>'GASTO X MESES'!G78</f>
        <v>84309925.349308729</v>
      </c>
      <c r="H3054" s="524">
        <f>'GASTO X MESES'!H78</f>
        <v>71421578.123492166</v>
      </c>
      <c r="I3054" s="524">
        <f>'GASTO X MESES'!I78</f>
        <v>98915075.25504747</v>
      </c>
      <c r="J3054" s="524">
        <f>'GASTO X MESES'!J78</f>
        <v>63580349.677161679</v>
      </c>
      <c r="K3054" s="524">
        <f>'GASTO X MESES'!K78</f>
        <v>78060316.582831219</v>
      </c>
      <c r="L3054" s="524">
        <f>'GASTO X MESES'!L78</f>
        <v>62707053.50624612</v>
      </c>
      <c r="M3054" s="524">
        <f>'GASTO X MESES'!M78</f>
        <v>60005418.697880507</v>
      </c>
      <c r="N3054" s="601">
        <f>SUM(B3054:M3054)</f>
        <v>810308873.33584332</v>
      </c>
    </row>
    <row r="3055" spans="1:14" ht="24.95" customHeight="1" x14ac:dyDescent="0.2">
      <c r="A3055" s="523" t="str">
        <f>'GASTO X MESES'!A79</f>
        <v>GASTO EN RESTAURANTES</v>
      </c>
      <c r="B3055" s="524">
        <f>'GASTO X MESES'!B79</f>
        <v>13902349.7681763</v>
      </c>
      <c r="C3055" s="524">
        <f>'GASTO X MESES'!C79</f>
        <v>15807029.828721216</v>
      </c>
      <c r="D3055" s="524">
        <f>'GASTO X MESES'!D79</f>
        <v>25653694.192480765</v>
      </c>
      <c r="E3055" s="524">
        <f>'GASTO X MESES'!E79</f>
        <v>17862144.230234541</v>
      </c>
      <c r="F3055" s="524">
        <f>'GASTO X MESES'!F79</f>
        <v>23762835.574660819</v>
      </c>
      <c r="G3055" s="524">
        <f>'GASTO X MESES'!G79</f>
        <v>22118301.533687528</v>
      </c>
      <c r="H3055" s="524">
        <f>'GASTO X MESES'!H79</f>
        <v>32464503.112367813</v>
      </c>
      <c r="I3055" s="524">
        <f>'GASTO X MESES'!I79</f>
        <v>43460572.081145965</v>
      </c>
      <c r="J3055" s="524">
        <f>'GASTO X MESES'!J79</f>
        <v>30877507.243030228</v>
      </c>
      <c r="K3055" s="524">
        <f>'GASTO X MESES'!K79</f>
        <v>25894227.555615094</v>
      </c>
      <c r="L3055" s="524">
        <f>'GASTO X MESES'!L79</f>
        <v>21745100.064747166</v>
      </c>
      <c r="M3055" s="524">
        <f>'GASTO X MESES'!M79</f>
        <v>21513959.706060383</v>
      </c>
      <c r="N3055" s="601">
        <f t="shared" ref="N3055:N3060" si="128">SUM(B3055:M3055)</f>
        <v>295062224.89092785</v>
      </c>
    </row>
    <row r="3056" spans="1:14" ht="24.95" customHeight="1" x14ac:dyDescent="0.2">
      <c r="A3056" s="523" t="str">
        <f>'GASTO X MESES'!A80</f>
        <v>GASTO EN ALIMENTACIÓN FUERA DE RESTAURANTES</v>
      </c>
      <c r="B3056" s="524">
        <f>'GASTO X MESES'!B80</f>
        <v>5504794.3762709936</v>
      </c>
      <c r="C3056" s="524">
        <f>'GASTO X MESES'!C80</f>
        <v>6053178.2491601566</v>
      </c>
      <c r="D3056" s="524">
        <f>'GASTO X MESES'!D80</f>
        <v>9944173.0954085309</v>
      </c>
      <c r="E3056" s="524">
        <f>'GASTO X MESES'!E80</f>
        <v>5293545.8087841738</v>
      </c>
      <c r="F3056" s="524">
        <f>'GASTO X MESES'!F80</f>
        <v>6484653.2740067802</v>
      </c>
      <c r="G3056" s="524">
        <f>'GASTO X MESES'!G80</f>
        <v>6275587.8380301325</v>
      </c>
      <c r="H3056" s="524">
        <f>'GASTO X MESES'!H80</f>
        <v>11007426.075836362</v>
      </c>
      <c r="I3056" s="524">
        <f>'GASTO X MESES'!I80</f>
        <v>15207669.757549614</v>
      </c>
      <c r="J3056" s="524">
        <f>'GASTO X MESES'!J80</f>
        <v>9814643.9220104553</v>
      </c>
      <c r="K3056" s="524">
        <f>'GASTO X MESES'!K80</f>
        <v>9275936.1862121038</v>
      </c>
      <c r="L3056" s="524">
        <f>'GASTO X MESES'!L80</f>
        <v>6836675.8054459197</v>
      </c>
      <c r="M3056" s="524">
        <f>'GASTO X MESES'!M80</f>
        <v>6588842.2849812731</v>
      </c>
      <c r="N3056" s="601">
        <f t="shared" si="128"/>
        <v>98287126.673696488</v>
      </c>
    </row>
    <row r="3057" spans="1:14" ht="24.95" customHeight="1" x14ac:dyDescent="0.2">
      <c r="A3057" s="523" t="str">
        <f>'GASTO X MESES'!A81</f>
        <v>GASTO EN DESPLAZAMIENTOS / TRANSPORTE</v>
      </c>
      <c r="B3057" s="524">
        <f>'GASTO X MESES'!B81</f>
        <v>8453185.0612654332</v>
      </c>
      <c r="C3057" s="524">
        <f>'GASTO X MESES'!C81</f>
        <v>9546263.665602617</v>
      </c>
      <c r="D3057" s="524">
        <f>'GASTO X MESES'!D81</f>
        <v>16859772.153332032</v>
      </c>
      <c r="E3057" s="524">
        <f>'GASTO X MESES'!E81</f>
        <v>12937705.105942326</v>
      </c>
      <c r="F3057" s="524">
        <f>'GASTO X MESES'!F81</f>
        <v>14629465.267810034</v>
      </c>
      <c r="G3057" s="524">
        <f>'GASTO X MESES'!G81</f>
        <v>14156637.666207539</v>
      </c>
      <c r="H3057" s="524">
        <f>'GASTO X MESES'!H81</f>
        <v>26571828.986345083</v>
      </c>
      <c r="I3057" s="524">
        <f>'GASTO X MESES'!I81</f>
        <v>36770583.746045627</v>
      </c>
      <c r="J3057" s="524">
        <f>'GASTO X MESES'!J81</f>
        <v>25042860.475704543</v>
      </c>
      <c r="K3057" s="524">
        <f>'GASTO X MESES'!K81</f>
        <v>20840971.836025976</v>
      </c>
      <c r="L3057" s="524">
        <f>'GASTO X MESES'!L81</f>
        <v>17711872.577042956</v>
      </c>
      <c r="M3057" s="524">
        <f>'GASTO X MESES'!M81</f>
        <v>17107952.518916998</v>
      </c>
      <c r="N3057" s="601">
        <f t="shared" si="128"/>
        <v>220629099.06024119</v>
      </c>
    </row>
    <row r="3058" spans="1:14" ht="24.95" customHeight="1" x14ac:dyDescent="0.2">
      <c r="A3058" s="523" t="str">
        <f>'GASTO X MESES'!A82</f>
        <v>GASTO EN CULTURA Y OCIO</v>
      </c>
      <c r="B3058" s="524">
        <f>'GASTO X MESES'!B82</f>
        <v>2478458.3958964595</v>
      </c>
      <c r="C3058" s="524">
        <f>'GASTO X MESES'!C82</f>
        <v>2953876.2919878666</v>
      </c>
      <c r="D3058" s="524">
        <f>'GASTO X MESES'!D82</f>
        <v>5119509.951067022</v>
      </c>
      <c r="E3058" s="524">
        <f>'GASTO X MESES'!E82</f>
        <v>6149791.1443652967</v>
      </c>
      <c r="F3058" s="524">
        <f>'GASTO X MESES'!F82</f>
        <v>6540304.2044268241</v>
      </c>
      <c r="G3058" s="524">
        <f>'GASTO X MESES'!G82</f>
        <v>6686473.5026588347</v>
      </c>
      <c r="H3058" s="524">
        <f>'GASTO X MESES'!H82</f>
        <v>11870375.173568172</v>
      </c>
      <c r="I3058" s="524">
        <f>'GASTO X MESES'!I82</f>
        <v>16509733.121886246</v>
      </c>
      <c r="J3058" s="524">
        <f>'GASTO X MESES'!J82</f>
        <v>11043025.255288802</v>
      </c>
      <c r="K3058" s="524">
        <f>'GASTO X MESES'!K82</f>
        <v>7215779.5548120756</v>
      </c>
      <c r="L3058" s="524">
        <f>'GASTO X MESES'!L82</f>
        <v>5516629.7411683565</v>
      </c>
      <c r="M3058" s="524">
        <f>'GASTO X MESES'!M82</f>
        <v>5601375.622826213</v>
      </c>
      <c r="N3058" s="601">
        <f t="shared" si="128"/>
        <v>87685331.959952176</v>
      </c>
    </row>
    <row r="3059" spans="1:14" ht="24.95" customHeight="1" x14ac:dyDescent="0.2">
      <c r="A3059" s="523" t="str">
        <f>'GASTO X MESES'!A83</f>
        <v>GASTO EN COMPRAS</v>
      </c>
      <c r="B3059" s="524">
        <f>'GASTO X MESES'!B83</f>
        <v>2622209.1369845136</v>
      </c>
      <c r="C3059" s="524">
        <f>'GASTO X MESES'!C83</f>
        <v>3099706.4903439917</v>
      </c>
      <c r="D3059" s="524">
        <f>'GASTO X MESES'!D83</f>
        <v>5211438.2183617605</v>
      </c>
      <c r="E3059" s="524">
        <f>'GASTO X MESES'!E83</f>
        <v>3965603.1318785022</v>
      </c>
      <c r="F3059" s="524">
        <f>'GASTO X MESES'!F83</f>
        <v>4111533.2219481887</v>
      </c>
      <c r="G3059" s="524">
        <f>'GASTO X MESES'!G83</f>
        <v>4176150.885934243</v>
      </c>
      <c r="H3059" s="524">
        <f>'GASTO X MESES'!H83</f>
        <v>5878446.1799000064</v>
      </c>
      <c r="I3059" s="524">
        <f>'GASTO X MESES'!I83</f>
        <v>8998055.8729231283</v>
      </c>
      <c r="J3059" s="524">
        <f>'GASTO X MESES'!J83</f>
        <v>5673579.9444164895</v>
      </c>
      <c r="K3059" s="524">
        <f>'GASTO X MESES'!K83</f>
        <v>8733652.4270620849</v>
      </c>
      <c r="L3059" s="524">
        <f>'GASTO X MESES'!L83</f>
        <v>6523395.8048694087</v>
      </c>
      <c r="M3059" s="524">
        <f>'GASTO X MESES'!M83</f>
        <v>6407814.8932562666</v>
      </c>
      <c r="N3059" s="601">
        <f t="shared" si="128"/>
        <v>65401586.207878582</v>
      </c>
    </row>
    <row r="3060" spans="1:14" ht="24.95" customHeight="1" x14ac:dyDescent="0.2">
      <c r="A3060" s="523" t="str">
        <f>'GASTO X MESES'!A84</f>
        <v>OTROS GASTOS</v>
      </c>
      <c r="B3060" s="524">
        <f>'GASTO X MESES'!B84</f>
        <v>701694.08824596379</v>
      </c>
      <c r="C3060" s="524">
        <f>'GASTO X MESES'!C84</f>
        <v>664078.05114202772</v>
      </c>
      <c r="D3060" s="524">
        <f>'GASTO X MESES'!D84</f>
        <v>844390.56533244206</v>
      </c>
      <c r="E3060" s="524">
        <f>'GASTO X MESES'!E84</f>
        <v>0</v>
      </c>
      <c r="F3060" s="524">
        <f>'GASTO X MESES'!F84</f>
        <v>0</v>
      </c>
      <c r="G3060" s="524">
        <f>'GASTO X MESES'!G84</f>
        <v>0</v>
      </c>
      <c r="H3060" s="524">
        <f>'GASTO X MESES'!H84</f>
        <v>125100.99852486546</v>
      </c>
      <c r="I3060" s="524">
        <f>'GASTO X MESES'!I84</f>
        <v>131421.87665332065</v>
      </c>
      <c r="J3060" s="524">
        <f>'GASTO X MESES'!J84</f>
        <v>142757.96485815319</v>
      </c>
      <c r="K3060" s="524">
        <f>'GASTO X MESES'!K84</f>
        <v>86823.063604707073</v>
      </c>
      <c r="L3060" s="524">
        <f>'GASTO X MESES'!L84</f>
        <v>87128.952169032622</v>
      </c>
      <c r="M3060" s="524">
        <f>'GASTO X MESES'!M84</f>
        <v>83116.136338802025</v>
      </c>
      <c r="N3060" s="601">
        <f t="shared" si="128"/>
        <v>2866511.6968693151</v>
      </c>
    </row>
    <row r="3061" spans="1:14" ht="24.95" customHeight="1" x14ac:dyDescent="0.2">
      <c r="A3061" s="509" t="s">
        <v>283</v>
      </c>
      <c r="B3061" s="602">
        <f>SUM(B3054:B3060)</f>
        <v>69006615.271928489</v>
      </c>
      <c r="C3061" s="602">
        <f t="shared" ref="C3061:N3061" si="129">SUM(C3054:C3060)</f>
        <v>77463347.202057138</v>
      </c>
      <c r="D3061" s="602">
        <f t="shared" si="129"/>
        <v>125513995.63809468</v>
      </c>
      <c r="E3061" s="602">
        <f t="shared" si="129"/>
        <v>113993121.63957028</v>
      </c>
      <c r="F3061" s="602">
        <f t="shared" si="129"/>
        <v>142489458.93606231</v>
      </c>
      <c r="G3061" s="602">
        <f t="shared" si="129"/>
        <v>137723076.77582699</v>
      </c>
      <c r="H3061" s="602">
        <f t="shared" si="129"/>
        <v>159339258.65003446</v>
      </c>
      <c r="I3061" s="602">
        <f t="shared" si="129"/>
        <v>219993111.71125138</v>
      </c>
      <c r="J3061" s="602">
        <f t="shared" si="129"/>
        <v>146174724.48247036</v>
      </c>
      <c r="K3061" s="602">
        <f t="shared" si="129"/>
        <v>150107707.20616329</v>
      </c>
      <c r="L3061" s="602">
        <f t="shared" si="129"/>
        <v>121127856.45168896</v>
      </c>
      <c r="M3061" s="602">
        <f t="shared" si="129"/>
        <v>117308479.86026044</v>
      </c>
      <c r="N3061" s="602">
        <f t="shared" si="129"/>
        <v>1580240753.8254089</v>
      </c>
    </row>
    <row r="3062" spans="1:14" ht="24.95" customHeight="1" x14ac:dyDescent="0.2">
      <c r="A3062" s="429"/>
      <c r="B3062" s="429"/>
      <c r="C3062" s="429"/>
      <c r="D3062" s="429"/>
      <c r="E3062" s="429"/>
      <c r="F3062" s="429"/>
      <c r="G3062" s="429"/>
      <c r="H3062" s="429"/>
      <c r="I3062" s="429"/>
      <c r="J3062" s="429"/>
      <c r="K3062" s="429"/>
      <c r="L3062" s="429"/>
      <c r="M3062" s="429"/>
      <c r="N3062" s="429"/>
    </row>
    <row r="3063" spans="1:14" ht="24.95" customHeight="1" x14ac:dyDescent="0.2">
      <c r="A3063" s="429"/>
      <c r="B3063" s="429"/>
      <c r="C3063" s="429"/>
      <c r="D3063" s="429"/>
      <c r="E3063" s="429"/>
      <c r="F3063" s="429"/>
      <c r="G3063" s="429"/>
      <c r="H3063" s="429"/>
      <c r="I3063" s="429"/>
      <c r="J3063" s="429"/>
      <c r="K3063" s="429"/>
      <c r="L3063" s="429"/>
      <c r="M3063" s="429"/>
      <c r="N3063" s="429"/>
    </row>
    <row r="3064" spans="1:14" ht="24.95" customHeight="1" x14ac:dyDescent="0.2">
      <c r="A3064" s="429"/>
      <c r="B3064" s="429"/>
      <c r="C3064" s="429"/>
      <c r="D3064" s="429"/>
      <c r="E3064" s="429"/>
      <c r="F3064" s="429"/>
      <c r="G3064" s="429"/>
      <c r="H3064" s="429"/>
      <c r="I3064" s="429"/>
      <c r="J3064" s="429"/>
      <c r="K3064" s="429"/>
      <c r="L3064" s="429"/>
      <c r="M3064" s="429"/>
      <c r="N3064" s="429"/>
    </row>
    <row r="3065" spans="1:14" ht="24.95" customHeight="1" x14ac:dyDescent="0.2">
      <c r="A3065" s="429"/>
      <c r="B3065" s="429"/>
      <c r="C3065" s="429"/>
      <c r="D3065" s="429"/>
      <c r="E3065" s="429"/>
      <c r="F3065" s="429"/>
      <c r="G3065" s="429"/>
      <c r="H3065" s="429"/>
      <c r="I3065" s="429"/>
      <c r="J3065" s="429"/>
      <c r="K3065" s="429"/>
      <c r="L3065" s="429"/>
      <c r="M3065" s="429"/>
      <c r="N3065" s="429"/>
    </row>
    <row r="3066" spans="1:14" ht="24.95" customHeight="1" x14ac:dyDescent="0.2">
      <c r="A3066" s="429"/>
      <c r="B3066" s="429"/>
      <c r="C3066" s="429"/>
      <c r="D3066" s="429"/>
      <c r="E3066" s="429"/>
      <c r="F3066" s="429"/>
      <c r="G3066" s="429"/>
      <c r="H3066" s="429"/>
      <c r="I3066" s="429"/>
      <c r="J3066" s="429"/>
      <c r="K3066" s="429"/>
      <c r="L3066" s="429"/>
      <c r="M3066" s="429"/>
      <c r="N3066" s="429"/>
    </row>
    <row r="3067" spans="1:14" ht="24.95" customHeight="1" x14ac:dyDescent="0.2">
      <c r="A3067" s="429"/>
      <c r="B3067" s="429"/>
      <c r="C3067" s="429"/>
      <c r="D3067" s="429"/>
      <c r="E3067" s="429"/>
      <c r="F3067" s="429"/>
      <c r="G3067" s="429"/>
      <c r="H3067" s="429"/>
      <c r="I3067" s="429"/>
      <c r="J3067" s="429"/>
      <c r="K3067" s="429"/>
      <c r="L3067" s="429"/>
      <c r="M3067" s="429"/>
      <c r="N3067" s="429"/>
    </row>
    <row r="3068" spans="1:14" ht="24.95" customHeight="1" x14ac:dyDescent="0.2">
      <c r="A3068" s="429"/>
      <c r="B3068" s="429"/>
      <c r="C3068" s="429"/>
      <c r="D3068" s="429"/>
      <c r="E3068" s="429"/>
      <c r="F3068" s="429"/>
      <c r="G3068" s="429"/>
      <c r="H3068" s="429"/>
      <c r="I3068" s="429"/>
      <c r="J3068" s="429"/>
      <c r="K3068" s="429"/>
      <c r="L3068" s="429"/>
      <c r="M3068" s="429"/>
      <c r="N3068" s="429"/>
    </row>
    <row r="3069" spans="1:14" ht="24.95" customHeight="1" x14ac:dyDescent="0.2">
      <c r="A3069" s="429"/>
      <c r="B3069" s="429"/>
      <c r="C3069" s="429"/>
      <c r="D3069" s="429"/>
      <c r="E3069" s="429"/>
      <c r="F3069" s="429"/>
      <c r="G3069" s="429"/>
      <c r="H3069" s="429"/>
      <c r="I3069" s="429"/>
      <c r="J3069" s="429"/>
      <c r="K3069" s="429"/>
      <c r="L3069" s="429"/>
      <c r="M3069" s="429"/>
      <c r="N3069" s="429"/>
    </row>
    <row r="3070" spans="1:14" ht="24.95" customHeight="1" x14ac:dyDescent="0.2">
      <c r="A3070" s="429"/>
      <c r="B3070" s="429"/>
      <c r="C3070" s="429"/>
      <c r="D3070" s="429"/>
      <c r="E3070" s="429"/>
      <c r="F3070" s="429"/>
      <c r="G3070" s="429"/>
      <c r="H3070" s="429"/>
      <c r="I3070" s="429"/>
      <c r="J3070" s="429"/>
      <c r="K3070" s="429"/>
      <c r="L3070" s="429"/>
      <c r="M3070" s="429"/>
      <c r="N3070" s="429"/>
    </row>
    <row r="3071" spans="1:14" ht="24.95" customHeight="1" x14ac:dyDescent="0.2">
      <c r="A3071" s="429"/>
      <c r="B3071" s="429"/>
      <c r="C3071" s="429"/>
      <c r="D3071" s="429"/>
      <c r="E3071" s="429"/>
      <c r="F3071" s="429"/>
      <c r="G3071" s="429"/>
      <c r="H3071" s="429"/>
      <c r="I3071" s="429"/>
      <c r="J3071" s="429"/>
      <c r="K3071" s="429"/>
      <c r="L3071" s="429"/>
      <c r="M3071" s="429"/>
      <c r="N3071" s="429"/>
    </row>
    <row r="3072" spans="1:14" ht="24.95" customHeight="1" x14ac:dyDescent="0.2">
      <c r="A3072" s="429"/>
      <c r="B3072" s="429"/>
      <c r="C3072" s="429"/>
      <c r="D3072" s="429"/>
      <c r="E3072" s="429"/>
      <c r="F3072" s="429"/>
      <c r="G3072" s="429"/>
      <c r="H3072" s="429"/>
      <c r="I3072" s="429"/>
      <c r="J3072" s="429"/>
      <c r="K3072" s="429"/>
      <c r="L3072" s="429"/>
      <c r="M3072" s="429"/>
      <c r="N3072" s="429"/>
    </row>
    <row r="3073" spans="1:14" ht="24.95" customHeight="1" x14ac:dyDescent="0.2">
      <c r="A3073" s="429"/>
      <c r="B3073" s="429"/>
      <c r="C3073" s="429"/>
      <c r="D3073" s="429"/>
      <c r="E3073" s="429"/>
      <c r="F3073" s="429"/>
      <c r="G3073" s="429"/>
      <c r="H3073" s="429"/>
      <c r="I3073" s="429"/>
      <c r="J3073" s="429"/>
      <c r="K3073" s="429"/>
      <c r="L3073" s="429"/>
      <c r="M3073" s="429"/>
      <c r="N3073" s="429"/>
    </row>
    <row r="3074" spans="1:14" ht="24.95" customHeight="1" x14ac:dyDescent="0.2">
      <c r="A3074" s="429"/>
      <c r="B3074" s="429"/>
      <c r="C3074" s="429"/>
      <c r="D3074" s="429"/>
      <c r="E3074" s="429"/>
      <c r="F3074" s="429"/>
      <c r="G3074" s="429"/>
      <c r="H3074" s="429"/>
      <c r="I3074" s="429"/>
      <c r="J3074" s="429"/>
      <c r="K3074" s="429"/>
      <c r="L3074" s="429"/>
      <c r="M3074" s="429"/>
      <c r="N3074" s="429"/>
    </row>
    <row r="3075" spans="1:14" ht="24.95" customHeight="1" x14ac:dyDescent="0.2">
      <c r="A3075" s="429"/>
      <c r="B3075" s="429"/>
      <c r="C3075" s="429"/>
      <c r="D3075" s="429"/>
      <c r="E3075" s="429"/>
      <c r="F3075" s="429"/>
      <c r="G3075" s="429"/>
      <c r="H3075" s="429"/>
      <c r="I3075" s="429"/>
      <c r="J3075" s="429"/>
      <c r="K3075" s="429"/>
      <c r="L3075" s="429"/>
      <c r="M3075" s="429"/>
      <c r="N3075" s="429"/>
    </row>
    <row r="3076" spans="1:14" ht="24.95" customHeight="1" x14ac:dyDescent="0.2">
      <c r="A3076" s="429"/>
      <c r="B3076" s="429"/>
      <c r="C3076" s="429"/>
      <c r="D3076" s="429"/>
      <c r="E3076" s="429"/>
      <c r="F3076" s="429"/>
      <c r="G3076" s="429"/>
      <c r="H3076" s="429"/>
      <c r="I3076" s="429"/>
      <c r="J3076" s="429"/>
      <c r="K3076" s="429"/>
      <c r="L3076" s="429"/>
      <c r="M3076" s="429"/>
      <c r="N3076" s="429"/>
    </row>
    <row r="3077" spans="1:14" ht="24.95" customHeight="1" x14ac:dyDescent="0.2">
      <c r="A3077" s="429"/>
      <c r="B3077" s="429"/>
      <c r="C3077" s="429"/>
      <c r="D3077" s="429"/>
      <c r="E3077" s="429"/>
      <c r="F3077" s="429"/>
      <c r="G3077" s="429"/>
      <c r="H3077" s="429"/>
      <c r="I3077" s="429"/>
      <c r="J3077" s="429"/>
      <c r="K3077" s="429"/>
      <c r="L3077" s="429"/>
      <c r="M3077" s="429"/>
      <c r="N3077" s="429"/>
    </row>
    <row r="3078" spans="1:14" ht="24.95" customHeight="1" x14ac:dyDescent="0.2">
      <c r="A3078" s="429"/>
      <c r="B3078" s="429"/>
      <c r="C3078" s="429"/>
      <c r="D3078" s="429"/>
      <c r="E3078" s="429"/>
      <c r="F3078" s="429"/>
      <c r="G3078" s="429"/>
      <c r="H3078" s="429"/>
      <c r="I3078" s="429"/>
      <c r="J3078" s="429"/>
      <c r="K3078" s="429"/>
      <c r="L3078" s="429"/>
      <c r="M3078" s="429"/>
      <c r="N3078" s="429"/>
    </row>
    <row r="3079" spans="1:14" ht="24.95" customHeight="1" x14ac:dyDescent="0.2">
      <c r="A3079" s="429"/>
      <c r="B3079" s="429"/>
      <c r="C3079" s="429"/>
      <c r="D3079" s="429"/>
      <c r="E3079" s="429"/>
      <c r="F3079" s="429"/>
      <c r="G3079" s="429"/>
      <c r="H3079" s="429"/>
      <c r="I3079" s="429"/>
      <c r="J3079" s="429"/>
      <c r="K3079" s="429"/>
      <c r="L3079" s="429"/>
      <c r="M3079" s="429"/>
      <c r="N3079" s="429"/>
    </row>
    <row r="3080" spans="1:14" ht="24.95" customHeight="1" x14ac:dyDescent="0.2">
      <c r="A3080" s="429"/>
      <c r="B3080" s="429"/>
      <c r="C3080" s="429"/>
      <c r="D3080" s="429"/>
      <c r="E3080" s="429"/>
      <c r="F3080" s="429"/>
      <c r="G3080" s="429"/>
      <c r="H3080" s="429"/>
      <c r="I3080" s="429"/>
      <c r="J3080" s="429"/>
      <c r="K3080" s="429"/>
      <c r="L3080" s="429"/>
      <c r="M3080" s="429"/>
      <c r="N3080" s="429"/>
    </row>
    <row r="3081" spans="1:14" ht="24.95" customHeight="1" x14ac:dyDescent="0.2">
      <c r="A3081" s="429"/>
      <c r="B3081" s="429"/>
      <c r="C3081" s="429"/>
      <c r="D3081" s="429"/>
      <c r="E3081" s="429"/>
      <c r="F3081" s="429"/>
      <c r="G3081" s="429"/>
      <c r="H3081" s="429"/>
      <c r="I3081" s="429"/>
      <c r="J3081" s="429"/>
      <c r="K3081" s="429"/>
      <c r="L3081" s="429"/>
      <c r="M3081" s="429"/>
      <c r="N3081" s="429"/>
    </row>
    <row r="3082" spans="1:14" ht="24.95" customHeight="1" x14ac:dyDescent="0.2">
      <c r="A3082" s="429"/>
      <c r="B3082" s="429"/>
      <c r="C3082" s="429"/>
      <c r="D3082" s="429"/>
      <c r="E3082" s="429"/>
      <c r="F3082" s="429"/>
      <c r="G3082" s="429"/>
      <c r="H3082" s="429"/>
      <c r="I3082" s="429"/>
      <c r="J3082" s="429"/>
      <c r="K3082" s="429"/>
      <c r="L3082" s="429"/>
      <c r="M3082" s="429"/>
      <c r="N3082" s="429"/>
    </row>
    <row r="3083" spans="1:14" ht="24.95" customHeight="1" x14ac:dyDescent="0.2">
      <c r="A3083" s="429"/>
      <c r="B3083" s="429"/>
      <c r="C3083" s="429"/>
      <c r="D3083" s="429"/>
      <c r="E3083" s="429"/>
      <c r="F3083" s="429"/>
      <c r="G3083" s="429"/>
      <c r="H3083" s="429"/>
      <c r="I3083" s="429"/>
      <c r="J3083" s="429"/>
      <c r="K3083" s="429"/>
      <c r="L3083" s="429"/>
      <c r="M3083" s="429"/>
      <c r="N3083" s="429"/>
    </row>
    <row r="3084" spans="1:14" ht="24.95" customHeight="1" x14ac:dyDescent="0.2">
      <c r="A3084" s="429"/>
      <c r="B3084" s="429"/>
      <c r="C3084" s="429"/>
      <c r="D3084" s="429"/>
      <c r="E3084" s="429"/>
      <c r="F3084" s="429"/>
      <c r="G3084" s="429"/>
      <c r="H3084" s="429"/>
      <c r="I3084" s="429"/>
      <c r="J3084" s="429"/>
      <c r="K3084" s="429"/>
      <c r="L3084" s="429"/>
      <c r="M3084" s="429"/>
      <c r="N3084" s="429"/>
    </row>
    <row r="3085" spans="1:14" ht="24.95" customHeight="1" x14ac:dyDescent="0.2">
      <c r="A3085" s="429"/>
      <c r="B3085" s="429"/>
      <c r="C3085" s="429"/>
      <c r="D3085" s="429"/>
      <c r="E3085" s="429"/>
      <c r="F3085" s="429"/>
      <c r="G3085" s="429"/>
      <c r="H3085" s="429"/>
      <c r="I3085" s="429"/>
      <c r="J3085" s="429"/>
      <c r="K3085" s="429"/>
      <c r="L3085" s="429"/>
      <c r="M3085" s="429"/>
      <c r="N3085" s="429"/>
    </row>
    <row r="3086" spans="1:14" ht="24.95" customHeight="1" x14ac:dyDescent="0.2">
      <c r="A3086" s="429"/>
      <c r="B3086" s="429"/>
      <c r="C3086" s="429"/>
      <c r="D3086" s="429"/>
      <c r="E3086" s="429"/>
      <c r="F3086" s="429"/>
      <c r="G3086" s="429"/>
      <c r="H3086" s="429"/>
      <c r="I3086" s="429"/>
      <c r="J3086" s="429"/>
      <c r="K3086" s="429"/>
      <c r="L3086" s="429"/>
      <c r="M3086" s="429"/>
      <c r="N3086" s="429"/>
    </row>
    <row r="3087" spans="1:14" ht="24.95" customHeight="1" x14ac:dyDescent="0.2">
      <c r="A3087" s="429"/>
      <c r="B3087" s="429"/>
      <c r="C3087" s="429"/>
      <c r="D3087" s="429"/>
      <c r="E3087" s="429"/>
      <c r="F3087" s="429"/>
      <c r="G3087" s="429"/>
      <c r="H3087" s="429"/>
      <c r="I3087" s="429"/>
      <c r="J3087" s="429"/>
      <c r="K3087" s="429"/>
      <c r="L3087" s="429"/>
      <c r="M3087" s="429"/>
      <c r="N3087" s="429"/>
    </row>
    <row r="3088" spans="1:14" ht="24.95" customHeight="1" x14ac:dyDescent="0.2">
      <c r="A3088" s="429"/>
      <c r="B3088" s="429"/>
      <c r="C3088" s="429"/>
      <c r="D3088" s="429"/>
      <c r="E3088" s="429"/>
      <c r="F3088" s="429"/>
      <c r="G3088" s="429"/>
      <c r="H3088" s="429"/>
      <c r="I3088" s="429"/>
      <c r="J3088" s="429"/>
      <c r="K3088" s="429"/>
      <c r="L3088" s="429"/>
      <c r="M3088" s="429"/>
      <c r="N3088" s="4">
        <v>35</v>
      </c>
    </row>
    <row r="3089" spans="1:14" ht="24.95" customHeight="1" x14ac:dyDescent="0.2">
      <c r="A3089" s="788" t="s">
        <v>567</v>
      </c>
      <c r="B3089" s="788"/>
      <c r="C3089" s="788"/>
      <c r="D3089" s="788"/>
      <c r="E3089" s="788"/>
      <c r="F3089" s="788"/>
      <c r="G3089" s="788"/>
      <c r="H3089" s="788"/>
      <c r="I3089" s="788"/>
      <c r="J3089" s="788"/>
      <c r="K3089" s="788"/>
      <c r="L3089" s="788"/>
      <c r="M3089" s="788"/>
      <c r="N3089" s="788"/>
    </row>
    <row r="3090" spans="1:14" ht="45.75" customHeight="1" x14ac:dyDescent="0.2">
      <c r="A3090" s="788"/>
      <c r="B3090" s="788"/>
      <c r="C3090" s="788"/>
      <c r="D3090" s="788"/>
      <c r="E3090" s="788"/>
      <c r="F3090" s="788"/>
      <c r="G3090" s="788"/>
      <c r="H3090" s="788"/>
      <c r="I3090" s="788"/>
      <c r="J3090" s="788"/>
      <c r="K3090" s="788"/>
      <c r="L3090" s="788"/>
      <c r="M3090" s="788"/>
      <c r="N3090" s="788"/>
    </row>
    <row r="3091" spans="1:14" ht="24.95" customHeight="1" x14ac:dyDescent="0.2">
      <c r="A3091" s="429"/>
      <c r="B3091" s="429"/>
      <c r="C3091" s="429"/>
      <c r="D3091" s="429"/>
      <c r="E3091" s="429"/>
      <c r="F3091" s="429"/>
      <c r="G3091" s="429"/>
      <c r="H3091" s="429"/>
      <c r="I3091" s="429"/>
      <c r="J3091" s="429"/>
      <c r="K3091" s="429"/>
      <c r="L3091" s="429"/>
      <c r="M3091" s="429"/>
      <c r="N3091" s="429"/>
    </row>
    <row r="3092" spans="1:14" ht="39.950000000000003" customHeight="1" x14ac:dyDescent="0.2">
      <c r="A3092" s="764" t="s">
        <v>578</v>
      </c>
      <c r="B3092" s="764"/>
      <c r="C3092" s="764"/>
      <c r="D3092" s="764"/>
      <c r="E3092" s="764"/>
      <c r="F3092" s="764"/>
      <c r="G3092" s="764"/>
      <c r="H3092" s="764"/>
      <c r="I3092" s="764"/>
      <c r="J3092" s="764"/>
      <c r="K3092" s="764"/>
      <c r="L3092" s="764"/>
      <c r="M3092" s="764"/>
      <c r="N3092" s="764"/>
    </row>
    <row r="3093" spans="1:14" ht="24.95" customHeight="1" x14ac:dyDescent="0.2">
      <c r="A3093" s="429"/>
      <c r="B3093" s="429"/>
      <c r="C3093" s="429"/>
      <c r="D3093" s="429"/>
      <c r="E3093" s="429"/>
      <c r="F3093" s="429"/>
      <c r="G3093" s="429"/>
      <c r="H3093" s="429"/>
      <c r="I3093" s="429"/>
      <c r="J3093" s="429"/>
      <c r="K3093" s="429"/>
      <c r="L3093" s="429"/>
      <c r="M3093" s="429"/>
      <c r="N3093" s="429"/>
    </row>
    <row r="3094" spans="1:14" ht="24.95" customHeight="1" x14ac:dyDescent="0.2">
      <c r="A3094" s="429"/>
      <c r="B3094" s="429"/>
      <c r="C3094" s="429"/>
      <c r="D3094" s="429"/>
      <c r="E3094" s="429"/>
      <c r="F3094" s="429"/>
      <c r="G3094" s="429"/>
      <c r="H3094" s="429"/>
      <c r="I3094" s="429"/>
      <c r="J3094" s="429"/>
      <c r="K3094" s="429"/>
      <c r="L3094" s="429"/>
      <c r="M3094" s="429"/>
      <c r="N3094" s="429"/>
    </row>
    <row r="3095" spans="1:14" ht="24.95" customHeight="1" x14ac:dyDescent="0.2">
      <c r="A3095" s="429"/>
      <c r="B3095" s="429"/>
      <c r="C3095" s="429"/>
      <c r="D3095" s="429"/>
      <c r="E3095" s="429"/>
      <c r="F3095" s="429"/>
      <c r="G3095" s="429"/>
      <c r="H3095" s="429"/>
      <c r="I3095" s="429"/>
      <c r="J3095" s="429"/>
      <c r="K3095" s="429"/>
      <c r="L3095" s="429"/>
      <c r="M3095" s="429"/>
      <c r="N3095" s="429"/>
    </row>
    <row r="3096" spans="1:14" ht="24.95" customHeight="1" x14ac:dyDescent="0.2">
      <c r="A3096" s="429"/>
      <c r="B3096" s="429"/>
      <c r="C3096" s="429"/>
      <c r="D3096" s="429"/>
      <c r="E3096" s="429"/>
      <c r="F3096" s="429"/>
      <c r="G3096" s="429"/>
      <c r="H3096" s="429"/>
      <c r="I3096" s="429"/>
      <c r="J3096" s="429"/>
      <c r="K3096" s="429"/>
      <c r="L3096" s="429"/>
      <c r="M3096" s="429"/>
      <c r="N3096" s="429"/>
    </row>
    <row r="3097" spans="1:14" ht="24.95" customHeight="1" x14ac:dyDescent="0.2">
      <c r="A3097" s="429"/>
      <c r="B3097" s="429"/>
      <c r="C3097" s="429"/>
      <c r="D3097" s="429"/>
      <c r="E3097" s="429"/>
      <c r="F3097" s="429"/>
      <c r="G3097" s="429"/>
      <c r="H3097" s="429"/>
      <c r="I3097" s="429"/>
      <c r="J3097" s="429"/>
      <c r="K3097" s="429"/>
      <c r="L3097" s="429"/>
      <c r="M3097" s="429"/>
      <c r="N3097" s="429"/>
    </row>
    <row r="3098" spans="1:14" ht="24.95" customHeight="1" x14ac:dyDescent="0.2">
      <c r="A3098" s="429"/>
      <c r="B3098" s="429"/>
      <c r="C3098" s="429"/>
      <c r="D3098" s="429"/>
      <c r="E3098" s="429"/>
      <c r="F3098" s="429"/>
      <c r="G3098" s="429"/>
      <c r="H3098" s="429"/>
      <c r="I3098" s="429"/>
      <c r="J3098" s="429"/>
      <c r="K3098" s="429"/>
      <c r="L3098" s="429"/>
      <c r="M3098" s="429"/>
      <c r="N3098" s="429"/>
    </row>
    <row r="3099" spans="1:14" ht="24.95" customHeight="1" x14ac:dyDescent="0.2">
      <c r="A3099" s="429"/>
      <c r="B3099" s="429"/>
      <c r="C3099" s="429"/>
      <c r="D3099" s="429"/>
      <c r="E3099" s="429"/>
      <c r="F3099" s="429"/>
      <c r="G3099" s="429"/>
      <c r="H3099" s="429"/>
      <c r="I3099" s="429"/>
      <c r="J3099" s="429"/>
      <c r="K3099" s="429"/>
      <c r="L3099" s="429"/>
      <c r="M3099" s="429"/>
      <c r="N3099" s="429"/>
    </row>
    <row r="3100" spans="1:14" ht="24.95" customHeight="1" x14ac:dyDescent="0.2">
      <c r="A3100" s="429"/>
      <c r="B3100" s="429"/>
      <c r="C3100" s="429"/>
      <c r="D3100" s="429"/>
      <c r="E3100" s="429"/>
      <c r="F3100" s="429"/>
      <c r="G3100" s="429"/>
      <c r="H3100" s="429"/>
      <c r="I3100" s="429"/>
      <c r="J3100" s="429"/>
      <c r="K3100" s="429"/>
      <c r="L3100" s="429"/>
      <c r="M3100" s="429"/>
      <c r="N3100" s="429"/>
    </row>
    <row r="3101" spans="1:14" ht="24.95" customHeight="1" x14ac:dyDescent="0.2">
      <c r="A3101" s="429"/>
      <c r="B3101" s="429"/>
      <c r="C3101" s="429"/>
      <c r="D3101" s="429"/>
      <c r="E3101" s="429"/>
      <c r="F3101" s="429"/>
      <c r="G3101" s="429"/>
      <c r="H3101" s="429"/>
      <c r="I3101" s="429"/>
      <c r="J3101" s="429"/>
      <c r="K3101" s="429"/>
      <c r="L3101" s="429"/>
      <c r="M3101" s="429"/>
      <c r="N3101" s="429"/>
    </row>
    <row r="3102" spans="1:14" ht="24.95" customHeight="1" x14ac:dyDescent="0.2">
      <c r="A3102" s="429"/>
      <c r="B3102" s="429"/>
      <c r="C3102" s="429"/>
      <c r="D3102" s="429"/>
      <c r="E3102" s="429"/>
      <c r="F3102" s="429"/>
      <c r="G3102" s="429"/>
      <c r="H3102" s="429"/>
      <c r="I3102" s="429"/>
      <c r="J3102" s="429"/>
      <c r="K3102" s="429"/>
      <c r="L3102" s="429"/>
      <c r="M3102" s="429"/>
      <c r="N3102" s="429"/>
    </row>
    <row r="3103" spans="1:14" ht="24.95" customHeight="1" x14ac:dyDescent="0.2">
      <c r="A3103" s="429"/>
      <c r="B3103" s="429"/>
      <c r="C3103" s="429"/>
      <c r="D3103" s="429"/>
      <c r="E3103" s="429"/>
      <c r="F3103" s="429"/>
      <c r="G3103" s="429"/>
      <c r="H3103" s="429"/>
      <c r="I3103" s="429"/>
      <c r="J3103" s="429"/>
      <c r="K3103" s="429"/>
      <c r="L3103" s="429"/>
      <c r="M3103" s="429"/>
      <c r="N3103" s="429"/>
    </row>
    <row r="3104" spans="1:14" ht="24.95" customHeight="1" x14ac:dyDescent="0.2">
      <c r="A3104" s="429"/>
      <c r="B3104" s="429"/>
      <c r="C3104" s="429"/>
      <c r="D3104" s="429"/>
      <c r="E3104" s="429"/>
      <c r="F3104" s="429"/>
      <c r="G3104" s="429"/>
      <c r="H3104" s="429"/>
      <c r="I3104" s="429"/>
      <c r="J3104" s="429"/>
      <c r="K3104" s="429"/>
      <c r="L3104" s="429"/>
      <c r="M3104" s="429"/>
      <c r="N3104" s="429"/>
    </row>
    <row r="3105" spans="1:14" ht="24.95" customHeight="1" x14ac:dyDescent="0.2">
      <c r="A3105" s="429"/>
      <c r="B3105" s="429"/>
      <c r="C3105" s="429"/>
      <c r="D3105" s="429"/>
      <c r="E3105" s="429"/>
      <c r="F3105" s="429"/>
      <c r="G3105" s="429"/>
      <c r="H3105" s="429"/>
      <c r="I3105" s="429"/>
      <c r="J3105" s="429"/>
      <c r="K3105" s="429"/>
      <c r="L3105" s="429"/>
      <c r="M3105" s="429"/>
      <c r="N3105" s="429"/>
    </row>
    <row r="3106" spans="1:14" ht="24.95" customHeight="1" x14ac:dyDescent="0.2">
      <c r="A3106" s="429"/>
      <c r="B3106" s="429"/>
      <c r="C3106" s="429"/>
      <c r="D3106" s="429"/>
      <c r="E3106" s="429"/>
      <c r="F3106" s="429"/>
      <c r="G3106" s="429"/>
      <c r="H3106" s="429"/>
      <c r="I3106" s="429"/>
      <c r="J3106" s="429"/>
      <c r="K3106" s="429"/>
      <c r="L3106" s="429"/>
      <c r="M3106" s="429"/>
      <c r="N3106" s="429"/>
    </row>
    <row r="3107" spans="1:14" ht="24.95" customHeight="1" x14ac:dyDescent="0.2">
      <c r="A3107" s="429"/>
      <c r="B3107" s="429"/>
      <c r="C3107" s="429"/>
      <c r="D3107" s="429"/>
      <c r="E3107" s="429"/>
      <c r="F3107" s="429"/>
      <c r="G3107" s="429"/>
      <c r="H3107" s="429"/>
      <c r="I3107" s="429"/>
      <c r="J3107" s="429"/>
      <c r="K3107" s="429"/>
      <c r="L3107" s="429"/>
      <c r="M3107" s="429"/>
      <c r="N3107" s="429"/>
    </row>
    <row r="3108" spans="1:14" ht="24.95" customHeight="1" x14ac:dyDescent="0.2">
      <c r="A3108" s="429"/>
      <c r="B3108" s="429"/>
      <c r="C3108" s="429"/>
      <c r="D3108" s="429"/>
      <c r="E3108" s="429"/>
      <c r="F3108" s="429"/>
      <c r="G3108" s="429"/>
      <c r="H3108" s="429"/>
      <c r="I3108" s="429"/>
      <c r="J3108" s="429"/>
      <c r="K3108" s="429"/>
      <c r="L3108" s="429"/>
      <c r="M3108" s="429"/>
      <c r="N3108" s="429"/>
    </row>
    <row r="3109" spans="1:14" ht="24.95" customHeight="1" x14ac:dyDescent="0.2">
      <c r="A3109" s="429"/>
      <c r="B3109" s="429"/>
      <c r="C3109" s="429"/>
      <c r="D3109" s="429"/>
      <c r="E3109" s="429"/>
      <c r="F3109" s="429"/>
      <c r="G3109" s="429"/>
      <c r="H3109" s="429"/>
      <c r="I3109" s="429"/>
      <c r="J3109" s="429"/>
      <c r="K3109" s="429"/>
      <c r="L3109" s="429"/>
      <c r="M3109" s="429"/>
      <c r="N3109" s="429"/>
    </row>
    <row r="3110" spans="1:14" ht="24.95" customHeight="1" x14ac:dyDescent="0.2">
      <c r="A3110" s="429"/>
      <c r="B3110" s="429"/>
      <c r="C3110" s="429"/>
      <c r="D3110" s="429"/>
      <c r="E3110" s="429"/>
      <c r="F3110" s="429"/>
      <c r="G3110" s="429"/>
      <c r="H3110" s="429"/>
      <c r="I3110" s="429"/>
      <c r="J3110" s="429"/>
      <c r="K3110" s="429"/>
      <c r="L3110" s="429"/>
      <c r="M3110" s="429"/>
      <c r="N3110" s="429"/>
    </row>
    <row r="3111" spans="1:14" ht="24.95" customHeight="1" x14ac:dyDescent="0.2">
      <c r="A3111" s="429"/>
      <c r="B3111" s="429"/>
      <c r="C3111" s="429"/>
      <c r="D3111" s="429"/>
      <c r="E3111" s="429"/>
      <c r="F3111" s="429"/>
      <c r="G3111" s="429"/>
      <c r="H3111" s="429"/>
      <c r="I3111" s="429"/>
      <c r="J3111" s="429"/>
      <c r="K3111" s="429"/>
      <c r="L3111" s="429"/>
      <c r="M3111" s="429"/>
      <c r="N3111" s="429"/>
    </row>
    <row r="3112" spans="1:14" ht="24.95" customHeight="1" x14ac:dyDescent="0.2">
      <c r="A3112" s="429"/>
      <c r="B3112" s="429"/>
      <c r="C3112" s="429"/>
      <c r="D3112" s="429"/>
      <c r="E3112" s="429"/>
      <c r="F3112" s="429"/>
      <c r="G3112" s="429"/>
      <c r="H3112" s="429"/>
      <c r="I3112" s="429"/>
      <c r="J3112" s="429"/>
      <c r="K3112" s="429"/>
      <c r="L3112" s="429"/>
      <c r="M3112" s="429"/>
      <c r="N3112" s="429"/>
    </row>
    <row r="3113" spans="1:14" ht="24.95" customHeight="1" x14ac:dyDescent="0.2">
      <c r="A3113" s="429"/>
      <c r="B3113" s="429"/>
      <c r="C3113" s="429"/>
      <c r="D3113" s="429"/>
      <c r="E3113" s="429"/>
      <c r="F3113" s="429"/>
      <c r="G3113" s="429"/>
      <c r="H3113" s="429"/>
      <c r="I3113" s="429"/>
      <c r="J3113" s="429"/>
      <c r="K3113" s="429"/>
      <c r="L3113" s="429"/>
      <c r="M3113" s="429"/>
      <c r="N3113" s="429"/>
    </row>
    <row r="3114" spans="1:14" ht="24.95" customHeight="1" x14ac:dyDescent="0.2">
      <c r="A3114" s="429"/>
      <c r="B3114" s="429"/>
      <c r="C3114" s="429"/>
      <c r="D3114" s="429"/>
      <c r="E3114" s="429"/>
      <c r="F3114" s="429"/>
      <c r="G3114" s="429"/>
      <c r="H3114" s="429"/>
      <c r="I3114" s="429"/>
      <c r="J3114" s="429"/>
      <c r="K3114" s="429"/>
      <c r="L3114" s="429"/>
      <c r="M3114" s="429"/>
      <c r="N3114" s="429"/>
    </row>
    <row r="3115" spans="1:14" ht="24.95" customHeight="1" x14ac:dyDescent="0.2">
      <c r="A3115" s="429"/>
      <c r="B3115" s="429"/>
      <c r="C3115" s="429"/>
      <c r="D3115" s="429"/>
      <c r="E3115" s="429"/>
      <c r="F3115" s="429"/>
      <c r="G3115" s="429"/>
      <c r="H3115" s="429"/>
      <c r="I3115" s="429"/>
      <c r="J3115" s="429"/>
      <c r="K3115" s="429"/>
      <c r="L3115" s="429"/>
      <c r="M3115" s="429"/>
      <c r="N3115" s="429"/>
    </row>
    <row r="3116" spans="1:14" ht="24.95" customHeight="1" x14ac:dyDescent="0.2">
      <c r="A3116" s="429"/>
      <c r="B3116" s="429"/>
      <c r="C3116" s="429"/>
      <c r="D3116" s="429"/>
      <c r="E3116" s="429"/>
      <c r="F3116" s="429"/>
      <c r="G3116" s="429"/>
      <c r="H3116" s="429"/>
      <c r="I3116" s="429"/>
      <c r="J3116" s="429"/>
      <c r="K3116" s="429"/>
      <c r="L3116" s="429"/>
      <c r="M3116" s="429"/>
      <c r="N3116" s="429"/>
    </row>
    <row r="3117" spans="1:14" ht="24.95" customHeight="1" x14ac:dyDescent="0.2">
      <c r="A3117" s="429"/>
      <c r="B3117" s="429"/>
      <c r="C3117" s="429"/>
      <c r="D3117" s="429"/>
      <c r="E3117" s="429"/>
      <c r="F3117" s="429"/>
      <c r="G3117" s="429"/>
      <c r="H3117" s="429"/>
      <c r="I3117" s="429"/>
      <c r="J3117" s="429"/>
      <c r="K3117" s="429"/>
      <c r="L3117" s="429"/>
      <c r="M3117" s="429"/>
      <c r="N3117" s="429"/>
    </row>
    <row r="3118" spans="1:14" ht="24.95" customHeight="1" x14ac:dyDescent="0.2">
      <c r="A3118" s="429"/>
      <c r="B3118" s="429"/>
      <c r="C3118" s="429"/>
      <c r="D3118" s="429"/>
      <c r="E3118" s="429"/>
      <c r="F3118" s="429"/>
      <c r="G3118" s="429"/>
      <c r="H3118" s="429"/>
      <c r="I3118" s="429"/>
      <c r="J3118" s="429"/>
      <c r="K3118" s="429"/>
      <c r="L3118" s="429"/>
      <c r="M3118" s="429"/>
      <c r="N3118" s="429"/>
    </row>
    <row r="3119" spans="1:14" ht="24.95" customHeight="1" x14ac:dyDescent="0.2">
      <c r="A3119" s="429"/>
      <c r="B3119" s="429"/>
      <c r="C3119" s="429"/>
      <c r="D3119" s="429"/>
      <c r="E3119" s="429"/>
      <c r="F3119" s="429"/>
      <c r="G3119" s="429"/>
      <c r="H3119" s="429"/>
      <c r="I3119" s="429"/>
      <c r="J3119" s="429"/>
      <c r="K3119" s="429"/>
      <c r="L3119" s="429"/>
      <c r="M3119" s="429"/>
      <c r="N3119" s="429"/>
    </row>
    <row r="3120" spans="1:14" ht="24.95" customHeight="1" x14ac:dyDescent="0.2">
      <c r="A3120" s="429"/>
      <c r="B3120" s="429"/>
      <c r="C3120" s="429"/>
      <c r="D3120" s="429"/>
      <c r="E3120" s="429"/>
      <c r="F3120" s="429"/>
      <c r="G3120" s="429"/>
      <c r="H3120" s="429"/>
      <c r="I3120" s="429"/>
      <c r="J3120" s="429"/>
      <c r="K3120" s="429"/>
      <c r="L3120" s="429"/>
      <c r="M3120" s="429"/>
      <c r="N3120" s="429"/>
    </row>
    <row r="3121" spans="1:14" ht="24.95" customHeight="1" x14ac:dyDescent="0.2">
      <c r="A3121" s="429"/>
      <c r="B3121" s="429"/>
      <c r="C3121" s="429"/>
      <c r="D3121" s="429"/>
      <c r="E3121" s="429"/>
      <c r="F3121" s="429"/>
      <c r="G3121" s="429"/>
      <c r="H3121" s="429"/>
      <c r="I3121" s="429"/>
      <c r="J3121" s="429"/>
      <c r="K3121" s="429"/>
      <c r="L3121" s="429"/>
      <c r="M3121" s="429"/>
      <c r="N3121" s="429"/>
    </row>
    <row r="3122" spans="1:14" ht="24.95" customHeight="1" x14ac:dyDescent="0.2">
      <c r="A3122" s="429"/>
      <c r="B3122" s="429"/>
      <c r="C3122" s="429"/>
      <c r="D3122" s="429"/>
      <c r="E3122" s="429"/>
      <c r="F3122" s="429"/>
      <c r="G3122" s="429"/>
      <c r="H3122" s="429"/>
      <c r="I3122" s="429"/>
      <c r="J3122" s="429"/>
      <c r="K3122" s="429"/>
      <c r="L3122" s="429"/>
      <c r="M3122" s="429"/>
      <c r="N3122" s="429"/>
    </row>
    <row r="3123" spans="1:14" ht="24.95" customHeight="1" x14ac:dyDescent="0.2">
      <c r="A3123" s="429"/>
      <c r="B3123" s="429"/>
      <c r="C3123" s="429"/>
      <c r="D3123" s="429"/>
      <c r="E3123" s="429"/>
      <c r="F3123" s="429"/>
      <c r="G3123" s="429"/>
      <c r="H3123" s="429"/>
      <c r="I3123" s="429"/>
      <c r="J3123" s="429"/>
      <c r="K3123" s="429"/>
      <c r="L3123" s="429"/>
      <c r="M3123" s="429"/>
      <c r="N3123" s="429"/>
    </row>
    <row r="3124" spans="1:14" ht="39.950000000000003" customHeight="1" x14ac:dyDescent="0.2">
      <c r="A3124" s="764" t="s">
        <v>579</v>
      </c>
      <c r="B3124" s="764"/>
      <c r="C3124" s="764"/>
      <c r="D3124" s="764"/>
      <c r="E3124" s="764"/>
      <c r="F3124" s="764"/>
      <c r="G3124" s="764"/>
      <c r="H3124" s="764"/>
      <c r="I3124" s="764"/>
      <c r="J3124" s="764"/>
      <c r="K3124" s="764"/>
      <c r="L3124" s="764"/>
      <c r="M3124" s="764"/>
      <c r="N3124" s="764"/>
    </row>
    <row r="3125" spans="1:14" ht="24.95" customHeight="1" x14ac:dyDescent="0.2">
      <c r="A3125" s="429"/>
      <c r="B3125" s="429"/>
      <c r="C3125" s="429"/>
      <c r="D3125" s="429"/>
      <c r="E3125" s="429"/>
      <c r="F3125" s="429"/>
      <c r="G3125" s="429"/>
      <c r="H3125" s="429"/>
      <c r="I3125" s="429"/>
      <c r="J3125" s="429"/>
      <c r="K3125" s="429"/>
      <c r="L3125" s="429"/>
      <c r="M3125" s="429"/>
      <c r="N3125" s="429"/>
    </row>
    <row r="3126" spans="1:14" ht="24.95" customHeight="1" x14ac:dyDescent="0.2">
      <c r="A3126" s="347"/>
      <c r="B3126" s="508" t="s">
        <v>44</v>
      </c>
      <c r="C3126" s="508" t="s">
        <v>45</v>
      </c>
      <c r="D3126" s="508" t="s">
        <v>46</v>
      </c>
      <c r="E3126" s="508" t="s">
        <v>47</v>
      </c>
      <c r="F3126" s="508" t="s">
        <v>48</v>
      </c>
      <c r="G3126" s="508" t="s">
        <v>49</v>
      </c>
      <c r="H3126" s="508" t="s">
        <v>50</v>
      </c>
      <c r="I3126" s="508" t="s">
        <v>60</v>
      </c>
      <c r="J3126" s="508" t="s">
        <v>61</v>
      </c>
      <c r="K3126" s="508" t="s">
        <v>53</v>
      </c>
      <c r="L3126" s="508" t="s">
        <v>62</v>
      </c>
      <c r="M3126" s="508" t="s">
        <v>55</v>
      </c>
      <c r="N3126" s="508" t="s">
        <v>13</v>
      </c>
    </row>
    <row r="3127" spans="1:14" ht="24.95" customHeight="1" x14ac:dyDescent="0.2">
      <c r="A3127" s="523" t="str">
        <f>'GASTO X T.A.'!A86</f>
        <v>GASTO EN ALOJAMIENTO</v>
      </c>
      <c r="B3127" s="524">
        <f>'GASTO X T.A.'!B86</f>
        <v>28382185.183732655</v>
      </c>
      <c r="C3127" s="524">
        <f>'GASTO X T.A.'!C86</f>
        <v>30754403.878827658</v>
      </c>
      <c r="D3127" s="524">
        <f>'GASTO X T.A.'!D86</f>
        <v>44262218.016337223</v>
      </c>
      <c r="E3127" s="524">
        <f>'GASTO X T.A.'!E86</f>
        <v>44348570.506742008</v>
      </c>
      <c r="F3127" s="524">
        <f>'GASTO X T.A.'!F86</f>
        <v>54174190.521677643</v>
      </c>
      <c r="G3127" s="524">
        <f>'GASTO X T.A.'!G86</f>
        <v>50719801.60527949</v>
      </c>
      <c r="H3127" s="524">
        <f>'GASTO X T.A.'!H86</f>
        <v>42740116.503328688</v>
      </c>
      <c r="I3127" s="524">
        <f>'GASTO X T.A.'!I86</f>
        <v>57946839.274803139</v>
      </c>
      <c r="J3127" s="524">
        <f>'GASTO X T.A.'!J86</f>
        <v>43735074.072246127</v>
      </c>
      <c r="K3127" s="524">
        <f>'GASTO X T.A.'!K86</f>
        <v>61651398.681508638</v>
      </c>
      <c r="L3127" s="524">
        <f>'GASTO X T.A.'!L86</f>
        <v>48706253.056279778</v>
      </c>
      <c r="M3127" s="524">
        <f>'GASTO X T.A.'!M86</f>
        <v>45277446.395755224</v>
      </c>
      <c r="N3127" s="601">
        <f>SUM(B3127:M3127)</f>
        <v>552698497.6965183</v>
      </c>
    </row>
    <row r="3128" spans="1:14" ht="24.95" customHeight="1" x14ac:dyDescent="0.2">
      <c r="A3128" s="523" t="str">
        <f>'GASTO X T.A.'!A87</f>
        <v>GASTO EN RESTAURANTES</v>
      </c>
      <c r="B3128" s="524">
        <f>'GASTO X T.A.'!B87</f>
        <v>11701414.743774937</v>
      </c>
      <c r="C3128" s="524">
        <f>'GASTO X T.A.'!C87</f>
        <v>12465541.014903544</v>
      </c>
      <c r="D3128" s="524">
        <f>'GASTO X T.A.'!D87</f>
        <v>18454486.059150171</v>
      </c>
      <c r="E3128" s="524">
        <f>'GASTO X T.A.'!E87</f>
        <v>15709587.985351846</v>
      </c>
      <c r="F3128" s="524">
        <f>'GASTO X T.A.'!F87</f>
        <v>18883388.122556325</v>
      </c>
      <c r="G3128" s="524">
        <f>'GASTO X T.A.'!G87</f>
        <v>17457119.275238667</v>
      </c>
      <c r="H3128" s="524">
        <f>'GASTO X T.A.'!H87</f>
        <v>22828667.98140363</v>
      </c>
      <c r="I3128" s="524">
        <f>'GASTO X T.A.'!I87</f>
        <v>29680266.31613588</v>
      </c>
      <c r="J3128" s="524">
        <f>'GASTO X T.A.'!J87</f>
        <v>23084026.455274772</v>
      </c>
      <c r="K3128" s="524">
        <f>'GASTO X T.A.'!K87</f>
        <v>19307261.711476892</v>
      </c>
      <c r="L3128" s="524">
        <f>'GASTO X T.A.'!L87</f>
        <v>16017852.781698447</v>
      </c>
      <c r="M3128" s="524">
        <f>'GASTO X T.A.'!M87</f>
        <v>15346351.425096897</v>
      </c>
      <c r="N3128" s="601">
        <f t="shared" ref="N3128:N3133" si="130">SUM(B3128:M3128)</f>
        <v>220935963.872062</v>
      </c>
    </row>
    <row r="3129" spans="1:14" ht="24.95" customHeight="1" x14ac:dyDescent="0.2">
      <c r="A3129" s="523" t="str">
        <f>'GASTO X T.A.'!A88</f>
        <v>GASTO EN ALIMENTACIÓN FUERA DE RESTAURANTES</v>
      </c>
      <c r="B3129" s="524">
        <f>'GASTO X T.A.'!B88</f>
        <v>4129900.3640559297</v>
      </c>
      <c r="C3129" s="524">
        <f>'GASTO X T.A.'!C88</f>
        <v>4573391.3719953904</v>
      </c>
      <c r="D3129" s="524">
        <f>'GASTO X T.A.'!D88</f>
        <v>6768950.7298566364</v>
      </c>
      <c r="E3129" s="524">
        <f>'GASTO X T.A.'!E88</f>
        <v>2825688.9700124622</v>
      </c>
      <c r="F3129" s="524">
        <f>'GASTO X T.A.'!F88</f>
        <v>3398887.80943191</v>
      </c>
      <c r="G3129" s="524">
        <f>'GASTO X T.A.'!G88</f>
        <v>3252221.8856917601</v>
      </c>
      <c r="H3129" s="524">
        <f>'GASTO X T.A.'!H88</f>
        <v>6230793.5490986621</v>
      </c>
      <c r="I3129" s="524">
        <f>'GASTO X T.A.'!I88</f>
        <v>7504679.7154798992</v>
      </c>
      <c r="J3129" s="524">
        <f>'GASTO X T.A.'!J88</f>
        <v>6077604.7052065376</v>
      </c>
      <c r="K3129" s="524">
        <f>'GASTO X T.A.'!K88</f>
        <v>5998367.4694088856</v>
      </c>
      <c r="L3129" s="524">
        <f>'GASTO X T.A.'!L88</f>
        <v>4286548.7859277567</v>
      </c>
      <c r="M3129" s="524">
        <f>'GASTO X T.A.'!M88</f>
        <v>4003470.3896517674</v>
      </c>
      <c r="N3129" s="601">
        <f t="shared" si="130"/>
        <v>59050505.745817602</v>
      </c>
    </row>
    <row r="3130" spans="1:14" ht="24.95" customHeight="1" x14ac:dyDescent="0.2">
      <c r="A3130" s="523" t="str">
        <f>'GASTO X T.A.'!A89</f>
        <v>GASTO EN DESPLAZAMIENTOS / TRANSPORTE</v>
      </c>
      <c r="B3130" s="524">
        <f>'GASTO X T.A.'!B89</f>
        <v>6349789.629952536</v>
      </c>
      <c r="C3130" s="524">
        <f>'GASTO X T.A.'!C89</f>
        <v>6670358.6743442565</v>
      </c>
      <c r="D3130" s="524">
        <f>'GASTO X T.A.'!D89</f>
        <v>9916406.7167442665</v>
      </c>
      <c r="E3130" s="524">
        <f>'GASTO X T.A.'!E89</f>
        <v>9509167.2578185704</v>
      </c>
      <c r="F3130" s="524">
        <f>'GASTO X T.A.'!F89</f>
        <v>11043975.705085097</v>
      </c>
      <c r="G3130" s="524">
        <f>'GASTO X T.A.'!G89</f>
        <v>10563585.988649983</v>
      </c>
      <c r="H3130" s="524">
        <f>'GASTO X T.A.'!H89</f>
        <v>15190441.335324289</v>
      </c>
      <c r="I3130" s="524">
        <f>'GASTO X T.A.'!I89</f>
        <v>19640957.804397345</v>
      </c>
      <c r="J3130" s="524">
        <f>'GASTO X T.A.'!J89</f>
        <v>15566073.212888613</v>
      </c>
      <c r="K3130" s="524">
        <f>'GASTO X T.A.'!K89</f>
        <v>14805240.595229693</v>
      </c>
      <c r="L3130" s="524">
        <f>'GASTO X T.A.'!L89</f>
        <v>12725737.747393934</v>
      </c>
      <c r="M3130" s="524">
        <f>'GASTO X T.A.'!M89</f>
        <v>11763387.234893514</v>
      </c>
      <c r="N3130" s="601">
        <f t="shared" si="130"/>
        <v>143745121.90272209</v>
      </c>
    </row>
    <row r="3131" spans="1:14" ht="24.95" customHeight="1" x14ac:dyDescent="0.2">
      <c r="A3131" s="523" t="str">
        <f>'GASTO X T.A.'!A90</f>
        <v>GASTO EN CULTURA Y OCIO</v>
      </c>
      <c r="B3131" s="524">
        <f>'GASTO X T.A.'!B90</f>
        <v>1887991.7149631905</v>
      </c>
      <c r="C3131" s="524">
        <f>'GASTO X T.A.'!C90</f>
        <v>2077283.6901002647</v>
      </c>
      <c r="D3131" s="524">
        <f>'GASTO X T.A.'!D90</f>
        <v>2981315.8811731827</v>
      </c>
      <c r="E3131" s="524">
        <f>'GASTO X T.A.'!E90</f>
        <v>4564843.8277322156</v>
      </c>
      <c r="F3131" s="524">
        <f>'GASTO X T.A.'!F90</f>
        <v>5098555.9124877844</v>
      </c>
      <c r="G3131" s="524">
        <f>'GASTO X T.A.'!G90</f>
        <v>5196577.8124810178</v>
      </c>
      <c r="H3131" s="524">
        <f>'GASTO X T.A.'!H90</f>
        <v>7554064.6624570685</v>
      </c>
      <c r="I3131" s="524">
        <f>'GASTO X T.A.'!I90</f>
        <v>9885359.1332914811</v>
      </c>
      <c r="J3131" s="524">
        <f>'GASTO X T.A.'!J90</f>
        <v>7748620.0737844594</v>
      </c>
      <c r="K3131" s="524">
        <f>'GASTO X T.A.'!K90</f>
        <v>4622568.4642268354</v>
      </c>
      <c r="L3131" s="524">
        <f>'GASTO X T.A.'!L90</f>
        <v>3604315.6256783917</v>
      </c>
      <c r="M3131" s="524">
        <f>'GASTO X T.A.'!M90</f>
        <v>3540680.0010194294</v>
      </c>
      <c r="N3131" s="601">
        <f t="shared" si="130"/>
        <v>58762176.799395308</v>
      </c>
    </row>
    <row r="3132" spans="1:14" ht="24.95" customHeight="1" x14ac:dyDescent="0.2">
      <c r="A3132" s="523" t="str">
        <f>'GASTO X T.A.'!A91</f>
        <v>GASTO EN COMPRAS</v>
      </c>
      <c r="B3132" s="524">
        <f>'GASTO X T.A.'!B91</f>
        <v>2280354.6970162764</v>
      </c>
      <c r="C3132" s="524">
        <f>'GASTO X T.A.'!C91</f>
        <v>2353809.1807710417</v>
      </c>
      <c r="D3132" s="524">
        <f>'GASTO X T.A.'!D91</f>
        <v>3461620.1020196234</v>
      </c>
      <c r="E3132" s="524">
        <f>'GASTO X T.A.'!E91</f>
        <v>2920532.897827616</v>
      </c>
      <c r="F3132" s="524">
        <f>'GASTO X T.A.'!F91</f>
        <v>3148828.2317254394</v>
      </c>
      <c r="G3132" s="524">
        <f>'GASTO X T.A.'!G91</f>
        <v>3143017.0469535664</v>
      </c>
      <c r="H3132" s="524">
        <f>'GASTO X T.A.'!H91</f>
        <v>2566251.7915952695</v>
      </c>
      <c r="I3132" s="524">
        <f>'GASTO X T.A.'!I91</f>
        <v>3509919.9479179056</v>
      </c>
      <c r="J3132" s="524">
        <f>'GASTO X T.A.'!J91</f>
        <v>2808111.513060844</v>
      </c>
      <c r="K3132" s="524">
        <f>'GASTO X T.A.'!K91</f>
        <v>6516785.2644232381</v>
      </c>
      <c r="L3132" s="524">
        <f>'GASTO X T.A.'!L91</f>
        <v>4658135.32899292</v>
      </c>
      <c r="M3132" s="524">
        <f>'GASTO X T.A.'!M91</f>
        <v>4364806.1922089309</v>
      </c>
      <c r="N3132" s="601">
        <f t="shared" si="130"/>
        <v>41732172.194512665</v>
      </c>
    </row>
    <row r="3133" spans="1:14" ht="24.95" customHeight="1" x14ac:dyDescent="0.2">
      <c r="A3133" s="523" t="str">
        <f>'GASTO X T.A.'!A92</f>
        <v>OTROS GASTOS</v>
      </c>
      <c r="B3133" s="524">
        <f>'GASTO X T.A.'!B92</f>
        <v>698043.76775793638</v>
      </c>
      <c r="C3133" s="524">
        <f>'GASTO X T.A.'!C92</f>
        <v>652953.18713624333</v>
      </c>
      <c r="D3133" s="524">
        <f>'GASTO X T.A.'!D92</f>
        <v>817308.11382275133</v>
      </c>
      <c r="E3133" s="524">
        <f>'GASTO X T.A.'!E92</f>
        <v>0</v>
      </c>
      <c r="F3133" s="524">
        <f>'GASTO X T.A.'!F92</f>
        <v>0</v>
      </c>
      <c r="G3133" s="524">
        <f>'GASTO X T.A.'!G92</f>
        <v>0</v>
      </c>
      <c r="H3133" s="524">
        <f>'GASTO X T.A.'!H92</f>
        <v>89525.64870704661</v>
      </c>
      <c r="I3133" s="524">
        <f>'GASTO X T.A.'!I92</f>
        <v>94665.958378440613</v>
      </c>
      <c r="J3133" s="524">
        <f>'GASTO X T.A.'!J92</f>
        <v>83207.520616737471</v>
      </c>
      <c r="K3133" s="524">
        <f>'GASTO X T.A.'!K92</f>
        <v>86823.063604707073</v>
      </c>
      <c r="L3133" s="524">
        <f>'GASTO X T.A.'!L92</f>
        <v>87128.952169032622</v>
      </c>
      <c r="M3133" s="524">
        <f>'GASTO X T.A.'!M92</f>
        <v>83116.136338802025</v>
      </c>
      <c r="N3133" s="601">
        <f t="shared" si="130"/>
        <v>2692772.3485316979</v>
      </c>
    </row>
    <row r="3134" spans="1:14" ht="24.95" customHeight="1" x14ac:dyDescent="0.2">
      <c r="A3134" s="509" t="s">
        <v>283</v>
      </c>
      <c r="B3134" s="602">
        <f>SUM(B3127:B3133)</f>
        <v>55429680.101253465</v>
      </c>
      <c r="C3134" s="602">
        <f t="shared" ref="C3134" si="131">SUM(C3127:C3133)</f>
        <v>59547740.998078398</v>
      </c>
      <c r="D3134" s="602">
        <f t="shared" ref="D3134" si="132">SUM(D3127:D3133)</f>
        <v>86662305.619103849</v>
      </c>
      <c r="E3134" s="602">
        <f t="shared" ref="E3134" si="133">SUM(E3127:E3133)</f>
        <v>79878391.445484713</v>
      </c>
      <c r="F3134" s="602">
        <f t="shared" ref="F3134" si="134">SUM(F3127:F3133)</f>
        <v>95747826.302964211</v>
      </c>
      <c r="G3134" s="602">
        <f t="shared" ref="G3134" si="135">SUM(G3127:G3133)</f>
        <v>90332323.614294469</v>
      </c>
      <c r="H3134" s="602">
        <f t="shared" ref="H3134" si="136">SUM(H3127:H3133)</f>
        <v>97199861.471914634</v>
      </c>
      <c r="I3134" s="602">
        <f t="shared" ref="I3134" si="137">SUM(I3127:I3133)</f>
        <v>128262688.15040408</v>
      </c>
      <c r="J3134" s="602">
        <f t="shared" ref="J3134" si="138">SUM(J3127:J3133)</f>
        <v>99102717.553078085</v>
      </c>
      <c r="K3134" s="602">
        <f t="shared" ref="K3134" si="139">SUM(K3127:K3133)</f>
        <v>112988445.2498789</v>
      </c>
      <c r="L3134" s="602">
        <f t="shared" ref="L3134" si="140">SUM(L3127:L3133)</f>
        <v>90085972.278140262</v>
      </c>
      <c r="M3134" s="602">
        <f t="shared" ref="M3134" si="141">SUM(M3127:M3133)</f>
        <v>84379257.774964571</v>
      </c>
      <c r="N3134" s="602">
        <f t="shared" ref="N3134" si="142">SUM(N3127:N3133)</f>
        <v>1079617210.5595596</v>
      </c>
    </row>
    <row r="3135" spans="1:14" ht="24.95" customHeight="1" x14ac:dyDescent="0.2">
      <c r="A3135" s="429"/>
      <c r="B3135" s="429"/>
      <c r="C3135" s="429"/>
      <c r="D3135" s="429"/>
      <c r="E3135" s="429"/>
      <c r="F3135" s="429"/>
      <c r="G3135" s="429"/>
      <c r="H3135" s="429"/>
      <c r="I3135" s="429"/>
      <c r="J3135" s="429"/>
      <c r="K3135" s="429"/>
      <c r="L3135" s="429"/>
      <c r="M3135" s="429"/>
      <c r="N3135" s="429"/>
    </row>
    <row r="3136" spans="1:14" ht="24.95" customHeight="1" x14ac:dyDescent="0.2">
      <c r="A3136" s="429"/>
      <c r="B3136" s="429"/>
      <c r="C3136" s="429"/>
      <c r="D3136" s="429"/>
      <c r="E3136" s="429"/>
      <c r="F3136" s="429"/>
      <c r="G3136" s="429"/>
      <c r="H3136" s="429"/>
      <c r="I3136" s="429"/>
      <c r="J3136" s="429"/>
      <c r="K3136" s="429"/>
      <c r="L3136" s="429"/>
      <c r="M3136" s="429"/>
      <c r="N3136" s="429"/>
    </row>
    <row r="3137" spans="1:14" ht="24.95" customHeight="1" x14ac:dyDescent="0.2">
      <c r="A3137" s="429"/>
      <c r="B3137" s="429"/>
      <c r="C3137" s="429"/>
      <c r="D3137" s="429"/>
      <c r="E3137" s="429"/>
      <c r="F3137" s="429"/>
      <c r="G3137" s="429"/>
      <c r="H3137" s="429"/>
      <c r="I3137" s="429"/>
      <c r="J3137" s="429"/>
      <c r="K3137" s="429"/>
      <c r="L3137" s="429"/>
      <c r="M3137" s="429"/>
      <c r="N3137" s="429"/>
    </row>
    <row r="3138" spans="1:14" ht="24.95" customHeight="1" x14ac:dyDescent="0.2">
      <c r="A3138" s="429"/>
      <c r="B3138" s="429"/>
      <c r="C3138" s="429"/>
      <c r="D3138" s="429"/>
      <c r="E3138" s="429"/>
      <c r="F3138" s="429"/>
      <c r="G3138" s="429"/>
      <c r="H3138" s="429"/>
      <c r="I3138" s="429"/>
      <c r="J3138" s="429"/>
      <c r="K3138" s="429"/>
      <c r="L3138" s="429"/>
      <c r="M3138" s="429"/>
      <c r="N3138" s="429"/>
    </row>
    <row r="3139" spans="1:14" ht="24.95" customHeight="1" x14ac:dyDescent="0.2">
      <c r="A3139" s="429"/>
      <c r="B3139" s="429"/>
      <c r="C3139" s="429"/>
      <c r="D3139" s="429"/>
      <c r="E3139" s="429"/>
      <c r="F3139" s="429"/>
      <c r="G3139" s="429"/>
      <c r="H3139" s="429"/>
      <c r="I3139" s="429"/>
      <c r="J3139" s="429"/>
      <c r="K3139" s="429"/>
      <c r="L3139" s="429"/>
      <c r="M3139" s="429"/>
      <c r="N3139" s="429"/>
    </row>
    <row r="3140" spans="1:14" ht="24.95" customHeight="1" x14ac:dyDescent="0.2">
      <c r="A3140" s="429"/>
      <c r="B3140" s="429"/>
      <c r="C3140" s="429"/>
      <c r="D3140" s="429"/>
      <c r="E3140" s="429"/>
      <c r="F3140" s="429"/>
      <c r="G3140" s="429"/>
      <c r="H3140" s="429"/>
      <c r="I3140" s="429"/>
      <c r="J3140" s="429"/>
      <c r="K3140" s="429"/>
      <c r="L3140" s="429"/>
      <c r="M3140" s="429"/>
      <c r="N3140" s="429"/>
    </row>
    <row r="3141" spans="1:14" ht="24.95" customHeight="1" x14ac:dyDescent="0.2">
      <c r="A3141" s="429"/>
      <c r="B3141" s="429"/>
      <c r="C3141" s="429"/>
      <c r="D3141" s="429"/>
      <c r="E3141" s="429"/>
      <c r="F3141" s="429"/>
      <c r="G3141" s="429"/>
      <c r="H3141" s="429"/>
      <c r="I3141" s="429"/>
      <c r="J3141" s="429"/>
      <c r="K3141" s="429"/>
      <c r="L3141" s="429"/>
      <c r="M3141" s="429"/>
      <c r="N3141" s="429"/>
    </row>
    <row r="3142" spans="1:14" ht="24.95" customHeight="1" x14ac:dyDescent="0.2">
      <c r="A3142" s="429"/>
      <c r="B3142" s="429"/>
      <c r="C3142" s="429"/>
      <c r="D3142" s="429"/>
      <c r="E3142" s="429"/>
      <c r="F3142" s="429"/>
      <c r="G3142" s="429"/>
      <c r="H3142" s="429"/>
      <c r="I3142" s="429"/>
      <c r="J3142" s="429"/>
      <c r="K3142" s="429"/>
      <c r="L3142" s="429"/>
      <c r="M3142" s="429"/>
      <c r="N3142" s="429"/>
    </row>
    <row r="3143" spans="1:14" ht="24.95" customHeight="1" x14ac:dyDescent="0.2">
      <c r="A3143" s="429"/>
      <c r="B3143" s="429"/>
      <c r="C3143" s="429"/>
      <c r="D3143" s="429"/>
      <c r="E3143" s="429"/>
      <c r="F3143" s="429"/>
      <c r="G3143" s="429"/>
      <c r="H3143" s="429"/>
      <c r="I3143" s="429"/>
      <c r="J3143" s="429"/>
      <c r="K3143" s="429"/>
      <c r="L3143" s="429"/>
      <c r="M3143" s="429"/>
      <c r="N3143" s="429"/>
    </row>
    <row r="3144" spans="1:14" ht="24.95" customHeight="1" x14ac:dyDescent="0.2">
      <c r="A3144" s="429"/>
      <c r="B3144" s="429"/>
      <c r="C3144" s="429"/>
      <c r="D3144" s="429"/>
      <c r="E3144" s="429"/>
      <c r="F3144" s="429"/>
      <c r="G3144" s="429"/>
      <c r="H3144" s="429"/>
      <c r="I3144" s="429"/>
      <c r="J3144" s="429"/>
      <c r="K3144" s="429"/>
      <c r="L3144" s="429"/>
      <c r="M3144" s="429"/>
      <c r="N3144" s="429"/>
    </row>
    <row r="3145" spans="1:14" ht="24.95" customHeight="1" x14ac:dyDescent="0.2">
      <c r="A3145" s="429"/>
      <c r="B3145" s="429"/>
      <c r="C3145" s="429"/>
      <c r="D3145" s="429"/>
      <c r="E3145" s="429"/>
      <c r="F3145" s="429"/>
      <c r="G3145" s="429"/>
      <c r="H3145" s="429"/>
      <c r="I3145" s="429"/>
      <c r="J3145" s="429"/>
      <c r="K3145" s="429"/>
      <c r="L3145" s="429"/>
      <c r="M3145" s="429"/>
      <c r="N3145" s="429"/>
    </row>
    <row r="3146" spans="1:14" ht="24.95" customHeight="1" x14ac:dyDescent="0.2">
      <c r="A3146" s="429"/>
      <c r="B3146" s="429"/>
      <c r="C3146" s="429"/>
      <c r="D3146" s="429"/>
      <c r="E3146" s="429"/>
      <c r="F3146" s="429"/>
      <c r="G3146" s="429"/>
      <c r="H3146" s="429"/>
      <c r="I3146" s="429"/>
      <c r="J3146" s="429"/>
      <c r="K3146" s="429"/>
      <c r="L3146" s="429"/>
      <c r="M3146" s="429"/>
      <c r="N3146" s="429"/>
    </row>
    <row r="3147" spans="1:14" ht="24.95" customHeight="1" x14ac:dyDescent="0.2">
      <c r="A3147" s="429"/>
      <c r="B3147" s="429"/>
      <c r="C3147" s="429"/>
      <c r="D3147" s="429"/>
      <c r="E3147" s="429"/>
      <c r="F3147" s="429"/>
      <c r="G3147" s="429"/>
      <c r="H3147" s="429"/>
      <c r="I3147" s="429"/>
      <c r="J3147" s="429"/>
      <c r="K3147" s="429"/>
      <c r="L3147" s="429"/>
      <c r="M3147" s="429"/>
      <c r="N3147" s="429"/>
    </row>
    <row r="3148" spans="1:14" ht="24.95" customHeight="1" x14ac:dyDescent="0.2">
      <c r="A3148" s="429"/>
      <c r="B3148" s="429"/>
      <c r="C3148" s="429"/>
      <c r="D3148" s="429"/>
      <c r="E3148" s="429"/>
      <c r="F3148" s="429"/>
      <c r="G3148" s="429"/>
      <c r="H3148" s="429"/>
      <c r="I3148" s="429"/>
      <c r="J3148" s="429"/>
      <c r="K3148" s="429"/>
      <c r="L3148" s="429"/>
      <c r="M3148" s="429"/>
      <c r="N3148" s="429"/>
    </row>
    <row r="3149" spans="1:14" ht="24.95" customHeight="1" x14ac:dyDescent="0.2">
      <c r="A3149" s="429"/>
      <c r="B3149" s="429"/>
      <c r="C3149" s="429"/>
      <c r="D3149" s="429"/>
      <c r="E3149" s="429"/>
      <c r="F3149" s="429"/>
      <c r="G3149" s="429"/>
      <c r="H3149" s="429"/>
      <c r="I3149" s="429"/>
      <c r="J3149" s="429"/>
      <c r="K3149" s="429"/>
      <c r="L3149" s="429"/>
      <c r="M3149" s="429"/>
      <c r="N3149" s="429"/>
    </row>
    <row r="3150" spans="1:14" ht="24.95" customHeight="1" x14ac:dyDescent="0.2">
      <c r="A3150" s="429"/>
      <c r="B3150" s="429"/>
      <c r="C3150" s="429"/>
      <c r="D3150" s="429"/>
      <c r="E3150" s="429"/>
      <c r="F3150" s="429"/>
      <c r="G3150" s="429"/>
      <c r="H3150" s="429"/>
      <c r="I3150" s="429"/>
      <c r="J3150" s="429"/>
      <c r="K3150" s="429"/>
      <c r="L3150" s="429"/>
      <c r="M3150" s="429"/>
      <c r="N3150" s="429"/>
    </row>
    <row r="3151" spans="1:14" ht="24.95" customHeight="1" x14ac:dyDescent="0.2">
      <c r="A3151" s="429"/>
      <c r="B3151" s="429"/>
      <c r="C3151" s="429"/>
      <c r="D3151" s="429"/>
      <c r="E3151" s="429"/>
      <c r="F3151" s="429"/>
      <c r="G3151" s="429"/>
      <c r="H3151" s="429"/>
      <c r="I3151" s="429"/>
      <c r="J3151" s="429"/>
      <c r="K3151" s="429"/>
      <c r="L3151" s="429"/>
      <c r="M3151" s="429"/>
      <c r="N3151" s="429"/>
    </row>
    <row r="3152" spans="1:14" ht="24.95" customHeight="1" x14ac:dyDescent="0.2">
      <c r="A3152" s="429"/>
      <c r="B3152" s="429"/>
      <c r="C3152" s="429"/>
      <c r="D3152" s="429"/>
      <c r="E3152" s="429"/>
      <c r="F3152" s="429"/>
      <c r="G3152" s="429"/>
      <c r="H3152" s="429"/>
      <c r="I3152" s="429"/>
      <c r="J3152" s="429"/>
      <c r="K3152" s="429"/>
      <c r="L3152" s="429"/>
      <c r="M3152" s="429"/>
      <c r="N3152" s="429"/>
    </row>
    <row r="3153" spans="1:14" ht="24.95" customHeight="1" x14ac:dyDescent="0.2">
      <c r="A3153" s="429"/>
      <c r="B3153" s="429"/>
      <c r="C3153" s="429"/>
      <c r="D3153" s="429"/>
      <c r="E3153" s="429"/>
      <c r="F3153" s="429"/>
      <c r="G3153" s="429"/>
      <c r="H3153" s="429"/>
      <c r="I3153" s="429"/>
      <c r="J3153" s="429"/>
      <c r="K3153" s="429"/>
      <c r="L3153" s="429"/>
      <c r="M3153" s="429"/>
      <c r="N3153" s="429"/>
    </row>
    <row r="3154" spans="1:14" ht="24.95" customHeight="1" x14ac:dyDescent="0.2">
      <c r="A3154" s="429"/>
      <c r="B3154" s="429"/>
      <c r="C3154" s="429"/>
      <c r="D3154" s="429"/>
      <c r="E3154" s="429"/>
      <c r="F3154" s="429"/>
      <c r="G3154" s="429"/>
      <c r="H3154" s="429"/>
      <c r="I3154" s="429"/>
      <c r="J3154" s="429"/>
      <c r="K3154" s="429"/>
      <c r="L3154" s="429"/>
      <c r="M3154" s="429"/>
      <c r="N3154" s="429"/>
    </row>
    <row r="3155" spans="1:14" ht="24.95" customHeight="1" x14ac:dyDescent="0.2">
      <c r="A3155" s="429"/>
      <c r="B3155" s="429"/>
      <c r="C3155" s="429"/>
      <c r="D3155" s="429"/>
      <c r="E3155" s="429"/>
      <c r="F3155" s="429"/>
      <c r="G3155" s="429"/>
      <c r="H3155" s="429"/>
      <c r="I3155" s="429"/>
      <c r="J3155" s="429"/>
      <c r="K3155" s="429"/>
      <c r="L3155" s="429"/>
      <c r="M3155" s="429"/>
      <c r="N3155" s="429"/>
    </row>
    <row r="3156" spans="1:14" ht="24.95" customHeight="1" x14ac:dyDescent="0.2">
      <c r="A3156" s="429"/>
      <c r="B3156" s="429"/>
      <c r="C3156" s="429"/>
      <c r="D3156" s="429"/>
      <c r="E3156" s="429"/>
      <c r="F3156" s="429"/>
      <c r="G3156" s="429"/>
      <c r="H3156" s="429"/>
      <c r="I3156" s="429"/>
      <c r="J3156" s="429"/>
      <c r="K3156" s="429"/>
      <c r="L3156" s="429"/>
      <c r="M3156" s="429"/>
      <c r="N3156" s="429"/>
    </row>
    <row r="3157" spans="1:14" ht="24.95" customHeight="1" x14ac:dyDescent="0.2">
      <c r="A3157" s="429"/>
      <c r="B3157" s="429"/>
      <c r="C3157" s="429"/>
      <c r="D3157" s="429"/>
      <c r="E3157" s="429"/>
      <c r="F3157" s="429"/>
      <c r="G3157" s="429"/>
      <c r="H3157" s="429"/>
      <c r="I3157" s="429"/>
      <c r="J3157" s="429"/>
      <c r="K3157" s="429"/>
      <c r="L3157" s="429"/>
      <c r="M3157" s="429"/>
      <c r="N3157" s="429"/>
    </row>
    <row r="3158" spans="1:14" ht="24.95" customHeight="1" x14ac:dyDescent="0.2">
      <c r="A3158" s="429"/>
      <c r="B3158" s="429"/>
      <c r="C3158" s="429"/>
      <c r="D3158" s="429"/>
      <c r="E3158" s="429"/>
      <c r="F3158" s="429"/>
      <c r="G3158" s="429"/>
      <c r="H3158" s="429"/>
      <c r="I3158" s="429"/>
      <c r="J3158" s="429"/>
      <c r="K3158" s="429"/>
      <c r="L3158" s="429"/>
      <c r="M3158" s="429"/>
      <c r="N3158" s="429"/>
    </row>
    <row r="3159" spans="1:14" ht="24.95" customHeight="1" x14ac:dyDescent="0.2">
      <c r="A3159" s="429"/>
      <c r="B3159" s="429"/>
      <c r="C3159" s="429"/>
      <c r="D3159" s="429"/>
      <c r="E3159" s="429"/>
      <c r="F3159" s="429"/>
      <c r="G3159" s="429"/>
      <c r="H3159" s="429"/>
      <c r="I3159" s="429"/>
      <c r="J3159" s="429"/>
      <c r="K3159" s="429"/>
      <c r="L3159" s="429"/>
      <c r="M3159" s="429"/>
      <c r="N3159" s="429"/>
    </row>
    <row r="3161" spans="1:14" ht="24.95" customHeight="1" x14ac:dyDescent="0.2">
      <c r="A3161" s="429"/>
      <c r="B3161" s="429"/>
      <c r="C3161" s="429"/>
      <c r="D3161" s="429"/>
      <c r="E3161" s="429"/>
      <c r="F3161" s="429"/>
      <c r="G3161" s="429"/>
      <c r="H3161" s="429"/>
      <c r="I3161" s="429"/>
      <c r="J3161" s="429"/>
      <c r="K3161" s="429"/>
      <c r="L3161" s="429"/>
      <c r="M3161" s="429"/>
      <c r="N3161" s="429"/>
    </row>
    <row r="3162" spans="1:14" ht="24.95" customHeight="1" x14ac:dyDescent="0.2">
      <c r="A3162" s="429"/>
      <c r="B3162" s="429"/>
      <c r="C3162" s="429"/>
      <c r="D3162" s="429"/>
      <c r="E3162" s="429"/>
      <c r="F3162" s="429"/>
      <c r="G3162" s="429"/>
      <c r="H3162" s="429"/>
      <c r="I3162" s="429"/>
      <c r="J3162" s="429"/>
      <c r="K3162" s="429"/>
      <c r="L3162" s="429"/>
      <c r="M3162" s="429"/>
      <c r="N3162" s="429"/>
    </row>
    <row r="3163" spans="1:14" ht="24.95" customHeight="1" x14ac:dyDescent="0.2">
      <c r="A3163" s="429"/>
      <c r="B3163" s="429"/>
      <c r="C3163" s="429"/>
      <c r="D3163" s="429"/>
      <c r="E3163" s="429"/>
      <c r="F3163" s="429"/>
      <c r="G3163" s="429"/>
      <c r="H3163" s="429"/>
      <c r="I3163" s="429"/>
      <c r="J3163" s="429"/>
      <c r="K3163" s="429"/>
      <c r="L3163" s="429"/>
      <c r="M3163" s="429"/>
      <c r="N3163" s="4">
        <v>36</v>
      </c>
    </row>
    <row r="3164" spans="1:14" ht="39.950000000000003" customHeight="1" x14ac:dyDescent="0.2">
      <c r="A3164" s="764" t="s">
        <v>580</v>
      </c>
      <c r="B3164" s="764"/>
      <c r="C3164" s="764"/>
      <c r="D3164" s="764"/>
      <c r="E3164" s="764"/>
      <c r="F3164" s="764"/>
      <c r="G3164" s="764"/>
      <c r="H3164" s="764"/>
      <c r="I3164" s="764"/>
      <c r="J3164" s="764"/>
      <c r="K3164" s="764"/>
      <c r="L3164" s="764"/>
      <c r="M3164" s="764"/>
      <c r="N3164" s="764"/>
    </row>
    <row r="3165" spans="1:14" ht="24.95" customHeight="1" x14ac:dyDescent="0.2">
      <c r="A3165" s="429"/>
      <c r="B3165" s="429"/>
      <c r="C3165" s="429"/>
      <c r="D3165" s="429"/>
      <c r="E3165" s="429"/>
      <c r="F3165" s="429"/>
      <c r="G3165" s="429"/>
      <c r="H3165" s="429"/>
      <c r="I3165" s="429"/>
      <c r="J3165" s="429"/>
      <c r="K3165" s="429"/>
      <c r="L3165" s="429"/>
      <c r="M3165" s="429"/>
      <c r="N3165" s="429"/>
    </row>
    <row r="3166" spans="1:14" ht="24.95" customHeight="1" x14ac:dyDescent="0.2">
      <c r="A3166" s="347"/>
      <c r="B3166" s="508" t="s">
        <v>44</v>
      </c>
      <c r="C3166" s="508" t="s">
        <v>45</v>
      </c>
      <c r="D3166" s="508" t="s">
        <v>46</v>
      </c>
      <c r="E3166" s="508" t="s">
        <v>47</v>
      </c>
      <c r="F3166" s="508" t="s">
        <v>48</v>
      </c>
      <c r="G3166" s="508" t="s">
        <v>49</v>
      </c>
      <c r="H3166" s="508" t="s">
        <v>50</v>
      </c>
      <c r="I3166" s="508" t="s">
        <v>60</v>
      </c>
      <c r="J3166" s="508" t="s">
        <v>61</v>
      </c>
      <c r="K3166" s="508" t="s">
        <v>53</v>
      </c>
      <c r="L3166" s="508" t="s">
        <v>62</v>
      </c>
      <c r="M3166" s="508" t="s">
        <v>55</v>
      </c>
      <c r="N3166" s="508" t="s">
        <v>13</v>
      </c>
    </row>
    <row r="3167" spans="1:14" ht="24.95" customHeight="1" x14ac:dyDescent="0.2">
      <c r="A3167" s="523" t="str">
        <f>'GASTO X T.A.'!A187</f>
        <v>GASTO EN ALOJAMIENTO</v>
      </c>
      <c r="B3167" s="524">
        <f>'GASTO X T.A.'!B187</f>
        <v>183434.97844873814</v>
      </c>
      <c r="C3167" s="524">
        <f>'GASTO X T.A.'!C187</f>
        <v>303063.5378005848</v>
      </c>
      <c r="D3167" s="524">
        <f>'GASTO X T.A.'!D187</f>
        <v>1371046.1725303724</v>
      </c>
      <c r="E3167" s="524">
        <f>'GASTO X T.A.'!E187</f>
        <v>1616007.8490257584</v>
      </c>
      <c r="F3167" s="524">
        <f>'GASTO X T.A.'!F187</f>
        <v>2339540.7141788248</v>
      </c>
      <c r="G3167" s="524">
        <f>'GASTO X T.A.'!G187</f>
        <v>3460601.8020655261</v>
      </c>
      <c r="H3167" s="524">
        <f>'GASTO X T.A.'!H187</f>
        <v>4558643.791503571</v>
      </c>
      <c r="I3167" s="524">
        <f>'GASTO X T.A.'!I187</f>
        <v>5150093.2940525375</v>
      </c>
      <c r="J3167" s="524">
        <f>'GASTO X T.A.'!J187</f>
        <v>1538395.3161153044</v>
      </c>
      <c r="K3167" s="524">
        <f>'GASTO X T.A.'!K187</f>
        <v>784629.45876792178</v>
      </c>
      <c r="L3167" s="524">
        <f>'GASTO X T.A.'!L187</f>
        <v>376302.55547177518</v>
      </c>
      <c r="M3167" s="524">
        <f>'GASTO X T.A.'!M187</f>
        <v>175481.58880572056</v>
      </c>
      <c r="N3167" s="601">
        <f>SUM(B3167:M3167)</f>
        <v>21857241.058766633</v>
      </c>
    </row>
    <row r="3168" spans="1:14" ht="24.95" customHeight="1" x14ac:dyDescent="0.2">
      <c r="A3168" s="523" t="str">
        <f>'GASTO X T.A.'!A188</f>
        <v>GASTO EN RESTAURANTES</v>
      </c>
      <c r="B3168" s="524">
        <f>'GASTO X T.A.'!B188</f>
        <v>36116.083253219113</v>
      </c>
      <c r="C3168" s="524">
        <f>'GASTO X T.A.'!C188</f>
        <v>55357.185546287721</v>
      </c>
      <c r="D3168" s="524">
        <f>'GASTO X T.A.'!D188</f>
        <v>293206.43946335738</v>
      </c>
      <c r="E3168" s="524">
        <f>'GASTO X T.A.'!E188</f>
        <v>556820.37309684488</v>
      </c>
      <c r="F3168" s="524">
        <f>'GASTO X T.A.'!F188</f>
        <v>795833.70799710834</v>
      </c>
      <c r="G3168" s="524">
        <f>'GASTO X T.A.'!G188</f>
        <v>776137.72464755352</v>
      </c>
      <c r="H3168" s="524">
        <f>'GASTO X T.A.'!H188</f>
        <v>1395728.3402848565</v>
      </c>
      <c r="I3168" s="524">
        <f>'GASTO X T.A.'!I188</f>
        <v>2171188.0022318102</v>
      </c>
      <c r="J3168" s="524">
        <f>'GASTO X T.A.'!J188</f>
        <v>901340.94876658113</v>
      </c>
      <c r="K3168" s="524">
        <f>'GASTO X T.A.'!K188</f>
        <v>1130006.9881859918</v>
      </c>
      <c r="L3168" s="524">
        <f>'GASTO X T.A.'!L188</f>
        <v>542984.45260104374</v>
      </c>
      <c r="M3168" s="524">
        <f>'GASTO X T.A.'!M188</f>
        <v>247705.2586820712</v>
      </c>
      <c r="N3168" s="601">
        <f t="shared" ref="N3168:N3173" si="143">SUM(B3168:M3168)</f>
        <v>8902425.5047567245</v>
      </c>
    </row>
    <row r="3169" spans="1:14" ht="24.95" customHeight="1" x14ac:dyDescent="0.2">
      <c r="A3169" s="523" t="str">
        <f>'GASTO X T.A.'!A189</f>
        <v>GASTO EN ALIMENTACIÓN FUERA DE RESTAURANTES</v>
      </c>
      <c r="B3169" s="524">
        <f>'GASTO X T.A.'!B189</f>
        <v>100298.35360285816</v>
      </c>
      <c r="C3169" s="524">
        <f>'GASTO X T.A.'!C189</f>
        <v>154680.31014001073</v>
      </c>
      <c r="D3169" s="524">
        <f>'GASTO X T.A.'!D189</f>
        <v>708632.60625798837</v>
      </c>
      <c r="E3169" s="524">
        <f>'GASTO X T.A.'!E189</f>
        <v>562403.67154099781</v>
      </c>
      <c r="F3169" s="524">
        <f>'GASTO X T.A.'!F189</f>
        <v>837141.06476011861</v>
      </c>
      <c r="G3169" s="524">
        <f>'GASTO X T.A.'!G189</f>
        <v>748153.25309411681</v>
      </c>
      <c r="H3169" s="524">
        <f>'GASTO X T.A.'!H189</f>
        <v>660802.35012099624</v>
      </c>
      <c r="I3169" s="524">
        <f>'GASTO X T.A.'!I189</f>
        <v>1156965.2565112645</v>
      </c>
      <c r="J3169" s="524">
        <f>'GASTO X T.A.'!J189</f>
        <v>372495.80742454529</v>
      </c>
      <c r="K3169" s="524">
        <f>'GASTO X T.A.'!K189</f>
        <v>259001.42232149516</v>
      </c>
      <c r="L3169" s="524">
        <f>'GASTO X T.A.'!L189</f>
        <v>129255.72064134754</v>
      </c>
      <c r="M3169" s="524">
        <f>'GASTO X T.A.'!M189</f>
        <v>65047.648173129979</v>
      </c>
      <c r="N3169" s="601">
        <f t="shared" si="143"/>
        <v>5754877.4645888703</v>
      </c>
    </row>
    <row r="3170" spans="1:14" ht="24.95" customHeight="1" x14ac:dyDescent="0.2">
      <c r="A3170" s="523" t="str">
        <f>'GASTO X T.A.'!A190</f>
        <v>GASTO EN DESPLAZAMIENTOS / TRANSPORTE</v>
      </c>
      <c r="B3170" s="524">
        <f>'GASTO X T.A.'!B190</f>
        <v>248797.75601853908</v>
      </c>
      <c r="C3170" s="524">
        <f>'GASTO X T.A.'!C190</f>
        <v>395810.62569863419</v>
      </c>
      <c r="D3170" s="524">
        <f>'GASTO X T.A.'!D190</f>
        <v>1899700.5678292047</v>
      </c>
      <c r="E3170" s="524">
        <f>'GASTO X T.A.'!E190</f>
        <v>808545.93056790845</v>
      </c>
      <c r="F3170" s="524">
        <f>'GASTO X T.A.'!F190</f>
        <v>1199092.7805481306</v>
      </c>
      <c r="G3170" s="524">
        <f>'GASTO X T.A.'!G190</f>
        <v>1092002.4944965004</v>
      </c>
      <c r="H3170" s="524">
        <f>'GASTO X T.A.'!H190</f>
        <v>2359773.2012156043</v>
      </c>
      <c r="I3170" s="524">
        <f>'GASTO X T.A.'!I190</f>
        <v>3381734.133767976</v>
      </c>
      <c r="J3170" s="524">
        <f>'GASTO X T.A.'!J190</f>
        <v>1730121.9068836467</v>
      </c>
      <c r="K3170" s="524">
        <f>'GASTO X T.A.'!K190</f>
        <v>1021586.5666528768</v>
      </c>
      <c r="L3170" s="524">
        <f>'GASTO X T.A.'!L190</f>
        <v>500960.06222591118</v>
      </c>
      <c r="M3170" s="524">
        <f>'GASTO X T.A.'!M190</f>
        <v>250169.98550053587</v>
      </c>
      <c r="N3170" s="601">
        <f t="shared" si="143"/>
        <v>14888296.011405468</v>
      </c>
    </row>
    <row r="3171" spans="1:14" ht="24.95" customHeight="1" x14ac:dyDescent="0.2">
      <c r="A3171" s="523" t="str">
        <f>'GASTO X T.A.'!A191</f>
        <v>GASTO EN CULTURA Y OCIO</v>
      </c>
      <c r="B3171" s="524">
        <f>'GASTO X T.A.'!B191</f>
        <v>22137.561605621533</v>
      </c>
      <c r="C3171" s="524">
        <f>'GASTO X T.A.'!C191</f>
        <v>36844.052653320468</v>
      </c>
      <c r="D3171" s="524">
        <f>'GASTO X T.A.'!D191</f>
        <v>237531.12762052545</v>
      </c>
      <c r="E3171" s="524">
        <f>'GASTO X T.A.'!E191</f>
        <v>421542.07372027653</v>
      </c>
      <c r="F3171" s="524">
        <f>'GASTO X T.A.'!F191</f>
        <v>515590.0594073945</v>
      </c>
      <c r="G3171" s="524">
        <f>'GASTO X T.A.'!G191</f>
        <v>655533.61813648953</v>
      </c>
      <c r="H3171" s="524">
        <f>'GASTO X T.A.'!H191</f>
        <v>1069433.8506785303</v>
      </c>
      <c r="I3171" s="524">
        <f>'GASTO X T.A.'!I191</f>
        <v>1662927.2253332823</v>
      </c>
      <c r="J3171" s="524">
        <f>'GASTO X T.A.'!J191</f>
        <v>692033.95365462685</v>
      </c>
      <c r="K3171" s="524">
        <f>'GASTO X T.A.'!K191</f>
        <v>260869.84604607496</v>
      </c>
      <c r="L3171" s="524">
        <f>'GASTO X T.A.'!L191</f>
        <v>128670.31691755229</v>
      </c>
      <c r="M3171" s="524">
        <f>'GASTO X T.A.'!M191</f>
        <v>63291.475082797857</v>
      </c>
      <c r="N3171" s="601">
        <f t="shared" si="143"/>
        <v>5766405.1608564937</v>
      </c>
    </row>
    <row r="3172" spans="1:14" ht="24.95" customHeight="1" x14ac:dyDescent="0.2">
      <c r="A3172" s="523" t="str">
        <f>'GASTO X T.A.'!A192</f>
        <v>GASTO EN COMPRAS</v>
      </c>
      <c r="B3172" s="524">
        <f>'GASTO X T.A.'!B192</f>
        <v>14030.983867028655</v>
      </c>
      <c r="C3172" s="524">
        <f>'GASTO X T.A.'!C192</f>
        <v>22420.886288504127</v>
      </c>
      <c r="D3172" s="524">
        <f>'GASTO X T.A.'!D192</f>
        <v>132066.72996897879</v>
      </c>
      <c r="E3172" s="524">
        <f>'GASTO X T.A.'!E192</f>
        <v>0</v>
      </c>
      <c r="F3172" s="524">
        <f>'GASTO X T.A.'!F192</f>
        <v>0</v>
      </c>
      <c r="G3172" s="524">
        <f>'GASTO X T.A.'!G192</f>
        <v>0</v>
      </c>
      <c r="H3172" s="524">
        <f>'GASTO X T.A.'!H192</f>
        <v>662188.29606018856</v>
      </c>
      <c r="I3172" s="524">
        <f>'GASTO X T.A.'!I192</f>
        <v>892272.20051383262</v>
      </c>
      <c r="J3172" s="524">
        <f>'GASTO X T.A.'!J192</f>
        <v>656402.96564897988</v>
      </c>
      <c r="K3172" s="524">
        <f>'GASTO X T.A.'!K192</f>
        <v>447104.11715028266</v>
      </c>
      <c r="L3172" s="524">
        <f>'GASTO X T.A.'!L192</f>
        <v>214483.72171061093</v>
      </c>
      <c r="M3172" s="524">
        <f>'GASTO X T.A.'!M192</f>
        <v>92559.323225626023</v>
      </c>
      <c r="N3172" s="601">
        <f t="shared" si="143"/>
        <v>3133529.2244340321</v>
      </c>
    </row>
    <row r="3173" spans="1:14" ht="24.95" customHeight="1" x14ac:dyDescent="0.2">
      <c r="A3173" s="523" t="s">
        <v>297</v>
      </c>
      <c r="B3173" s="527">
        <f>'GASTO X T.A.'!B193</f>
        <v>0</v>
      </c>
      <c r="C3173" s="527">
        <f>'GASTO X T.A.'!C193</f>
        <v>0</v>
      </c>
      <c r="D3173" s="527">
        <f>'GASTO X T.A.'!D193</f>
        <v>0</v>
      </c>
      <c r="E3173" s="527">
        <f>'GASTO X T.A.'!E193</f>
        <v>0</v>
      </c>
      <c r="F3173" s="527">
        <f>'GASTO X T.A.'!F193</f>
        <v>0</v>
      </c>
      <c r="G3173" s="527">
        <f>'GASTO X T.A.'!G193</f>
        <v>0</v>
      </c>
      <c r="H3173" s="527">
        <f>'GASTO X T.A.'!H193</f>
        <v>0</v>
      </c>
      <c r="I3173" s="527">
        <f>'GASTO X T.A.'!I193</f>
        <v>0</v>
      </c>
      <c r="J3173" s="527">
        <f>'GASTO X T.A.'!J193</f>
        <v>0</v>
      </c>
      <c r="K3173" s="527">
        <f>'GASTO X T.A.'!K193</f>
        <v>0</v>
      </c>
      <c r="L3173" s="527">
        <f>'GASTO X T.A.'!L193</f>
        <v>0</v>
      </c>
      <c r="M3173" s="527">
        <f>'GASTO X T.A.'!M193</f>
        <v>0</v>
      </c>
      <c r="N3173" s="601">
        <f t="shared" si="143"/>
        <v>0</v>
      </c>
    </row>
    <row r="3174" spans="1:14" ht="24.95" customHeight="1" x14ac:dyDescent="0.2">
      <c r="A3174" s="509" t="s">
        <v>283</v>
      </c>
      <c r="B3174" s="599">
        <f>SUM(B3167:B3173)</f>
        <v>604815.71679600456</v>
      </c>
      <c r="C3174" s="599">
        <f t="shared" ref="C3174" si="144">SUM(C3167:C3173)</f>
        <v>968176.59812734206</v>
      </c>
      <c r="D3174" s="599">
        <f t="shared" ref="D3174" si="145">SUM(D3167:D3173)</f>
        <v>4642183.6436704276</v>
      </c>
      <c r="E3174" s="599">
        <f t="shared" ref="E3174" si="146">SUM(E3167:E3173)</f>
        <v>3965319.8979517859</v>
      </c>
      <c r="F3174" s="599">
        <f t="shared" ref="F3174" si="147">SUM(F3167:F3173)</f>
        <v>5687198.3268915769</v>
      </c>
      <c r="G3174" s="599">
        <f t="shared" ref="G3174" si="148">SUM(G3167:G3173)</f>
        <v>6732428.8924401868</v>
      </c>
      <c r="H3174" s="599">
        <f t="shared" ref="H3174" si="149">SUM(H3167:H3173)</f>
        <v>10706569.829863744</v>
      </c>
      <c r="I3174" s="599">
        <f t="shared" ref="I3174" si="150">SUM(I3167:I3173)</f>
        <v>14415180.112410702</v>
      </c>
      <c r="J3174" s="599">
        <f t="shared" ref="J3174" si="151">SUM(J3167:J3173)</f>
        <v>5890790.8984936839</v>
      </c>
      <c r="K3174" s="599">
        <f t="shared" ref="K3174" si="152">SUM(K3167:K3173)</f>
        <v>3903198.3991246428</v>
      </c>
      <c r="L3174" s="599">
        <f t="shared" ref="L3174" si="153">SUM(L3167:L3173)</f>
        <v>1892656.8295682408</v>
      </c>
      <c r="M3174" s="599">
        <f t="shared" ref="M3174" si="154">SUM(M3167:M3173)</f>
        <v>894255.27946988156</v>
      </c>
      <c r="N3174" s="602">
        <f t="shared" ref="N3174" si="155">SUM(N3167:N3173)</f>
        <v>60302774.424808227</v>
      </c>
    </row>
    <row r="3175" spans="1:14" ht="24.95" customHeight="1" x14ac:dyDescent="0.2">
      <c r="A3175" s="429"/>
      <c r="B3175" s="429"/>
      <c r="C3175" s="429"/>
      <c r="D3175" s="429"/>
      <c r="E3175" s="429"/>
      <c r="F3175" s="429"/>
      <c r="G3175" s="429"/>
      <c r="H3175" s="429"/>
      <c r="I3175" s="429"/>
      <c r="J3175" s="429"/>
      <c r="K3175" s="429"/>
      <c r="L3175" s="429"/>
      <c r="M3175" s="429"/>
      <c r="N3175" s="429"/>
    </row>
    <row r="3176" spans="1:14" ht="24.95" customHeight="1" x14ac:dyDescent="0.2">
      <c r="A3176" s="429"/>
      <c r="B3176" s="429"/>
      <c r="C3176" s="429"/>
      <c r="D3176" s="429"/>
      <c r="E3176" s="429"/>
      <c r="F3176" s="429"/>
      <c r="G3176" s="429"/>
      <c r="H3176" s="429"/>
      <c r="I3176" s="429"/>
      <c r="J3176" s="429"/>
      <c r="K3176" s="429"/>
      <c r="L3176" s="429"/>
      <c r="M3176" s="429"/>
      <c r="N3176" s="429"/>
    </row>
    <row r="3177" spans="1:14" ht="24.95" customHeight="1" x14ac:dyDescent="0.2">
      <c r="A3177" s="429"/>
      <c r="B3177" s="429"/>
      <c r="C3177" s="429"/>
      <c r="D3177" s="429"/>
      <c r="E3177" s="429"/>
      <c r="F3177" s="429"/>
      <c r="G3177" s="429"/>
      <c r="H3177" s="429"/>
      <c r="I3177" s="429"/>
      <c r="J3177" s="429"/>
      <c r="K3177" s="429"/>
      <c r="L3177" s="429"/>
      <c r="M3177" s="429"/>
      <c r="N3177" s="429"/>
    </row>
    <row r="3178" spans="1:14" ht="24.95" customHeight="1" x14ac:dyDescent="0.2">
      <c r="A3178" s="429"/>
      <c r="B3178" s="429"/>
      <c r="C3178" s="429"/>
      <c r="D3178" s="429"/>
      <c r="E3178" s="429"/>
      <c r="F3178" s="429"/>
      <c r="G3178" s="429"/>
      <c r="H3178" s="429"/>
      <c r="I3178" s="429"/>
      <c r="J3178" s="429"/>
      <c r="K3178" s="429"/>
      <c r="L3178" s="429"/>
      <c r="M3178" s="429"/>
      <c r="N3178" s="429"/>
    </row>
    <row r="3179" spans="1:14" ht="24.95" customHeight="1" x14ac:dyDescent="0.2">
      <c r="A3179" s="429"/>
      <c r="B3179" s="429"/>
      <c r="C3179" s="429"/>
      <c r="D3179" s="429"/>
      <c r="E3179" s="429"/>
      <c r="F3179" s="429"/>
      <c r="G3179" s="429"/>
      <c r="H3179" s="429"/>
      <c r="I3179" s="429"/>
      <c r="J3179" s="429"/>
      <c r="K3179" s="429"/>
      <c r="L3179" s="429"/>
      <c r="M3179" s="429"/>
      <c r="N3179" s="429"/>
    </row>
    <row r="3180" spans="1:14" ht="24.95" customHeight="1" x14ac:dyDescent="0.2">
      <c r="A3180" s="429"/>
      <c r="B3180" s="429"/>
      <c r="C3180" s="429"/>
      <c r="D3180" s="429"/>
      <c r="E3180" s="429"/>
      <c r="F3180" s="429"/>
      <c r="G3180" s="429"/>
      <c r="H3180" s="429"/>
      <c r="I3180" s="429"/>
      <c r="J3180" s="429"/>
      <c r="K3180" s="429"/>
      <c r="L3180" s="429"/>
      <c r="M3180" s="429"/>
      <c r="N3180" s="429"/>
    </row>
    <row r="3181" spans="1:14" ht="24.95" customHeight="1" x14ac:dyDescent="0.2">
      <c r="A3181" s="429"/>
      <c r="B3181" s="429"/>
      <c r="C3181" s="429"/>
      <c r="D3181" s="429"/>
      <c r="E3181" s="429"/>
      <c r="F3181" s="429"/>
      <c r="G3181" s="429"/>
      <c r="H3181" s="429"/>
      <c r="I3181" s="429"/>
      <c r="J3181" s="429"/>
      <c r="K3181" s="429"/>
      <c r="L3181" s="429"/>
      <c r="M3181" s="429"/>
      <c r="N3181" s="429"/>
    </row>
    <row r="3182" spans="1:14" ht="24.95" customHeight="1" x14ac:dyDescent="0.2">
      <c r="A3182" s="429"/>
      <c r="B3182" s="429"/>
      <c r="C3182" s="429"/>
      <c r="D3182" s="429"/>
      <c r="E3182" s="429"/>
      <c r="F3182" s="429"/>
      <c r="G3182" s="429"/>
      <c r="H3182" s="429"/>
      <c r="I3182" s="429"/>
      <c r="J3182" s="429"/>
      <c r="K3182" s="429"/>
      <c r="L3182" s="429"/>
      <c r="M3182" s="429"/>
      <c r="N3182" s="429"/>
    </row>
    <row r="3183" spans="1:14" ht="24.95" customHeight="1" x14ac:dyDescent="0.2">
      <c r="A3183" s="429"/>
      <c r="B3183" s="429"/>
      <c r="C3183" s="429"/>
      <c r="D3183" s="429"/>
      <c r="E3183" s="429"/>
      <c r="F3183" s="429"/>
      <c r="G3183" s="429"/>
      <c r="H3183" s="429"/>
      <c r="I3183" s="429"/>
      <c r="J3183" s="429"/>
      <c r="K3183" s="429"/>
      <c r="L3183" s="429"/>
      <c r="M3183" s="429"/>
      <c r="N3183" s="429"/>
    </row>
    <row r="3184" spans="1:14" ht="24.95" customHeight="1" x14ac:dyDescent="0.2">
      <c r="A3184" s="429"/>
      <c r="B3184" s="429"/>
      <c r="C3184" s="429"/>
      <c r="D3184" s="429"/>
      <c r="E3184" s="429"/>
      <c r="F3184" s="429"/>
      <c r="G3184" s="429"/>
      <c r="H3184" s="429"/>
      <c r="I3184" s="429"/>
      <c r="J3184" s="429"/>
      <c r="K3184" s="429"/>
      <c r="L3184" s="429"/>
      <c r="M3184" s="429"/>
      <c r="N3184" s="429"/>
    </row>
    <row r="3185" spans="1:14" ht="24.95" customHeight="1" x14ac:dyDescent="0.2">
      <c r="A3185" s="429"/>
      <c r="B3185" s="429"/>
      <c r="C3185" s="429"/>
      <c r="D3185" s="429"/>
      <c r="E3185" s="429"/>
      <c r="F3185" s="429"/>
      <c r="G3185" s="429"/>
      <c r="H3185" s="429"/>
      <c r="I3185" s="429"/>
      <c r="J3185" s="429"/>
      <c r="K3185" s="429"/>
      <c r="L3185" s="429"/>
      <c r="M3185" s="429"/>
      <c r="N3185" s="429"/>
    </row>
    <row r="3186" spans="1:14" ht="24.95" customHeight="1" x14ac:dyDescent="0.2">
      <c r="A3186" s="429"/>
      <c r="B3186" s="429"/>
      <c r="C3186" s="429"/>
      <c r="D3186" s="429"/>
      <c r="E3186" s="429"/>
      <c r="F3186" s="429"/>
      <c r="G3186" s="429"/>
      <c r="H3186" s="429"/>
      <c r="I3186" s="429"/>
      <c r="J3186" s="429"/>
      <c r="K3186" s="429"/>
      <c r="L3186" s="429"/>
      <c r="M3186" s="429"/>
      <c r="N3186" s="429"/>
    </row>
    <row r="3187" spans="1:14" ht="24.95" customHeight="1" x14ac:dyDescent="0.2">
      <c r="A3187" s="429"/>
      <c r="B3187" s="429"/>
      <c r="C3187" s="429"/>
      <c r="D3187" s="429"/>
      <c r="E3187" s="429"/>
      <c r="F3187" s="429"/>
      <c r="G3187" s="429"/>
      <c r="H3187" s="429"/>
      <c r="I3187" s="429"/>
      <c r="J3187" s="429"/>
      <c r="K3187" s="429"/>
      <c r="L3187" s="429"/>
      <c r="M3187" s="429"/>
      <c r="N3187" s="429"/>
    </row>
    <row r="3188" spans="1:14" ht="24.95" customHeight="1" x14ac:dyDescent="0.2">
      <c r="A3188" s="429"/>
      <c r="B3188" s="429"/>
      <c r="C3188" s="429"/>
      <c r="D3188" s="429"/>
      <c r="E3188" s="429"/>
      <c r="F3188" s="429"/>
      <c r="G3188" s="429"/>
      <c r="H3188" s="429"/>
      <c r="I3188" s="429"/>
      <c r="J3188" s="429"/>
      <c r="K3188" s="429"/>
      <c r="L3188" s="429"/>
      <c r="M3188" s="429"/>
      <c r="N3188" s="429"/>
    </row>
    <row r="3189" spans="1:14" ht="24.95" customHeight="1" x14ac:dyDescent="0.2">
      <c r="A3189" s="429"/>
      <c r="B3189" s="429"/>
      <c r="C3189" s="429"/>
      <c r="D3189" s="429"/>
      <c r="E3189" s="429"/>
      <c r="F3189" s="429"/>
      <c r="G3189" s="429"/>
      <c r="H3189" s="429"/>
      <c r="I3189" s="429"/>
      <c r="J3189" s="429"/>
      <c r="K3189" s="429"/>
      <c r="L3189" s="429"/>
      <c r="M3189" s="429"/>
      <c r="N3189" s="429"/>
    </row>
    <row r="3190" spans="1:14" ht="24.95" customHeight="1" x14ac:dyDescent="0.2">
      <c r="A3190" s="429"/>
      <c r="B3190" s="429"/>
      <c r="C3190" s="429"/>
      <c r="D3190" s="429"/>
      <c r="E3190" s="429"/>
      <c r="F3190" s="429"/>
      <c r="G3190" s="429"/>
      <c r="H3190" s="429"/>
      <c r="I3190" s="429"/>
      <c r="J3190" s="429"/>
      <c r="K3190" s="429"/>
      <c r="L3190" s="429"/>
      <c r="M3190" s="429"/>
    </row>
    <row r="3191" spans="1:14" ht="39.950000000000003" customHeight="1" x14ac:dyDescent="0.2">
      <c r="A3191" s="764" t="s">
        <v>581</v>
      </c>
      <c r="B3191" s="764"/>
      <c r="C3191" s="764"/>
      <c r="D3191" s="764"/>
      <c r="E3191" s="764"/>
      <c r="F3191" s="764"/>
      <c r="G3191" s="764"/>
      <c r="H3191" s="764"/>
      <c r="I3191" s="764"/>
      <c r="J3191" s="764"/>
      <c r="K3191" s="764"/>
      <c r="L3191" s="764"/>
      <c r="M3191" s="764"/>
      <c r="N3191" s="764"/>
    </row>
    <row r="3192" spans="1:14" ht="24.95" customHeight="1" x14ac:dyDescent="0.2">
      <c r="A3192" s="429"/>
      <c r="B3192" s="429"/>
      <c r="C3192" s="429"/>
      <c r="D3192" s="429"/>
      <c r="E3192" s="429"/>
      <c r="F3192" s="429"/>
      <c r="G3192" s="429"/>
      <c r="H3192" s="429"/>
      <c r="I3192" s="429"/>
      <c r="J3192" s="429"/>
      <c r="K3192" s="429"/>
      <c r="L3192" s="429"/>
      <c r="M3192" s="429"/>
      <c r="N3192" s="429"/>
    </row>
    <row r="3193" spans="1:14" ht="24.95" customHeight="1" x14ac:dyDescent="0.2">
      <c r="A3193" s="347"/>
      <c r="B3193" s="508" t="s">
        <v>44</v>
      </c>
      <c r="C3193" s="508" t="s">
        <v>45</v>
      </c>
      <c r="D3193" s="508" t="s">
        <v>46</v>
      </c>
      <c r="E3193" s="508" t="s">
        <v>47</v>
      </c>
      <c r="F3193" s="508" t="s">
        <v>48</v>
      </c>
      <c r="G3193" s="508" t="s">
        <v>49</v>
      </c>
      <c r="H3193" s="508" t="s">
        <v>50</v>
      </c>
      <c r="I3193" s="508" t="s">
        <v>60</v>
      </c>
      <c r="J3193" s="508" t="s">
        <v>61</v>
      </c>
      <c r="K3193" s="508" t="s">
        <v>53</v>
      </c>
      <c r="L3193" s="508" t="s">
        <v>62</v>
      </c>
      <c r="M3193" s="508" t="s">
        <v>55</v>
      </c>
      <c r="N3193" s="508" t="s">
        <v>13</v>
      </c>
    </row>
    <row r="3194" spans="1:14" ht="24.95" customHeight="1" x14ac:dyDescent="0.2">
      <c r="A3194" s="523" t="str">
        <f>'GASTO X T.A.'!A288</f>
        <v>GASTO EN ALOJAMIENTO</v>
      </c>
      <c r="B3194" s="524">
        <f>'GASTO X T.A.'!B288</f>
        <v>2496411.5834203553</v>
      </c>
      <c r="C3194" s="524">
        <f>'GASTO X T.A.'!C288</f>
        <v>2734632.6229580734</v>
      </c>
      <c r="D3194" s="524">
        <f>'GASTO X T.A.'!D288</f>
        <v>6709356.4164326563</v>
      </c>
      <c r="E3194" s="524">
        <f>'GASTO X T.A.'!E288</f>
        <v>9582562.543423079</v>
      </c>
      <c r="F3194" s="524">
        <f>'GASTO X T.A.'!F288</f>
        <v>11402397.715055674</v>
      </c>
      <c r="G3194" s="524">
        <f>'GASTO X T.A.'!G288</f>
        <v>12952870.857878948</v>
      </c>
      <c r="H3194" s="524">
        <f>'GASTO X T.A.'!H288</f>
        <v>9694838.0604849681</v>
      </c>
      <c r="I3194" s="524">
        <f>'GASTO X T.A.'!I288</f>
        <v>16504715.695629161</v>
      </c>
      <c r="J3194" s="524">
        <f>'GASTO X T.A.'!J288</f>
        <v>6904411.5241981149</v>
      </c>
      <c r="K3194" s="524">
        <f>'GASTO X T.A.'!K288</f>
        <v>6444139.6198443761</v>
      </c>
      <c r="L3194" s="524">
        <f>'GASTO X T.A.'!L288</f>
        <v>6016206.6146627935</v>
      </c>
      <c r="M3194" s="524">
        <f>'GASTO X T.A.'!M288</f>
        <v>7258030.9208001252</v>
      </c>
      <c r="N3194" s="601">
        <f>SUM(B3194:M3194)</f>
        <v>98700574.174788326</v>
      </c>
    </row>
    <row r="3195" spans="1:14" ht="24.95" customHeight="1" x14ac:dyDescent="0.2">
      <c r="A3195" s="523" t="str">
        <f>'GASTO X T.A.'!A289</f>
        <v>GASTO EN RESTAURANTES</v>
      </c>
      <c r="B3195" s="524">
        <f>'GASTO X T.A.'!B289</f>
        <v>1075931.3441796992</v>
      </c>
      <c r="C3195" s="524">
        <f>'GASTO X T.A.'!C289</f>
        <v>1245029.249157086</v>
      </c>
      <c r="D3195" s="524">
        <f>'GASTO X T.A.'!D289</f>
        <v>2798001.9904159964</v>
      </c>
      <c r="E3195" s="524">
        <f>'GASTO X T.A.'!E289</f>
        <v>404900.30601940874</v>
      </c>
      <c r="F3195" s="524">
        <f>'GASTO X T.A.'!F289</f>
        <v>524673.39278392971</v>
      </c>
      <c r="G3195" s="524">
        <f>'GASTO X T.A.'!G289</f>
        <v>596090.49831558787</v>
      </c>
      <c r="H3195" s="524">
        <f>'GASTO X T.A.'!H289</f>
        <v>2096442.0169709935</v>
      </c>
      <c r="I3195" s="524">
        <f>'GASTO X T.A.'!I289</f>
        <v>3426533.8545412146</v>
      </c>
      <c r="J3195" s="524">
        <f>'GASTO X T.A.'!J289</f>
        <v>1789930.7024673014</v>
      </c>
      <c r="K3195" s="524">
        <f>'GASTO X T.A.'!K289</f>
        <v>3184246.4993707878</v>
      </c>
      <c r="L3195" s="524">
        <f>'GASTO X T.A.'!L289</f>
        <v>3019820.5352795497</v>
      </c>
      <c r="M3195" s="524">
        <f>'GASTO X T.A.'!M289</f>
        <v>3695171.1801059498</v>
      </c>
      <c r="N3195" s="601">
        <f t="shared" ref="N3195:N3200" si="156">SUM(B3195:M3195)</f>
        <v>23856771.569607504</v>
      </c>
    </row>
    <row r="3196" spans="1:14" ht="24.95" customHeight="1" x14ac:dyDescent="0.2">
      <c r="A3196" s="523" t="str">
        <f>'GASTO X T.A.'!A290</f>
        <v>GASTO EN ALIMENTACIÓN FUERA DE RESTAURANTES</v>
      </c>
      <c r="B3196" s="524">
        <f>'GASTO X T.A.'!B290</f>
        <v>337970.59614532313</v>
      </c>
      <c r="C3196" s="524">
        <f>'GASTO X T.A.'!C290</f>
        <v>429094.57263633329</v>
      </c>
      <c r="D3196" s="524">
        <f>'GASTO X T.A.'!D290</f>
        <v>1036358.3202548437</v>
      </c>
      <c r="E3196" s="524">
        <f>'GASTO X T.A.'!E290</f>
        <v>674675.73856321536</v>
      </c>
      <c r="F3196" s="524">
        <f>'GASTO X T.A.'!F290</f>
        <v>776428.67432211863</v>
      </c>
      <c r="G3196" s="524">
        <f>'GASTO X T.A.'!G290</f>
        <v>781400.85644165298</v>
      </c>
      <c r="H3196" s="524">
        <f>'GASTO X T.A.'!H290</f>
        <v>2074521.5232224013</v>
      </c>
      <c r="I3196" s="524">
        <f>'GASTO X T.A.'!I290</f>
        <v>3768732.5079722856</v>
      </c>
      <c r="J3196" s="524">
        <f>'GASTO X T.A.'!J290</f>
        <v>1505692.839484547</v>
      </c>
      <c r="K3196" s="524">
        <f>'GASTO X T.A.'!K290</f>
        <v>1508233.7974761191</v>
      </c>
      <c r="L3196" s="524">
        <f>'GASTO X T.A.'!L290</f>
        <v>1562644.4104516853</v>
      </c>
      <c r="M3196" s="524">
        <f>'GASTO X T.A.'!M290</f>
        <v>1786348.096093202</v>
      </c>
      <c r="N3196" s="601">
        <f t="shared" si="156"/>
        <v>16242101.933063727</v>
      </c>
    </row>
    <row r="3197" spans="1:14" ht="24.95" customHeight="1" x14ac:dyDescent="0.2">
      <c r="A3197" s="523" t="str">
        <f>'GASTO X T.A.'!A291</f>
        <v>GASTO EN DESPLAZAMIENTOS / TRANSPORTE</v>
      </c>
      <c r="B3197" s="524">
        <f>'GASTO X T.A.'!B291</f>
        <v>993302.84164029139</v>
      </c>
      <c r="C3197" s="524">
        <f>'GASTO X T.A.'!C291</f>
        <v>1184647.8591646636</v>
      </c>
      <c r="D3197" s="524">
        <f>'GASTO X T.A.'!D291</f>
        <v>2722219.8548766556</v>
      </c>
      <c r="E3197" s="524">
        <f>'GASTO X T.A.'!E291</f>
        <v>718718.56387898524</v>
      </c>
      <c r="F3197" s="524">
        <f>'GASTO X T.A.'!F291</f>
        <v>941577.51748367422</v>
      </c>
      <c r="G3197" s="524">
        <f>'GASTO X T.A.'!G291</f>
        <v>1065049.5811197981</v>
      </c>
      <c r="H3197" s="524">
        <f>'GASTO X T.A.'!H291</f>
        <v>3913499.3296850612</v>
      </c>
      <c r="I3197" s="524">
        <f>'GASTO X T.A.'!I291</f>
        <v>6811808.8902523415</v>
      </c>
      <c r="J3197" s="524">
        <f>'GASTO X T.A.'!J291</f>
        <v>3253292.4303686228</v>
      </c>
      <c r="K3197" s="524">
        <f>'GASTO X T.A.'!K291</f>
        <v>3006596.0709298695</v>
      </c>
      <c r="L3197" s="524">
        <f>'GASTO X T.A.'!L291</f>
        <v>2807592.7787249065</v>
      </c>
      <c r="M3197" s="524">
        <f>'GASTO X T.A.'!M291</f>
        <v>3464495.121883424</v>
      </c>
      <c r="N3197" s="601">
        <f t="shared" si="156"/>
        <v>30882800.840008296</v>
      </c>
    </row>
    <row r="3198" spans="1:14" ht="24.95" customHeight="1" x14ac:dyDescent="0.2">
      <c r="A3198" s="523" t="str">
        <f>'GASTO X T.A.'!A292</f>
        <v>GASTO EN CULTURA Y OCIO</v>
      </c>
      <c r="B3198" s="524">
        <f>'GASTO X T.A.'!B292</f>
        <v>342377.14722886687</v>
      </c>
      <c r="C3198" s="524">
        <f>'GASTO X T.A.'!C292</f>
        <v>412327.48835497937</v>
      </c>
      <c r="D3198" s="524">
        <f>'GASTO X T.A.'!D292</f>
        <v>1019524.3026104147</v>
      </c>
      <c r="E3198" s="524">
        <f>'GASTO X T.A.'!E292</f>
        <v>35978.85</v>
      </c>
      <c r="F3198" s="524">
        <f>'GASTO X T.A.'!F292</f>
        <v>50180.649999999987</v>
      </c>
      <c r="G3198" s="524">
        <f>'GASTO X T.A.'!G292</f>
        <v>37872.621428571416</v>
      </c>
      <c r="H3198" s="524">
        <f>'GASTO X T.A.'!H292</f>
        <v>1406848.1627695309</v>
      </c>
      <c r="I3198" s="524">
        <f>'GASTO X T.A.'!I292</f>
        <v>2390785.7661214629</v>
      </c>
      <c r="J3198" s="524">
        <f>'GASTO X T.A.'!J292</f>
        <v>1010988.1634014794</v>
      </c>
      <c r="K3198" s="524">
        <f>'GASTO X T.A.'!K292</f>
        <v>1034272.311064614</v>
      </c>
      <c r="L3198" s="524">
        <f>'GASTO X T.A.'!L292</f>
        <v>921679.41150578915</v>
      </c>
      <c r="M3198" s="524">
        <f>'GASTO X T.A.'!M292</f>
        <v>1115893.4103920003</v>
      </c>
      <c r="N3198" s="601">
        <f t="shared" si="156"/>
        <v>9778728.28487771</v>
      </c>
    </row>
    <row r="3199" spans="1:14" ht="24.95" customHeight="1" x14ac:dyDescent="0.2">
      <c r="A3199" s="523" t="str">
        <f>'GASTO X T.A.'!A293</f>
        <v>GASTO EN COMPRAS</v>
      </c>
      <c r="B3199" s="524">
        <f>'GASTO X T.A.'!B293</f>
        <v>208273.27317472789</v>
      </c>
      <c r="C3199" s="524">
        <f>'GASTO X T.A.'!C293</f>
        <v>261829.48940074153</v>
      </c>
      <c r="D3199" s="524">
        <f>'GASTO X T.A.'!D293</f>
        <v>691505.36883885716</v>
      </c>
      <c r="E3199" s="524">
        <f>'GASTO X T.A.'!E293</f>
        <v>395215.2541792409</v>
      </c>
      <c r="F3199" s="524">
        <f>'GASTO X T.A.'!F293</f>
        <v>491554.59420144832</v>
      </c>
      <c r="G3199" s="524">
        <f>'GASTO X T.A.'!G293</f>
        <v>568064.25668410817</v>
      </c>
      <c r="H3199" s="524">
        <f>'GASTO X T.A.'!H293</f>
        <v>1774865.6226006926</v>
      </c>
      <c r="I3199" s="524">
        <f>'GASTO X T.A.'!I293</f>
        <v>3455287.3219290543</v>
      </c>
      <c r="J3199" s="524">
        <f>'GASTO X T.A.'!J293</f>
        <v>1483723.3151804493</v>
      </c>
      <c r="K3199" s="524">
        <f>'GASTO X T.A.'!K293</f>
        <v>652973.1274704542</v>
      </c>
      <c r="L3199" s="524">
        <f>'GASTO X T.A.'!L293</f>
        <v>514530.03277690837</v>
      </c>
      <c r="M3199" s="524">
        <f>'GASTO X T.A.'!M293</f>
        <v>649452.8313091842</v>
      </c>
      <c r="N3199" s="601">
        <f t="shared" si="156"/>
        <v>11147274.487745868</v>
      </c>
    </row>
    <row r="3200" spans="1:14" ht="24.95" customHeight="1" x14ac:dyDescent="0.2">
      <c r="A3200" s="523" t="s">
        <v>297</v>
      </c>
      <c r="B3200" s="527">
        <f>'GASTO X T.A.'!B294</f>
        <v>3650.3204880274293</v>
      </c>
      <c r="C3200" s="527">
        <f>'GASTO X T.A.'!C294</f>
        <v>9478.9131885480801</v>
      </c>
      <c r="D3200" s="527">
        <f>'GASTO X T.A.'!D294</f>
        <v>13684.415499849643</v>
      </c>
      <c r="E3200" s="527">
        <f>'GASTO X T.A.'!E294</f>
        <v>0</v>
      </c>
      <c r="F3200" s="527">
        <f>'GASTO X T.A.'!F294</f>
        <v>0</v>
      </c>
      <c r="G3200" s="527">
        <f>'GASTO X T.A.'!G294</f>
        <v>0</v>
      </c>
      <c r="H3200" s="527">
        <f>'GASTO X T.A.'!H294</f>
        <v>0</v>
      </c>
      <c r="I3200" s="527">
        <f>'GASTO X T.A.'!I294</f>
        <v>0</v>
      </c>
      <c r="J3200" s="527">
        <f>'GASTO X T.A.'!J294</f>
        <v>0</v>
      </c>
      <c r="K3200" s="527">
        <f>'GASTO X T.A.'!K294</f>
        <v>0</v>
      </c>
      <c r="L3200" s="527">
        <f>'GASTO X T.A.'!L294</f>
        <v>0</v>
      </c>
      <c r="M3200" s="527">
        <f>'GASTO X T.A.'!M294</f>
        <v>0</v>
      </c>
      <c r="N3200" s="601">
        <f t="shared" si="156"/>
        <v>26813.649176425155</v>
      </c>
    </row>
    <row r="3201" spans="1:14" ht="24.95" customHeight="1" x14ac:dyDescent="0.2">
      <c r="A3201" s="509" t="s">
        <v>283</v>
      </c>
      <c r="B3201" s="599">
        <f>SUM(B3194:B3200)</f>
        <v>5457917.1062772917</v>
      </c>
      <c r="C3201" s="599">
        <f t="shared" ref="C3201" si="157">SUM(C3194:C3200)</f>
        <v>6277040.1948604248</v>
      </c>
      <c r="D3201" s="599">
        <f t="shared" ref="D3201" si="158">SUM(D3194:D3200)</f>
        <v>14990650.668929273</v>
      </c>
      <c r="E3201" s="599">
        <f t="shared" ref="E3201" si="159">SUM(E3194:E3200)</f>
        <v>11812051.256063929</v>
      </c>
      <c r="F3201" s="599">
        <f t="shared" ref="F3201" si="160">SUM(F3194:F3200)</f>
        <v>14186812.543846846</v>
      </c>
      <c r="G3201" s="599">
        <f t="shared" ref="G3201" si="161">SUM(G3194:G3200)</f>
        <v>16001348.671868665</v>
      </c>
      <c r="H3201" s="599">
        <f t="shared" ref="H3201" si="162">SUM(H3194:H3200)</f>
        <v>20961014.715733647</v>
      </c>
      <c r="I3201" s="599">
        <f t="shared" ref="I3201" si="163">SUM(I3194:I3200)</f>
        <v>36357864.036445521</v>
      </c>
      <c r="J3201" s="599">
        <f t="shared" ref="J3201" si="164">SUM(J3194:J3200)</f>
        <v>15948038.975100514</v>
      </c>
      <c r="K3201" s="599">
        <f t="shared" ref="K3201" si="165">SUM(K3194:K3200)</f>
        <v>15830461.426156221</v>
      </c>
      <c r="L3201" s="599">
        <f t="shared" ref="L3201" si="166">SUM(L3194:L3200)</f>
        <v>14842473.783401633</v>
      </c>
      <c r="M3201" s="599">
        <f t="shared" ref="M3201" si="167">SUM(M3194:M3200)</f>
        <v>17969391.560583886</v>
      </c>
      <c r="N3201" s="602">
        <f t="shared" ref="N3201" si="168">SUM(N3194:N3200)</f>
        <v>190635064.93926784</v>
      </c>
    </row>
    <row r="3202" spans="1:14" ht="24.95" customHeight="1" x14ac:dyDescent="0.2">
      <c r="A3202" s="429"/>
      <c r="B3202" s="429"/>
      <c r="C3202" s="429"/>
      <c r="D3202" s="429"/>
      <c r="E3202" s="429"/>
      <c r="F3202" s="429"/>
      <c r="G3202" s="429"/>
      <c r="H3202" s="429"/>
      <c r="I3202" s="429"/>
      <c r="J3202" s="429"/>
      <c r="K3202" s="429"/>
      <c r="L3202" s="429"/>
      <c r="M3202" s="429"/>
      <c r="N3202" s="429"/>
    </row>
    <row r="3203" spans="1:14" ht="24.95" customHeight="1" x14ac:dyDescent="0.2">
      <c r="A3203" s="429"/>
      <c r="B3203" s="429"/>
      <c r="C3203" s="429"/>
      <c r="D3203" s="429"/>
      <c r="E3203" s="429"/>
      <c r="F3203" s="429"/>
      <c r="G3203" s="429"/>
      <c r="H3203" s="429"/>
      <c r="I3203" s="429"/>
      <c r="J3203" s="429"/>
      <c r="K3203" s="429"/>
      <c r="L3203" s="429"/>
      <c r="M3203" s="429"/>
      <c r="N3203" s="429"/>
    </row>
    <row r="3204" spans="1:14" ht="24.95" customHeight="1" x14ac:dyDescent="0.2">
      <c r="A3204" s="429"/>
      <c r="B3204" s="429"/>
      <c r="C3204" s="429"/>
      <c r="D3204" s="429"/>
      <c r="E3204" s="429"/>
      <c r="F3204" s="429"/>
      <c r="G3204" s="429"/>
      <c r="H3204" s="429"/>
      <c r="I3204" s="429"/>
      <c r="J3204" s="429"/>
      <c r="K3204" s="429"/>
      <c r="L3204" s="429"/>
      <c r="M3204" s="429"/>
      <c r="N3204" s="429"/>
    </row>
    <row r="3205" spans="1:14" ht="24.95" customHeight="1" x14ac:dyDescent="0.2">
      <c r="A3205" s="429"/>
      <c r="B3205" s="429"/>
      <c r="C3205" s="429"/>
      <c r="D3205" s="429"/>
      <c r="E3205" s="429"/>
      <c r="F3205" s="429"/>
      <c r="G3205" s="429"/>
      <c r="H3205" s="429"/>
      <c r="I3205" s="429"/>
      <c r="J3205" s="429"/>
      <c r="K3205" s="429"/>
      <c r="L3205" s="429"/>
      <c r="M3205" s="429"/>
      <c r="N3205" s="429"/>
    </row>
    <row r="3206" spans="1:14" ht="24.95" customHeight="1" x14ac:dyDescent="0.2">
      <c r="A3206" s="429"/>
      <c r="B3206" s="429"/>
      <c r="C3206" s="429"/>
      <c r="D3206" s="429"/>
      <c r="E3206" s="429"/>
      <c r="F3206" s="429"/>
      <c r="G3206" s="429"/>
      <c r="H3206" s="429"/>
      <c r="I3206" s="429"/>
      <c r="J3206" s="429"/>
      <c r="K3206" s="429"/>
      <c r="L3206" s="429"/>
      <c r="M3206" s="429"/>
      <c r="N3206" s="429"/>
    </row>
    <row r="3207" spans="1:14" ht="24.95" customHeight="1" x14ac:dyDescent="0.2">
      <c r="A3207" s="429"/>
      <c r="B3207" s="429"/>
      <c r="C3207" s="429"/>
      <c r="D3207" s="429"/>
      <c r="E3207" s="429"/>
      <c r="F3207" s="429"/>
      <c r="G3207" s="429"/>
      <c r="H3207" s="429"/>
      <c r="I3207" s="429"/>
      <c r="J3207" s="429"/>
      <c r="K3207" s="429"/>
      <c r="L3207" s="429"/>
      <c r="M3207" s="429"/>
      <c r="N3207" s="429"/>
    </row>
    <row r="3208" spans="1:14" ht="24.95" customHeight="1" x14ac:dyDescent="0.2">
      <c r="A3208" s="429"/>
      <c r="B3208" s="429"/>
      <c r="C3208" s="429"/>
      <c r="D3208" s="429"/>
      <c r="E3208" s="429"/>
      <c r="F3208" s="429"/>
      <c r="G3208" s="429"/>
      <c r="H3208" s="429"/>
      <c r="I3208" s="429"/>
      <c r="J3208" s="429"/>
      <c r="K3208" s="429"/>
      <c r="L3208" s="429"/>
      <c r="M3208" s="429"/>
      <c r="N3208" s="429"/>
    </row>
    <row r="3209" spans="1:14" ht="24.95" customHeight="1" x14ac:dyDescent="0.2">
      <c r="A3209" s="429"/>
      <c r="B3209" s="429"/>
      <c r="C3209" s="429"/>
      <c r="D3209" s="429"/>
      <c r="E3209" s="429"/>
      <c r="F3209" s="429"/>
      <c r="G3209" s="429"/>
      <c r="H3209" s="429"/>
      <c r="I3209" s="429"/>
      <c r="J3209" s="429"/>
      <c r="K3209" s="429"/>
      <c r="L3209" s="429"/>
      <c r="M3209" s="429"/>
      <c r="N3209" s="429"/>
    </row>
    <row r="3210" spans="1:14" ht="24.95" customHeight="1" x14ac:dyDescent="0.2">
      <c r="A3210" s="429"/>
      <c r="B3210" s="429"/>
      <c r="C3210" s="429"/>
      <c r="D3210" s="429"/>
      <c r="E3210" s="429"/>
      <c r="F3210" s="429"/>
      <c r="G3210" s="429"/>
      <c r="H3210" s="429"/>
      <c r="I3210" s="429"/>
      <c r="J3210" s="429"/>
      <c r="K3210" s="429"/>
      <c r="L3210" s="429"/>
      <c r="M3210" s="429"/>
      <c r="N3210" s="429"/>
    </row>
    <row r="3211" spans="1:14" ht="24.95" customHeight="1" x14ac:dyDescent="0.2">
      <c r="A3211" s="429"/>
      <c r="B3211" s="429"/>
      <c r="C3211" s="429"/>
      <c r="D3211" s="429"/>
      <c r="E3211" s="429"/>
      <c r="F3211" s="429"/>
      <c r="G3211" s="429"/>
      <c r="H3211" s="429"/>
      <c r="I3211" s="429"/>
      <c r="J3211" s="429"/>
      <c r="K3211" s="429"/>
      <c r="L3211" s="429"/>
      <c r="M3211" s="429"/>
      <c r="N3211" s="429"/>
    </row>
    <row r="3212" spans="1:14" ht="24.95" customHeight="1" x14ac:dyDescent="0.2">
      <c r="A3212" s="429"/>
      <c r="B3212" s="429"/>
      <c r="C3212" s="429"/>
      <c r="D3212" s="429"/>
      <c r="E3212" s="429"/>
      <c r="F3212" s="429"/>
      <c r="G3212" s="429"/>
      <c r="H3212" s="429"/>
      <c r="I3212" s="429"/>
      <c r="J3212" s="429"/>
      <c r="K3212" s="429"/>
      <c r="L3212" s="429"/>
      <c r="M3212" s="429"/>
      <c r="N3212" s="429"/>
    </row>
    <row r="3213" spans="1:14" ht="24.95" customHeight="1" x14ac:dyDescent="0.2">
      <c r="A3213" s="429"/>
      <c r="B3213" s="429"/>
      <c r="C3213" s="429"/>
      <c r="D3213" s="429"/>
      <c r="E3213" s="429"/>
      <c r="F3213" s="429"/>
      <c r="G3213" s="429"/>
      <c r="H3213" s="429"/>
      <c r="I3213" s="429"/>
      <c r="J3213" s="429"/>
      <c r="K3213" s="429"/>
      <c r="L3213" s="429"/>
      <c r="M3213" s="429"/>
      <c r="N3213" s="429"/>
    </row>
    <row r="3214" spans="1:14" ht="24.95" customHeight="1" x14ac:dyDescent="0.2">
      <c r="A3214" s="429"/>
      <c r="B3214" s="429"/>
      <c r="C3214" s="429"/>
      <c r="D3214" s="429"/>
      <c r="E3214" s="429"/>
      <c r="F3214" s="429"/>
      <c r="G3214" s="429"/>
      <c r="H3214" s="429"/>
      <c r="I3214" s="429"/>
      <c r="J3214" s="429"/>
      <c r="K3214" s="429"/>
      <c r="L3214" s="429"/>
      <c r="M3214" s="429"/>
      <c r="N3214" s="429"/>
    </row>
    <row r="3215" spans="1:14" ht="24.95" customHeight="1" x14ac:dyDescent="0.2">
      <c r="A3215" s="429"/>
      <c r="B3215" s="429"/>
      <c r="C3215" s="429"/>
      <c r="D3215" s="429"/>
      <c r="E3215" s="429"/>
      <c r="F3215" s="429"/>
      <c r="G3215" s="429"/>
      <c r="H3215" s="429"/>
      <c r="I3215" s="429"/>
      <c r="J3215" s="429"/>
      <c r="K3215" s="429"/>
      <c r="L3215" s="429"/>
      <c r="M3215" s="429"/>
      <c r="N3215" s="429"/>
    </row>
    <row r="3216" spans="1:14" ht="24.95" customHeight="1" x14ac:dyDescent="0.2">
      <c r="A3216" s="429"/>
      <c r="B3216" s="429"/>
      <c r="C3216" s="429"/>
      <c r="D3216" s="429"/>
      <c r="E3216" s="429"/>
      <c r="F3216" s="429"/>
      <c r="G3216" s="429"/>
      <c r="H3216" s="429"/>
      <c r="I3216" s="429"/>
      <c r="J3216" s="429"/>
      <c r="K3216" s="429"/>
      <c r="L3216" s="429"/>
      <c r="M3216" s="429"/>
      <c r="N3216" s="429"/>
    </row>
    <row r="3217" spans="1:14" ht="24.95" customHeight="1" x14ac:dyDescent="0.2">
      <c r="A3217" s="429"/>
      <c r="B3217" s="429"/>
      <c r="C3217" s="429"/>
      <c r="D3217" s="429"/>
      <c r="E3217" s="429"/>
      <c r="F3217" s="429"/>
      <c r="G3217" s="429"/>
      <c r="H3217" s="429"/>
      <c r="I3217" s="429"/>
      <c r="J3217" s="429"/>
      <c r="K3217" s="429"/>
      <c r="L3217" s="429"/>
      <c r="M3217" s="429"/>
      <c r="N3217" s="429"/>
    </row>
    <row r="3218" spans="1:14" ht="24.95" customHeight="1" x14ac:dyDescent="0.2">
      <c r="A3218" s="429"/>
      <c r="B3218" s="429"/>
      <c r="C3218" s="429"/>
      <c r="D3218" s="429"/>
      <c r="E3218" s="429"/>
      <c r="F3218" s="429"/>
      <c r="G3218" s="429"/>
      <c r="H3218" s="429"/>
      <c r="I3218" s="429"/>
      <c r="J3218" s="429"/>
      <c r="K3218" s="429"/>
      <c r="L3218" s="429"/>
      <c r="M3218" s="429"/>
      <c r="N3218" s="429"/>
    </row>
    <row r="3219" spans="1:14" ht="24.95" customHeight="1" x14ac:dyDescent="0.2">
      <c r="A3219" s="429"/>
      <c r="B3219" s="429"/>
      <c r="C3219" s="429"/>
      <c r="D3219" s="429"/>
      <c r="E3219" s="429"/>
      <c r="F3219" s="429"/>
      <c r="G3219" s="429"/>
      <c r="H3219" s="429"/>
      <c r="I3219" s="429"/>
      <c r="J3219" s="429"/>
      <c r="K3219" s="429"/>
      <c r="L3219" s="429"/>
      <c r="M3219" s="429"/>
      <c r="N3219" s="429"/>
    </row>
    <row r="3220" spans="1:14" ht="24.95" customHeight="1" x14ac:dyDescent="0.2">
      <c r="A3220" s="429"/>
      <c r="B3220" s="429"/>
      <c r="C3220" s="429"/>
      <c r="D3220" s="429"/>
      <c r="E3220" s="429"/>
      <c r="F3220" s="429"/>
      <c r="G3220" s="429"/>
      <c r="H3220" s="429"/>
      <c r="I3220" s="429"/>
      <c r="J3220" s="429"/>
      <c r="K3220" s="429"/>
      <c r="L3220" s="429"/>
      <c r="M3220" s="429"/>
      <c r="N3220" s="429"/>
    </row>
    <row r="3221" spans="1:14" ht="24.95" customHeight="1" x14ac:dyDescent="0.2">
      <c r="A3221" s="429"/>
      <c r="B3221" s="429"/>
      <c r="C3221" s="429"/>
      <c r="D3221" s="429"/>
      <c r="E3221" s="429"/>
      <c r="F3221" s="429"/>
      <c r="G3221" s="429"/>
      <c r="H3221" s="429"/>
      <c r="I3221" s="429"/>
      <c r="J3221" s="429"/>
      <c r="K3221" s="429"/>
      <c r="L3221" s="429"/>
      <c r="M3221" s="429"/>
      <c r="N3221" s="429"/>
    </row>
    <row r="3222" spans="1:14" ht="24.95" customHeight="1" x14ac:dyDescent="0.2">
      <c r="A3222" s="429"/>
      <c r="B3222" s="429"/>
      <c r="C3222" s="429"/>
      <c r="D3222" s="429"/>
      <c r="E3222" s="429"/>
      <c r="F3222" s="429"/>
      <c r="G3222" s="429"/>
      <c r="H3222" s="429"/>
      <c r="I3222" s="429"/>
      <c r="J3222" s="429"/>
      <c r="K3222" s="429"/>
      <c r="L3222" s="429"/>
      <c r="M3222" s="429"/>
      <c r="N3222" s="429"/>
    </row>
    <row r="3223" spans="1:14" ht="24.95" customHeight="1" x14ac:dyDescent="0.2">
      <c r="A3223" s="429"/>
      <c r="B3223" s="429"/>
      <c r="C3223" s="429"/>
      <c r="D3223" s="429"/>
      <c r="E3223" s="429"/>
      <c r="F3223" s="429"/>
      <c r="G3223" s="429"/>
      <c r="H3223" s="429"/>
      <c r="I3223" s="429"/>
      <c r="J3223" s="429"/>
      <c r="K3223" s="429"/>
      <c r="L3223" s="429"/>
      <c r="M3223" s="429"/>
      <c r="N3223" s="429"/>
    </row>
    <row r="3224" spans="1:14" ht="24.95" customHeight="1" x14ac:dyDescent="0.2">
      <c r="A3224" s="429"/>
      <c r="B3224" s="429"/>
      <c r="C3224" s="429"/>
      <c r="D3224" s="429"/>
      <c r="E3224" s="429"/>
      <c r="F3224" s="429"/>
      <c r="G3224" s="429"/>
      <c r="H3224" s="429"/>
      <c r="I3224" s="429"/>
      <c r="J3224" s="429"/>
      <c r="K3224" s="429"/>
      <c r="L3224" s="429"/>
      <c r="M3224" s="429"/>
      <c r="N3224" s="429"/>
    </row>
    <row r="3225" spans="1:14" ht="24.95" customHeight="1" x14ac:dyDescent="0.2">
      <c r="A3225" s="429"/>
      <c r="B3225" s="429"/>
      <c r="C3225" s="429"/>
      <c r="D3225" s="429"/>
      <c r="E3225" s="429"/>
      <c r="F3225" s="429"/>
      <c r="G3225" s="429"/>
      <c r="H3225" s="429"/>
      <c r="I3225" s="429"/>
      <c r="J3225" s="429"/>
      <c r="K3225" s="429"/>
      <c r="L3225" s="429"/>
      <c r="M3225" s="429"/>
      <c r="N3225" s="429"/>
    </row>
    <row r="3226" spans="1:14" ht="24.95" customHeight="1" x14ac:dyDescent="0.2">
      <c r="A3226" s="429"/>
      <c r="B3226" s="429"/>
      <c r="C3226" s="429"/>
      <c r="D3226" s="429"/>
      <c r="E3226" s="429"/>
      <c r="F3226" s="429"/>
      <c r="G3226" s="429"/>
      <c r="H3226" s="429"/>
      <c r="I3226" s="429"/>
      <c r="J3226" s="429"/>
      <c r="K3226" s="429"/>
      <c r="L3226" s="429"/>
      <c r="M3226" s="429"/>
      <c r="N3226" s="429"/>
    </row>
    <row r="3227" spans="1:14" ht="24.95" customHeight="1" x14ac:dyDescent="0.2">
      <c r="A3227" s="429"/>
      <c r="B3227" s="429"/>
      <c r="C3227" s="429"/>
      <c r="D3227" s="429"/>
      <c r="E3227" s="429"/>
      <c r="F3227" s="429"/>
      <c r="G3227" s="429"/>
      <c r="H3227" s="429"/>
      <c r="I3227" s="429"/>
      <c r="J3227" s="429"/>
      <c r="K3227" s="429"/>
      <c r="L3227" s="429"/>
      <c r="M3227" s="429"/>
      <c r="N3227" s="429"/>
    </row>
    <row r="3228" spans="1:14" ht="24.95" customHeight="1" x14ac:dyDescent="0.2">
      <c r="A3228" s="429"/>
      <c r="B3228" s="429"/>
      <c r="C3228" s="429"/>
      <c r="D3228" s="429"/>
      <c r="E3228" s="429"/>
      <c r="F3228" s="429"/>
      <c r="G3228" s="429"/>
      <c r="H3228" s="429"/>
      <c r="I3228" s="429"/>
      <c r="J3228" s="429"/>
      <c r="K3228" s="429"/>
      <c r="L3228" s="429"/>
      <c r="M3228" s="429"/>
      <c r="N3228" s="429"/>
    </row>
    <row r="3229" spans="1:14" ht="24.95" customHeight="1" x14ac:dyDescent="0.2">
      <c r="A3229" s="429"/>
      <c r="B3229" s="429"/>
      <c r="C3229" s="429"/>
      <c r="D3229" s="429"/>
      <c r="E3229" s="429"/>
      <c r="F3229" s="429"/>
      <c r="G3229" s="429"/>
      <c r="H3229" s="429"/>
      <c r="I3229" s="429"/>
      <c r="J3229" s="429"/>
      <c r="K3229" s="429"/>
      <c r="L3229" s="429"/>
      <c r="M3229" s="429"/>
      <c r="N3229" s="429"/>
    </row>
    <row r="3230" spans="1:14" ht="24.95" customHeight="1" x14ac:dyDescent="0.2">
      <c r="A3230" s="429"/>
      <c r="B3230" s="429"/>
      <c r="C3230" s="429"/>
      <c r="D3230" s="429"/>
      <c r="E3230" s="429"/>
      <c r="F3230" s="429"/>
      <c r="G3230" s="429"/>
      <c r="H3230" s="429"/>
      <c r="I3230" s="429"/>
      <c r="J3230" s="429"/>
      <c r="K3230" s="429"/>
      <c r="L3230" s="429"/>
      <c r="M3230" s="429"/>
      <c r="N3230" s="429"/>
    </row>
    <row r="3231" spans="1:14" ht="24.95" customHeight="1" x14ac:dyDescent="0.2">
      <c r="A3231" s="429"/>
      <c r="B3231" s="429"/>
      <c r="C3231" s="429"/>
      <c r="D3231" s="429"/>
      <c r="E3231" s="429"/>
      <c r="F3231" s="429"/>
      <c r="G3231" s="429"/>
      <c r="H3231" s="429"/>
      <c r="I3231" s="429"/>
      <c r="J3231" s="429"/>
      <c r="K3231" s="429"/>
      <c r="L3231" s="429"/>
      <c r="M3231" s="429"/>
      <c r="N3231" s="429"/>
    </row>
    <row r="3232" spans="1:14" ht="24.95" customHeight="1" x14ac:dyDescent="0.2">
      <c r="A3232" s="429"/>
      <c r="B3232" s="429"/>
      <c r="C3232" s="429"/>
      <c r="D3232" s="429"/>
      <c r="E3232" s="429"/>
      <c r="F3232" s="429"/>
      <c r="G3232" s="429"/>
      <c r="H3232" s="429"/>
      <c r="I3232" s="429"/>
      <c r="J3232" s="429"/>
      <c r="K3232" s="429"/>
      <c r="L3232" s="429"/>
      <c r="M3232" s="429"/>
      <c r="N3232" s="429"/>
    </row>
    <row r="3233" spans="1:14" ht="24.95" customHeight="1" x14ac:dyDescent="0.2">
      <c r="A3233" s="429"/>
      <c r="B3233" s="429"/>
      <c r="C3233" s="429"/>
      <c r="D3233" s="429"/>
      <c r="E3233" s="429"/>
      <c r="F3233" s="429"/>
      <c r="G3233" s="429"/>
      <c r="H3233" s="429"/>
      <c r="I3233" s="429"/>
      <c r="J3233" s="429"/>
      <c r="K3233" s="429"/>
      <c r="L3233" s="429"/>
      <c r="M3233" s="429"/>
      <c r="N3233" s="429"/>
    </row>
    <row r="3234" spans="1:14" ht="24.95" customHeight="1" x14ac:dyDescent="0.2">
      <c r="A3234" s="429"/>
      <c r="B3234" s="429"/>
      <c r="C3234" s="429"/>
      <c r="D3234" s="429"/>
      <c r="E3234" s="429"/>
      <c r="F3234" s="429"/>
      <c r="G3234" s="429"/>
      <c r="H3234" s="429"/>
      <c r="I3234" s="429"/>
      <c r="J3234" s="429"/>
      <c r="K3234" s="429"/>
      <c r="L3234" s="429"/>
      <c r="M3234" s="429"/>
      <c r="N3234" s="429"/>
    </row>
    <row r="3235" spans="1:14" ht="24.95" customHeight="1" x14ac:dyDescent="0.2">
      <c r="A3235" s="429"/>
      <c r="B3235" s="429"/>
      <c r="C3235" s="429"/>
      <c r="D3235" s="429"/>
      <c r="E3235" s="429"/>
      <c r="F3235" s="429"/>
      <c r="G3235" s="429"/>
      <c r="H3235" s="429"/>
      <c r="I3235" s="429"/>
      <c r="J3235" s="429"/>
      <c r="K3235" s="429"/>
      <c r="L3235" s="429"/>
      <c r="M3235" s="429"/>
      <c r="N3235" s="429"/>
    </row>
    <row r="3236" spans="1:14" ht="24.95" customHeight="1" x14ac:dyDescent="0.2">
      <c r="A3236" s="429"/>
      <c r="B3236" s="429"/>
      <c r="C3236" s="429"/>
      <c r="D3236" s="429"/>
      <c r="E3236" s="429"/>
      <c r="F3236" s="429"/>
      <c r="G3236" s="429"/>
      <c r="H3236" s="429"/>
      <c r="I3236" s="429"/>
      <c r="J3236" s="429"/>
      <c r="K3236" s="429"/>
      <c r="L3236" s="429"/>
      <c r="M3236" s="429"/>
      <c r="N3236" s="429"/>
    </row>
    <row r="3237" spans="1:14" ht="24.95" customHeight="1" x14ac:dyDescent="0.2">
      <c r="A3237" s="429"/>
      <c r="B3237" s="429"/>
      <c r="C3237" s="429"/>
      <c r="D3237" s="429"/>
      <c r="E3237" s="429"/>
      <c r="F3237" s="429"/>
      <c r="G3237" s="429"/>
      <c r="H3237" s="429"/>
      <c r="I3237" s="429"/>
      <c r="J3237" s="429"/>
      <c r="K3237" s="429"/>
      <c r="L3237" s="429"/>
      <c r="M3237" s="429"/>
      <c r="N3237" s="429"/>
    </row>
    <row r="3238" spans="1:14" ht="24.95" customHeight="1" x14ac:dyDescent="0.2">
      <c r="A3238" s="429"/>
      <c r="B3238" s="429"/>
      <c r="C3238" s="429"/>
      <c r="D3238" s="429"/>
      <c r="E3238" s="429"/>
      <c r="F3238" s="429"/>
      <c r="G3238" s="429"/>
      <c r="H3238" s="429"/>
      <c r="I3238" s="429"/>
      <c r="J3238" s="429"/>
      <c r="K3238" s="429"/>
      <c r="L3238" s="429"/>
      <c r="M3238" s="429"/>
      <c r="N3238" s="429"/>
    </row>
    <row r="3239" spans="1:14" ht="24.95" customHeight="1" x14ac:dyDescent="0.2">
      <c r="A3239" s="429"/>
      <c r="B3239" s="429"/>
      <c r="C3239" s="429"/>
      <c r="D3239" s="429"/>
      <c r="E3239" s="429"/>
      <c r="F3239" s="429"/>
      <c r="G3239" s="429"/>
      <c r="H3239" s="429"/>
      <c r="I3239" s="429"/>
      <c r="J3239" s="429"/>
      <c r="K3239" s="429"/>
      <c r="L3239" s="429"/>
      <c r="M3239" s="429"/>
      <c r="N3239" s="4">
        <v>37</v>
      </c>
    </row>
    <row r="3240" spans="1:14" ht="39.950000000000003" customHeight="1" x14ac:dyDescent="0.2">
      <c r="A3240" s="764" t="s">
        <v>621</v>
      </c>
      <c r="B3240" s="764"/>
      <c r="C3240" s="764"/>
      <c r="D3240" s="764"/>
      <c r="E3240" s="764"/>
      <c r="F3240" s="764"/>
      <c r="G3240" s="764"/>
      <c r="H3240" s="764"/>
      <c r="I3240" s="764"/>
      <c r="J3240" s="764"/>
      <c r="K3240" s="764"/>
      <c r="L3240" s="764"/>
      <c r="M3240" s="764"/>
      <c r="N3240" s="764"/>
    </row>
    <row r="3241" spans="1:14" ht="24.95" customHeight="1" x14ac:dyDescent="0.2">
      <c r="A3241" s="429"/>
      <c r="B3241" s="429"/>
      <c r="C3241" s="429"/>
      <c r="D3241" s="429"/>
      <c r="E3241" s="429"/>
      <c r="F3241" s="429"/>
      <c r="G3241" s="429"/>
      <c r="H3241" s="429"/>
      <c r="I3241" s="429"/>
      <c r="J3241" s="429"/>
      <c r="K3241" s="429"/>
      <c r="L3241" s="429"/>
      <c r="M3241" s="429"/>
      <c r="N3241" s="429"/>
    </row>
    <row r="3242" spans="1:14" ht="24.95" customHeight="1" x14ac:dyDescent="0.2">
      <c r="A3242" s="347"/>
      <c r="B3242" s="508" t="s">
        <v>44</v>
      </c>
      <c r="C3242" s="508" t="s">
        <v>45</v>
      </c>
      <c r="D3242" s="508" t="s">
        <v>46</v>
      </c>
      <c r="E3242" s="508" t="s">
        <v>47</v>
      </c>
      <c r="F3242" s="508" t="s">
        <v>48</v>
      </c>
      <c r="G3242" s="508" t="s">
        <v>49</v>
      </c>
      <c r="H3242" s="508" t="s">
        <v>50</v>
      </c>
      <c r="I3242" s="508" t="s">
        <v>60</v>
      </c>
      <c r="J3242" s="508" t="s">
        <v>61</v>
      </c>
      <c r="K3242" s="508" t="s">
        <v>53</v>
      </c>
      <c r="L3242" s="508" t="s">
        <v>62</v>
      </c>
      <c r="M3242" s="508" t="s">
        <v>55</v>
      </c>
      <c r="N3242" s="508" t="s">
        <v>13</v>
      </c>
    </row>
    <row r="3243" spans="1:14" ht="24.95" customHeight="1" x14ac:dyDescent="0.2">
      <c r="A3243" s="523" t="str">
        <f>'GASTO X T.A.'!A388</f>
        <v>GASTO EN ALOJAMIENTO</v>
      </c>
      <c r="B3243" s="524">
        <f>'GASTO X T.A.'!B388</f>
        <v>561182.65976356866</v>
      </c>
      <c r="C3243" s="524">
        <f>'GASTO X T.A.'!C388</f>
        <v>606369.38303108013</v>
      </c>
      <c r="D3243" s="524">
        <f>'GASTO X T.A.'!D388</f>
        <v>1867046.4295040416</v>
      </c>
      <c r="E3243" s="524">
        <f>'GASTO X T.A.'!E388</f>
        <v>5185833.4736502888</v>
      </c>
      <c r="F3243" s="524">
        <f>'GASTO X T.A.'!F388</f>
        <v>8573717.4341317993</v>
      </c>
      <c r="G3243" s="524">
        <f>'GASTO X T.A.'!G388</f>
        <v>6605144.0886796257</v>
      </c>
      <c r="H3243" s="524">
        <f>'GASTO X T.A.'!H388</f>
        <v>3711012.3044403731</v>
      </c>
      <c r="I3243" s="524">
        <f>'GASTO X T.A.'!I388</f>
        <v>4909729.2401942806</v>
      </c>
      <c r="J3243" s="524">
        <f>'GASTO X T.A.'!J388</f>
        <v>3562221.096114303</v>
      </c>
      <c r="K3243" s="524">
        <f>'GASTO X T.A.'!K388</f>
        <v>2345769.0350280502</v>
      </c>
      <c r="L3243" s="524">
        <f>'GASTO X T.A.'!L388</f>
        <v>1432403.9955023045</v>
      </c>
      <c r="M3243" s="524">
        <f>'GASTO X T.A.'!M388</f>
        <v>855470.78301401343</v>
      </c>
      <c r="N3243" s="601">
        <f>SUM(B3243:M3243)</f>
        <v>40215899.923053727</v>
      </c>
    </row>
    <row r="3244" spans="1:14" ht="24.95" customHeight="1" x14ac:dyDescent="0.2">
      <c r="A3244" s="523" t="str">
        <f>'GASTO X T.A.'!A389</f>
        <v>GASTO EN RESTAURANTES</v>
      </c>
      <c r="B3244" s="524">
        <f>'GASTO X T.A.'!B389</f>
        <v>200175.15960584828</v>
      </c>
      <c r="C3244" s="524">
        <f>'GASTO X T.A.'!C389</f>
        <v>218818.61058848019</v>
      </c>
      <c r="D3244" s="524">
        <f>'GASTO X T.A.'!D389</f>
        <v>561733.6225151408</v>
      </c>
      <c r="E3244" s="524">
        <f>'GASTO X T.A.'!E389</f>
        <v>274201.00319974771</v>
      </c>
      <c r="F3244" s="524">
        <f>'GASTO X T.A.'!F389</f>
        <v>1488993.8369194488</v>
      </c>
      <c r="G3244" s="524">
        <f>'GASTO X T.A.'!G389</f>
        <v>1182562.9281354405</v>
      </c>
      <c r="H3244" s="524">
        <f>'GASTO X T.A.'!H389</f>
        <v>941175.70554781647</v>
      </c>
      <c r="I3244" s="524">
        <f>'GASTO X T.A.'!I389</f>
        <v>1424020.6710495476</v>
      </c>
      <c r="J3244" s="524">
        <f>'GASTO X T.A.'!J389</f>
        <v>1183270.877286294</v>
      </c>
      <c r="K3244" s="524">
        <f>'GASTO X T.A.'!K389</f>
        <v>494945.71785459208</v>
      </c>
      <c r="L3244" s="524">
        <f>'GASTO X T.A.'!L389</f>
        <v>445353.16611762735</v>
      </c>
      <c r="M3244" s="524">
        <f>'GASTO X T.A.'!M389</f>
        <v>321477.97571170121</v>
      </c>
      <c r="N3244" s="601">
        <f t="shared" ref="N3244:N3249" si="169">SUM(B3244:M3244)</f>
        <v>8736729.2745316848</v>
      </c>
    </row>
    <row r="3245" spans="1:14" ht="24.95" customHeight="1" x14ac:dyDescent="0.2">
      <c r="A3245" s="523" t="str">
        <f>'GASTO X T.A.'!A390</f>
        <v>GASTO EN ALIMENTACIÓN FUERA DE RESTAURANTES</v>
      </c>
      <c r="B3245" s="524">
        <f>'GASTO X T.A.'!B390</f>
        <v>95093.749331121624</v>
      </c>
      <c r="C3245" s="524">
        <f>'GASTO X T.A.'!C390</f>
        <v>56420.639832484216</v>
      </c>
      <c r="D3245" s="524">
        <f>'GASTO X T.A.'!D390</f>
        <v>210782.00499646019</v>
      </c>
      <c r="E3245" s="524">
        <f>'GASTO X T.A.'!E390</f>
        <v>246197.18800827389</v>
      </c>
      <c r="F3245" s="524">
        <f>'GASTO X T.A.'!F390</f>
        <v>479991.03532797116</v>
      </c>
      <c r="G3245" s="524">
        <f>'GASTO X T.A.'!G390</f>
        <v>469212.67689650448</v>
      </c>
      <c r="H3245" s="524">
        <f>'GASTO X T.A.'!H390</f>
        <v>446727.5097703425</v>
      </c>
      <c r="I3245" s="524">
        <f>'GASTO X T.A.'!I390</f>
        <v>582992.86862921249</v>
      </c>
      <c r="J3245" s="524">
        <f>'GASTO X T.A.'!J390</f>
        <v>554143.9131892327</v>
      </c>
      <c r="K3245" s="524">
        <f>'GASTO X T.A.'!K390</f>
        <v>637965.30962148355</v>
      </c>
      <c r="L3245" s="524">
        <f>'GASTO X T.A.'!L390</f>
        <v>255710.31739695754</v>
      </c>
      <c r="M3245" s="524">
        <f>'GASTO X T.A.'!M390</f>
        <v>137696.32995224267</v>
      </c>
      <c r="N3245" s="601">
        <f t="shared" si="169"/>
        <v>4172933.5429522875</v>
      </c>
    </row>
    <row r="3246" spans="1:14" ht="24.95" customHeight="1" x14ac:dyDescent="0.2">
      <c r="A3246" s="523" t="str">
        <f>'GASTO X T.A.'!A391</f>
        <v>GASTO EN DESPLAZAMIENTOS / TRANSPORTE</v>
      </c>
      <c r="B3246" s="524">
        <f>'GASTO X T.A.'!B391</f>
        <v>127136.01478175554</v>
      </c>
      <c r="C3246" s="524">
        <f>'GASTO X T.A.'!C391</f>
        <v>210096.84213091937</v>
      </c>
      <c r="D3246" s="524">
        <f>'GASTO X T.A.'!D391</f>
        <v>513197.546515867</v>
      </c>
      <c r="E3246" s="524">
        <f>'GASTO X T.A.'!E391</f>
        <v>573168.84656275599</v>
      </c>
      <c r="F3246" s="524">
        <f>'GASTO X T.A.'!F391</f>
        <v>683010.41384990816</v>
      </c>
      <c r="G3246" s="524">
        <f>'GASTO X T.A.'!G391</f>
        <v>650046.87698106572</v>
      </c>
      <c r="H3246" s="524">
        <f>'GASTO X T.A.'!H391</f>
        <v>595287.49256869301</v>
      </c>
      <c r="I3246" s="524">
        <f>'GASTO X T.A.'!I391</f>
        <v>873196.17792126944</v>
      </c>
      <c r="J3246" s="524">
        <f>'GASTO X T.A.'!J391</f>
        <v>849467.75168868212</v>
      </c>
      <c r="K3246" s="524">
        <f>'GASTO X T.A.'!K391</f>
        <v>360483.23628951691</v>
      </c>
      <c r="L3246" s="524">
        <f>'GASTO X T.A.'!L391</f>
        <v>327752.40404806618</v>
      </c>
      <c r="M3246" s="524">
        <f>'GASTO X T.A.'!M391</f>
        <v>208298.40124579947</v>
      </c>
      <c r="N3246" s="601">
        <f t="shared" si="169"/>
        <v>5971142.0045843003</v>
      </c>
    </row>
    <row r="3247" spans="1:14" ht="24.95" customHeight="1" x14ac:dyDescent="0.2">
      <c r="A3247" s="523" t="str">
        <f>'GASTO X T.A.'!A392</f>
        <v>GASTO EN CULTURA Y OCIO</v>
      </c>
      <c r="B3247" s="524">
        <f>'GASTO X T.A.'!B392</f>
        <v>35594.257296309763</v>
      </c>
      <c r="C3247" s="524">
        <f>'GASTO X T.A.'!C392</f>
        <v>57404.354324031679</v>
      </c>
      <c r="D3247" s="524">
        <f>'GASTO X T.A.'!D392</f>
        <v>171074.39452726691</v>
      </c>
      <c r="E3247" s="524">
        <f>'GASTO X T.A.'!E392</f>
        <v>48881.25</v>
      </c>
      <c r="F3247" s="524">
        <f>'GASTO X T.A.'!F392</f>
        <v>492222.99137984111</v>
      </c>
      <c r="G3247" s="524">
        <f>'GASTO X T.A.'!G392</f>
        <v>415199.07938982593</v>
      </c>
      <c r="H3247" s="524">
        <f>'GASTO X T.A.'!H392</f>
        <v>263727.16773714864</v>
      </c>
      <c r="I3247" s="524">
        <f>'GASTO X T.A.'!I392</f>
        <v>384705.11194148334</v>
      </c>
      <c r="J3247" s="524">
        <f>'GASTO X T.A.'!J392</f>
        <v>282494.29859569995</v>
      </c>
      <c r="K3247" s="524">
        <f>'GASTO X T.A.'!K392</f>
        <v>110063.17078456025</v>
      </c>
      <c r="L3247" s="524">
        <f>'GASTO X T.A.'!L392</f>
        <v>96777.574299502056</v>
      </c>
      <c r="M3247" s="524">
        <f>'GASTO X T.A.'!M392</f>
        <v>61618.878189024181</v>
      </c>
      <c r="N3247" s="601">
        <f t="shared" si="169"/>
        <v>2419762.5284646936</v>
      </c>
    </row>
    <row r="3248" spans="1:14" ht="24.95" customHeight="1" x14ac:dyDescent="0.2">
      <c r="A3248" s="523" t="str">
        <f>'GASTO X T.A.'!A393</f>
        <v>GASTO EN COMPRAS</v>
      </c>
      <c r="B3248" s="524">
        <f>'GASTO X T.A.'!B393</f>
        <v>31540.762968733954</v>
      </c>
      <c r="C3248" s="524">
        <f>'GASTO X T.A.'!C393</f>
        <v>52193.731747969468</v>
      </c>
      <c r="D3248" s="524">
        <f>'GASTO X T.A.'!D393</f>
        <v>108875.95523867663</v>
      </c>
      <c r="E3248" s="524">
        <f>'GASTO X T.A.'!E393</f>
        <v>117130.41303648704</v>
      </c>
      <c r="F3248" s="524">
        <f>'GASTO X T.A.'!F393</f>
        <v>237566.02994359378</v>
      </c>
      <c r="G3248" s="524">
        <f>'GASTO X T.A.'!G393</f>
        <v>226031.65189549176</v>
      </c>
      <c r="H3248" s="524">
        <f>'GASTO X T.A.'!H393</f>
        <v>127245.47389211759</v>
      </c>
      <c r="I3248" s="524">
        <f>'GASTO X T.A.'!I393</f>
        <v>205941.55871602436</v>
      </c>
      <c r="J3248" s="524">
        <f>'GASTO X T.A.'!J393</f>
        <v>158807.59140742611</v>
      </c>
      <c r="K3248" s="524">
        <f>'GASTO X T.A.'!K393</f>
        <v>121207.72326242024</v>
      </c>
      <c r="L3248" s="524">
        <f>'GASTO X T.A.'!L393</f>
        <v>81437.41407588312</v>
      </c>
      <c r="M3248" s="524">
        <f>'GASTO X T.A.'!M393</f>
        <v>50036.08093113247</v>
      </c>
      <c r="N3248" s="601">
        <f t="shared" si="169"/>
        <v>1518014.3871159565</v>
      </c>
    </row>
    <row r="3249" spans="1:14" ht="24.95" customHeight="1" x14ac:dyDescent="0.2">
      <c r="A3249" s="523" t="s">
        <v>297</v>
      </c>
      <c r="B3249" s="527">
        <f>'GASTO X T.A.'!B394</f>
        <v>0</v>
      </c>
      <c r="C3249" s="527">
        <f>'GASTO X T.A.'!C394</f>
        <v>1645.9508172362559</v>
      </c>
      <c r="D3249" s="527">
        <f>'GASTO X T.A.'!D394</f>
        <v>13398.036009841035</v>
      </c>
      <c r="E3249" s="527">
        <f>'GASTO X T.A.'!E394</f>
        <v>0</v>
      </c>
      <c r="F3249" s="527">
        <f>'GASTO X T.A.'!F394</f>
        <v>0</v>
      </c>
      <c r="G3249" s="527">
        <f>'GASTO X T.A.'!G394</f>
        <v>0</v>
      </c>
      <c r="H3249" s="527">
        <f>'GASTO X T.A.'!H394</f>
        <v>35575.349817818846</v>
      </c>
      <c r="I3249" s="527">
        <f>'GASTO X T.A.'!I394</f>
        <v>36755.918274880023</v>
      </c>
      <c r="J3249" s="527">
        <f>'GASTO X T.A.'!J394</f>
        <v>59550.444241415709</v>
      </c>
      <c r="K3249" s="527">
        <f>'GASTO X T.A.'!K394</f>
        <v>0</v>
      </c>
      <c r="L3249" s="527">
        <f>'GASTO X T.A.'!L394</f>
        <v>0</v>
      </c>
      <c r="M3249" s="527">
        <f>'GASTO X T.A.'!M394</f>
        <v>0</v>
      </c>
      <c r="N3249" s="601">
        <f t="shared" si="169"/>
        <v>146925.69916119188</v>
      </c>
    </row>
    <row r="3250" spans="1:14" ht="24.95" customHeight="1" x14ac:dyDescent="0.2">
      <c r="A3250" s="509" t="s">
        <v>283</v>
      </c>
      <c r="B3250" s="599">
        <f>SUM(B3243:B3249)</f>
        <v>1050722.6037473378</v>
      </c>
      <c r="C3250" s="599">
        <f t="shared" ref="C3250" si="170">SUM(C3243:C3249)</f>
        <v>1202949.5124722011</v>
      </c>
      <c r="D3250" s="599">
        <f t="shared" ref="D3250" si="171">SUM(D3243:D3249)</f>
        <v>3446107.9893072946</v>
      </c>
      <c r="E3250" s="599">
        <f t="shared" ref="E3250" si="172">SUM(E3243:E3249)</f>
        <v>6445412.1744575538</v>
      </c>
      <c r="F3250" s="599">
        <f t="shared" ref="F3250" si="173">SUM(F3243:F3249)</f>
        <v>11955501.741552562</v>
      </c>
      <c r="G3250" s="599">
        <f t="shared" ref="G3250" si="174">SUM(G3243:G3249)</f>
        <v>9548197.3019779529</v>
      </c>
      <c r="H3250" s="599">
        <f t="shared" ref="H3250" si="175">SUM(H3243:H3249)</f>
        <v>6120751.0037743105</v>
      </c>
      <c r="I3250" s="599">
        <f t="shared" ref="I3250" si="176">SUM(I3243:I3249)</f>
        <v>8417341.5467266981</v>
      </c>
      <c r="J3250" s="599">
        <f t="shared" ref="J3250" si="177">SUM(J3243:J3249)</f>
        <v>6649955.9725230522</v>
      </c>
      <c r="K3250" s="599">
        <f t="shared" ref="K3250" si="178">SUM(K3243:K3249)</f>
        <v>4070434.1928406232</v>
      </c>
      <c r="L3250" s="599">
        <f t="shared" ref="L3250" si="179">SUM(L3243:L3249)</f>
        <v>2639434.8714403408</v>
      </c>
      <c r="M3250" s="599">
        <f t="shared" ref="M3250" si="180">SUM(M3243:M3249)</f>
        <v>1634598.4490439133</v>
      </c>
      <c r="N3250" s="602">
        <f t="shared" ref="N3250" si="181">SUM(N3243:N3249)</f>
        <v>63181407.35986384</v>
      </c>
    </row>
    <row r="3251" spans="1:14" ht="24.95" customHeight="1" x14ac:dyDescent="0.2">
      <c r="A3251" s="429"/>
      <c r="B3251" s="429"/>
      <c r="C3251" s="429"/>
      <c r="D3251" s="429"/>
      <c r="E3251" s="429"/>
      <c r="F3251" s="429"/>
      <c r="G3251" s="429"/>
      <c r="H3251" s="429"/>
      <c r="I3251" s="429"/>
      <c r="J3251" s="429"/>
      <c r="K3251" s="429"/>
      <c r="L3251" s="429"/>
      <c r="M3251" s="429"/>
      <c r="N3251" s="429"/>
    </row>
    <row r="3252" spans="1:14" ht="24.95" customHeight="1" x14ac:dyDescent="0.2">
      <c r="A3252" s="429"/>
      <c r="B3252" s="429"/>
      <c r="C3252" s="429"/>
      <c r="D3252" s="429"/>
      <c r="E3252" s="429"/>
      <c r="F3252" s="429"/>
      <c r="G3252" s="429"/>
      <c r="H3252" s="429"/>
      <c r="I3252" s="429"/>
      <c r="J3252" s="429"/>
      <c r="K3252" s="429"/>
      <c r="L3252" s="429"/>
      <c r="M3252" s="429"/>
      <c r="N3252" s="429"/>
    </row>
    <row r="3253" spans="1:14" ht="24.95" customHeight="1" x14ac:dyDescent="0.2">
      <c r="A3253" s="429"/>
      <c r="B3253" s="429"/>
      <c r="C3253" s="429"/>
      <c r="D3253" s="429"/>
      <c r="E3253" s="429"/>
      <c r="F3253" s="429"/>
      <c r="G3253" s="429"/>
      <c r="H3253" s="429"/>
      <c r="I3253" s="429"/>
      <c r="J3253" s="429"/>
      <c r="K3253" s="429"/>
      <c r="L3253" s="429"/>
      <c r="M3253" s="429"/>
      <c r="N3253" s="429"/>
    </row>
    <row r="3254" spans="1:14" ht="24.95" customHeight="1" x14ac:dyDescent="0.2">
      <c r="A3254" s="429"/>
      <c r="B3254" s="429"/>
      <c r="C3254" s="429"/>
      <c r="D3254" s="429"/>
      <c r="E3254" s="429"/>
      <c r="F3254" s="429"/>
      <c r="G3254" s="429"/>
      <c r="H3254" s="429"/>
      <c r="I3254" s="429"/>
      <c r="J3254" s="429"/>
      <c r="K3254" s="429"/>
      <c r="L3254" s="429"/>
      <c r="M3254" s="429"/>
      <c r="N3254" s="429"/>
    </row>
    <row r="3255" spans="1:14" ht="24.95" customHeight="1" x14ac:dyDescent="0.2">
      <c r="A3255" s="429"/>
      <c r="B3255" s="429"/>
      <c r="C3255" s="429"/>
      <c r="D3255" s="429"/>
      <c r="E3255" s="429"/>
      <c r="F3255" s="429"/>
      <c r="G3255" s="429"/>
      <c r="H3255" s="429"/>
      <c r="I3255" s="429"/>
      <c r="J3255" s="429"/>
      <c r="K3255" s="429"/>
      <c r="L3255" s="429"/>
      <c r="M3255" s="429"/>
      <c r="N3255" s="429"/>
    </row>
    <row r="3256" spans="1:14" ht="24.95" customHeight="1" x14ac:dyDescent="0.2">
      <c r="A3256" s="429"/>
      <c r="B3256" s="429"/>
      <c r="C3256" s="429"/>
      <c r="D3256" s="429"/>
      <c r="E3256" s="429"/>
      <c r="F3256" s="429"/>
      <c r="G3256" s="429"/>
      <c r="H3256" s="429"/>
      <c r="I3256" s="429"/>
      <c r="J3256" s="429"/>
      <c r="K3256" s="429"/>
      <c r="L3256" s="429"/>
      <c r="M3256" s="429"/>
      <c r="N3256" s="429"/>
    </row>
    <row r="3257" spans="1:14" ht="24.95" customHeight="1" x14ac:dyDescent="0.2">
      <c r="A3257" s="429"/>
      <c r="B3257" s="429"/>
      <c r="C3257" s="429"/>
      <c r="D3257" s="429"/>
      <c r="E3257" s="429"/>
      <c r="F3257" s="429"/>
      <c r="G3257" s="429"/>
      <c r="H3257" s="429"/>
      <c r="I3257" s="429"/>
      <c r="J3257" s="429"/>
      <c r="K3257" s="429"/>
      <c r="L3257" s="429"/>
      <c r="M3257" s="429"/>
      <c r="N3257" s="429"/>
    </row>
    <row r="3258" spans="1:14" ht="24.95" customHeight="1" x14ac:dyDescent="0.2">
      <c r="A3258" s="429"/>
      <c r="B3258" s="429"/>
      <c r="C3258" s="429"/>
      <c r="D3258" s="429"/>
      <c r="E3258" s="429"/>
      <c r="F3258" s="429"/>
      <c r="G3258" s="429"/>
      <c r="H3258" s="429"/>
      <c r="I3258" s="429"/>
      <c r="J3258" s="429"/>
      <c r="K3258" s="429"/>
      <c r="L3258" s="429"/>
      <c r="M3258" s="429"/>
      <c r="N3258" s="429"/>
    </row>
    <row r="3259" spans="1:14" ht="24.95" customHeight="1" x14ac:dyDescent="0.2">
      <c r="A3259" s="429"/>
      <c r="B3259" s="429"/>
      <c r="C3259" s="429"/>
      <c r="D3259" s="429"/>
      <c r="E3259" s="429"/>
      <c r="F3259" s="429"/>
      <c r="G3259" s="429"/>
      <c r="H3259" s="429"/>
      <c r="I3259" s="429"/>
      <c r="J3259" s="429"/>
      <c r="K3259" s="429"/>
      <c r="L3259" s="429"/>
      <c r="M3259" s="429"/>
      <c r="N3259" s="429"/>
    </row>
    <row r="3260" spans="1:14" ht="24.95" customHeight="1" x14ac:dyDescent="0.2">
      <c r="A3260" s="429"/>
      <c r="B3260" s="429"/>
      <c r="C3260" s="429"/>
      <c r="D3260" s="429"/>
      <c r="E3260" s="429"/>
      <c r="F3260" s="429"/>
      <c r="G3260" s="429"/>
      <c r="H3260" s="429"/>
      <c r="I3260" s="429"/>
      <c r="J3260" s="429"/>
      <c r="K3260" s="429"/>
      <c r="L3260" s="429"/>
      <c r="M3260" s="429"/>
      <c r="N3260" s="429"/>
    </row>
    <row r="3261" spans="1:14" ht="24.95" customHeight="1" x14ac:dyDescent="0.2">
      <c r="A3261" s="429"/>
      <c r="B3261" s="429"/>
      <c r="C3261" s="429"/>
      <c r="D3261" s="429"/>
      <c r="E3261" s="429"/>
      <c r="F3261" s="429"/>
      <c r="G3261" s="429"/>
      <c r="H3261" s="429"/>
      <c r="I3261" s="429"/>
      <c r="J3261" s="429"/>
      <c r="K3261" s="429"/>
      <c r="L3261" s="429"/>
      <c r="M3261" s="429"/>
      <c r="N3261" s="429"/>
    </row>
    <row r="3262" spans="1:14" ht="24.95" customHeight="1" x14ac:dyDescent="0.2">
      <c r="A3262" s="429"/>
      <c r="B3262" s="429"/>
      <c r="C3262" s="429"/>
      <c r="D3262" s="429"/>
      <c r="E3262" s="429"/>
      <c r="F3262" s="429"/>
      <c r="G3262" s="429"/>
      <c r="H3262" s="429"/>
      <c r="I3262" s="429"/>
      <c r="J3262" s="429"/>
      <c r="K3262" s="429"/>
      <c r="L3262" s="429"/>
      <c r="M3262" s="429"/>
      <c r="N3262" s="429"/>
    </row>
    <row r="3263" spans="1:14" ht="24.95" customHeight="1" x14ac:dyDescent="0.2">
      <c r="A3263" s="429"/>
      <c r="B3263" s="429"/>
      <c r="C3263" s="429"/>
      <c r="D3263" s="429"/>
      <c r="E3263" s="429"/>
      <c r="F3263" s="429"/>
      <c r="G3263" s="429"/>
      <c r="H3263" s="429"/>
      <c r="I3263" s="429"/>
      <c r="J3263" s="429"/>
      <c r="K3263" s="429"/>
      <c r="L3263" s="429"/>
      <c r="M3263" s="429"/>
      <c r="N3263" s="429"/>
    </row>
    <row r="3264" spans="1:14" ht="24.95" customHeight="1" x14ac:dyDescent="0.2">
      <c r="A3264" s="429"/>
      <c r="B3264" s="429"/>
      <c r="C3264" s="429"/>
      <c r="D3264" s="429"/>
      <c r="E3264" s="429"/>
      <c r="F3264" s="429"/>
      <c r="G3264" s="429"/>
      <c r="H3264" s="429"/>
      <c r="I3264" s="429"/>
      <c r="J3264" s="429"/>
      <c r="K3264" s="429"/>
      <c r="L3264" s="429"/>
      <c r="M3264" s="429"/>
      <c r="N3264" s="429"/>
    </row>
    <row r="3265" spans="1:14" ht="24.95" customHeight="1" x14ac:dyDescent="0.2">
      <c r="A3265" s="429"/>
      <c r="B3265" s="429"/>
      <c r="C3265" s="429"/>
      <c r="D3265" s="429"/>
      <c r="E3265" s="429"/>
      <c r="F3265" s="429"/>
      <c r="G3265" s="429"/>
      <c r="H3265" s="429"/>
      <c r="I3265" s="429"/>
      <c r="J3265" s="429"/>
      <c r="K3265" s="429"/>
      <c r="L3265" s="429"/>
      <c r="M3265" s="429"/>
      <c r="N3265" s="429"/>
    </row>
    <row r="3266" spans="1:14" ht="24.95" customHeight="1" x14ac:dyDescent="0.2">
      <c r="A3266" s="429"/>
      <c r="B3266" s="429"/>
      <c r="C3266" s="429"/>
      <c r="D3266" s="429"/>
      <c r="E3266" s="429"/>
      <c r="F3266" s="429"/>
      <c r="G3266" s="429"/>
      <c r="H3266" s="429"/>
      <c r="I3266" s="429"/>
      <c r="J3266" s="429"/>
      <c r="K3266" s="429"/>
      <c r="L3266" s="429"/>
      <c r="M3266" s="429"/>
      <c r="N3266" s="4"/>
    </row>
    <row r="3267" spans="1:14" ht="39.950000000000003" customHeight="1" x14ac:dyDescent="0.2">
      <c r="A3267" s="764" t="s">
        <v>622</v>
      </c>
      <c r="B3267" s="764"/>
      <c r="C3267" s="764"/>
      <c r="D3267" s="764"/>
      <c r="E3267" s="764"/>
      <c r="F3267" s="764"/>
      <c r="G3267" s="764"/>
      <c r="H3267" s="764"/>
      <c r="I3267" s="764"/>
      <c r="J3267" s="764"/>
      <c r="K3267" s="764"/>
      <c r="L3267" s="764"/>
      <c r="M3267" s="764"/>
      <c r="N3267" s="764"/>
    </row>
    <row r="3268" spans="1:14" ht="24.95" customHeight="1" x14ac:dyDescent="0.2">
      <c r="A3268" s="429"/>
      <c r="B3268" s="429"/>
      <c r="C3268" s="429"/>
      <c r="D3268" s="429"/>
      <c r="E3268" s="429"/>
      <c r="F3268" s="429"/>
      <c r="G3268" s="429"/>
      <c r="H3268" s="429"/>
      <c r="I3268" s="429"/>
      <c r="J3268" s="429"/>
      <c r="K3268" s="429"/>
      <c r="L3268" s="429"/>
      <c r="M3268" s="429"/>
      <c r="N3268" s="429"/>
    </row>
    <row r="3269" spans="1:14" ht="24.95" customHeight="1" x14ac:dyDescent="0.2">
      <c r="A3269" s="347"/>
      <c r="B3269" s="508" t="s">
        <v>44</v>
      </c>
      <c r="C3269" s="508" t="s">
        <v>45</v>
      </c>
      <c r="D3269" s="508" t="s">
        <v>46</v>
      </c>
      <c r="E3269" s="508" t="s">
        <v>47</v>
      </c>
      <c r="F3269" s="508" t="s">
        <v>48</v>
      </c>
      <c r="G3269" s="508" t="s">
        <v>49</v>
      </c>
      <c r="H3269" s="508" t="s">
        <v>50</v>
      </c>
      <c r="I3269" s="508" t="s">
        <v>60</v>
      </c>
      <c r="J3269" s="508" t="s">
        <v>61</v>
      </c>
      <c r="K3269" s="508" t="s">
        <v>53</v>
      </c>
      <c r="L3269" s="508" t="s">
        <v>62</v>
      </c>
      <c r="M3269" s="508" t="s">
        <v>55</v>
      </c>
      <c r="N3269" s="508" t="s">
        <v>13</v>
      </c>
    </row>
    <row r="3270" spans="1:14" ht="24.95" customHeight="1" x14ac:dyDescent="0.2">
      <c r="A3270" s="523" t="str">
        <f>'GASTO X T.A.'!A485</f>
        <v>GASTO EN ALOJAMIENTO</v>
      </c>
      <c r="B3270" s="524">
        <f>'GASTO X T.A.'!B485</f>
        <v>3720710.0397235155</v>
      </c>
      <c r="C3270" s="524">
        <f>'GASTO X T.A.'!C485</f>
        <v>4940745.2024818808</v>
      </c>
      <c r="D3270" s="524">
        <f>'GASTO X T.A.'!D485</f>
        <v>7671350.427307846</v>
      </c>
      <c r="E3270" s="524">
        <f>'GASTO X T.A.'!E485</f>
        <v>7051357.8455242999</v>
      </c>
      <c r="F3270" s="524">
        <f>'GASTO X T.A.'!F485</f>
        <v>10470821.008165749</v>
      </c>
      <c r="G3270" s="524">
        <f>'GASTO X T.A.'!G485</f>
        <v>10571506.995405138</v>
      </c>
      <c r="H3270" s="524">
        <f>'GASTO X T.A.'!H485</f>
        <v>10716967.463734571</v>
      </c>
      <c r="I3270" s="524">
        <f>'GASTO X T.A.'!I485</f>
        <v>14403697.750368359</v>
      </c>
      <c r="J3270" s="524">
        <f>'GASTO X T.A.'!J485</f>
        <v>7840247.6684878338</v>
      </c>
      <c r="K3270" s="524">
        <f>'GASTO X T.A.'!K485</f>
        <v>6834379.7876822371</v>
      </c>
      <c r="L3270" s="524">
        <f>'GASTO X T.A.'!L485</f>
        <v>6175887.2843294581</v>
      </c>
      <c r="M3270" s="524">
        <f>'GASTO X T.A.'!M485</f>
        <v>6438989.009505433</v>
      </c>
      <c r="N3270" s="601">
        <f>SUM(B3270:M3270)</f>
        <v>96836660.482716322</v>
      </c>
    </row>
    <row r="3271" spans="1:14" ht="24.95" customHeight="1" x14ac:dyDescent="0.2">
      <c r="A3271" s="523" t="str">
        <f>'GASTO X T.A.'!A486</f>
        <v>GASTO EN RESTAURANTES</v>
      </c>
      <c r="B3271" s="524">
        <f>'GASTO X T.A.'!B486</f>
        <v>888712.43736259639</v>
      </c>
      <c r="C3271" s="524">
        <f>'GASTO X T.A.'!C486</f>
        <v>1822283.7685258181</v>
      </c>
      <c r="D3271" s="524">
        <f>'GASTO X T.A.'!D486</f>
        <v>3546266.0809361027</v>
      </c>
      <c r="E3271" s="524">
        <f>'GASTO X T.A.'!E486</f>
        <v>916634.5625666948</v>
      </c>
      <c r="F3271" s="524">
        <f>'GASTO X T.A.'!F486</f>
        <v>2069946.5144040086</v>
      </c>
      <c r="G3271" s="524">
        <f>'GASTO X T.A.'!G486</f>
        <v>2106391.1073502796</v>
      </c>
      <c r="H3271" s="524">
        <f>'GASTO X T.A.'!H486</f>
        <v>5202489.0681605199</v>
      </c>
      <c r="I3271" s="524">
        <f>'GASTO X T.A.'!I486</f>
        <v>6758563.2371874982</v>
      </c>
      <c r="J3271" s="524">
        <f>'GASTO X T.A.'!J486</f>
        <v>3918938.259235281</v>
      </c>
      <c r="K3271" s="524">
        <f>'GASTO X T.A.'!K486</f>
        <v>1777766.6387268291</v>
      </c>
      <c r="L3271" s="524">
        <f>'GASTO X T.A.'!L486</f>
        <v>1719089.1290505016</v>
      </c>
      <c r="M3271" s="524">
        <f>'GASTO X T.A.'!M486</f>
        <v>1903253.8664637622</v>
      </c>
      <c r="N3271" s="601">
        <f t="shared" ref="N3271:N3276" si="182">SUM(B3271:M3271)</f>
        <v>32630334.66996989</v>
      </c>
    </row>
    <row r="3272" spans="1:14" ht="24.95" customHeight="1" x14ac:dyDescent="0.2">
      <c r="A3272" s="523" t="str">
        <f>'GASTO X T.A.'!A487</f>
        <v>GASTO EN ALIMENTACIÓN FUERA DE RESTAURANTES</v>
      </c>
      <c r="B3272" s="524">
        <f>'GASTO X T.A.'!B487</f>
        <v>841531.31313576119</v>
      </c>
      <c r="C3272" s="524">
        <f>'GASTO X T.A.'!C487</f>
        <v>839591.35455593735</v>
      </c>
      <c r="D3272" s="524">
        <f>'GASTO X T.A.'!D487</f>
        <v>1219449.4340426028</v>
      </c>
      <c r="E3272" s="524">
        <f>'GASTO X T.A.'!E487</f>
        <v>984580.24065922503</v>
      </c>
      <c r="F3272" s="524">
        <f>'GASTO X T.A.'!F487</f>
        <v>992204.69016466138</v>
      </c>
      <c r="G3272" s="524">
        <f>'GASTO X T.A.'!G487</f>
        <v>1024599.1659060984</v>
      </c>
      <c r="H3272" s="524">
        <f>'GASTO X T.A.'!H487</f>
        <v>1594581.1436239611</v>
      </c>
      <c r="I3272" s="524">
        <f>'GASTO X T.A.'!I487</f>
        <v>2194299.4089569524</v>
      </c>
      <c r="J3272" s="524">
        <f>'GASTO X T.A.'!J487</f>
        <v>1304706.656705593</v>
      </c>
      <c r="K3272" s="524">
        <f>'GASTO X T.A.'!K487</f>
        <v>872368.18738412077</v>
      </c>
      <c r="L3272" s="524">
        <f>'GASTO X T.A.'!L487</f>
        <v>602516.57102817285</v>
      </c>
      <c r="M3272" s="524">
        <f>'GASTO X T.A.'!M487</f>
        <v>596279.82111093064</v>
      </c>
      <c r="N3272" s="601">
        <f t="shared" si="182"/>
        <v>13066707.987274017</v>
      </c>
    </row>
    <row r="3273" spans="1:14" ht="24.95" customHeight="1" x14ac:dyDescent="0.2">
      <c r="A3273" s="523" t="str">
        <f>'GASTO X T.A.'!A488</f>
        <v>GASTO EN DESPLAZAMIENTOS / TRANSPORTE</v>
      </c>
      <c r="B3273" s="524">
        <f>'GASTO X T.A.'!B488</f>
        <v>734158.81887230999</v>
      </c>
      <c r="C3273" s="524">
        <f>'GASTO X T.A.'!C488</f>
        <v>1085349.6642641411</v>
      </c>
      <c r="D3273" s="524">
        <f>'GASTO X T.A.'!D488</f>
        <v>1808247.4673660395</v>
      </c>
      <c r="E3273" s="524">
        <f>'GASTO X T.A.'!E488</f>
        <v>1328104.5071141068</v>
      </c>
      <c r="F3273" s="524">
        <f>'GASTO X T.A.'!F488</f>
        <v>761808.85084322351</v>
      </c>
      <c r="G3273" s="524">
        <f>'GASTO X T.A.'!G488</f>
        <v>785952.72496018885</v>
      </c>
      <c r="H3273" s="524">
        <f>'GASTO X T.A.'!H488</f>
        <v>4512827.6275514355</v>
      </c>
      <c r="I3273" s="524">
        <f>'GASTO X T.A.'!I488</f>
        <v>6062886.7397066914</v>
      </c>
      <c r="J3273" s="524">
        <f>'GASTO X T.A.'!J488</f>
        <v>3643905.173874977</v>
      </c>
      <c r="K3273" s="524">
        <f>'GASTO X T.A.'!K488</f>
        <v>1647065.3669240181</v>
      </c>
      <c r="L3273" s="524">
        <f>'GASTO X T.A.'!L488</f>
        <v>1349829.5846501396</v>
      </c>
      <c r="M3273" s="524">
        <f>'GASTO X T.A.'!M488</f>
        <v>1421601.7753937249</v>
      </c>
      <c r="N3273" s="601">
        <f t="shared" si="182"/>
        <v>25141738.301520996</v>
      </c>
    </row>
    <row r="3274" spans="1:14" ht="24.95" customHeight="1" x14ac:dyDescent="0.2">
      <c r="A3274" s="523" t="str">
        <f>'GASTO X T.A.'!A489</f>
        <v>GASTO EN CULTURA Y OCIO</v>
      </c>
      <c r="B3274" s="524">
        <f>'GASTO X T.A.'!B489</f>
        <v>190357.71480247102</v>
      </c>
      <c r="C3274" s="524">
        <f>'GASTO X T.A.'!C489</f>
        <v>370016.70655527047</v>
      </c>
      <c r="D3274" s="524">
        <f>'GASTO X T.A.'!D489</f>
        <v>710064.24513563234</v>
      </c>
      <c r="E3274" s="524">
        <f>'GASTO X T.A.'!E489</f>
        <v>1078545.1429128058</v>
      </c>
      <c r="F3274" s="524">
        <f>'GASTO X T.A.'!F489</f>
        <v>383754.59115180525</v>
      </c>
      <c r="G3274" s="524">
        <f>'GASTO X T.A.'!G489</f>
        <v>381290.37122292869</v>
      </c>
      <c r="H3274" s="524">
        <f>'GASTO X T.A.'!H489</f>
        <v>1576301.3299258952</v>
      </c>
      <c r="I3274" s="524">
        <f>'GASTO X T.A.'!I489</f>
        <v>2185955.8851985382</v>
      </c>
      <c r="J3274" s="524">
        <f>'GASTO X T.A.'!J489</f>
        <v>1308888.765852537</v>
      </c>
      <c r="K3274" s="524">
        <f>'GASTO X T.A.'!K489</f>
        <v>1188005.7626899921</v>
      </c>
      <c r="L3274" s="524">
        <f>'GASTO X T.A.'!L489</f>
        <v>765186.81276712148</v>
      </c>
      <c r="M3274" s="524">
        <f>'GASTO X T.A.'!M489</f>
        <v>819891.85814296023</v>
      </c>
      <c r="N3274" s="601">
        <f t="shared" si="182"/>
        <v>10958259.186357958</v>
      </c>
    </row>
    <row r="3275" spans="1:14" ht="24.95" customHeight="1" x14ac:dyDescent="0.2">
      <c r="A3275" s="523" t="str">
        <f>'GASTO X T.A.'!A490</f>
        <v>GASTO EN COMPRAS</v>
      </c>
      <c r="B3275" s="524">
        <f>'GASTO X T.A.'!B490</f>
        <v>88009.419957746635</v>
      </c>
      <c r="C3275" s="524">
        <f>'GASTO X T.A.'!C490</f>
        <v>409453.20213573507</v>
      </c>
      <c r="D3275" s="524">
        <f>'GASTO X T.A.'!D490</f>
        <v>817370.06229562499</v>
      </c>
      <c r="E3275" s="524">
        <f>'GASTO X T.A.'!E490</f>
        <v>532724.56683515874</v>
      </c>
      <c r="F3275" s="524">
        <f>'GASTO X T.A.'!F490</f>
        <v>233584.36607770831</v>
      </c>
      <c r="G3275" s="524">
        <f>'GASTO X T.A.'!G490</f>
        <v>239037.9304010763</v>
      </c>
      <c r="H3275" s="524">
        <f>'GASTO X T.A.'!H490</f>
        <v>747894.99575173692</v>
      </c>
      <c r="I3275" s="524">
        <f>'GASTO X T.A.'!I490</f>
        <v>934634.84384631074</v>
      </c>
      <c r="J3275" s="524">
        <f>'GASTO X T.A.'!J490</f>
        <v>566534.55911879137</v>
      </c>
      <c r="K3275" s="524">
        <f>'GASTO X T.A.'!K490</f>
        <v>995582.19475568866</v>
      </c>
      <c r="L3275" s="524">
        <f>'GASTO X T.A.'!L490</f>
        <v>1054809.307313086</v>
      </c>
      <c r="M3275" s="524">
        <f>'GASTO X T.A.'!M490</f>
        <v>1250960.4655813938</v>
      </c>
      <c r="N3275" s="601">
        <f t="shared" si="182"/>
        <v>7870595.9140700577</v>
      </c>
    </row>
    <row r="3276" spans="1:14" ht="24.95" customHeight="1" x14ac:dyDescent="0.2">
      <c r="A3276" s="523" t="str">
        <f>'GASTO X T.A.'!A491</f>
        <v>OTROS GASTOS</v>
      </c>
      <c r="B3276" s="527">
        <f>'GASTO X T.A.'!B491</f>
        <v>0</v>
      </c>
      <c r="C3276" s="527">
        <f>'GASTO X T.A.'!C491</f>
        <v>0</v>
      </c>
      <c r="D3276" s="527">
        <f>'GASTO X T.A.'!D491</f>
        <v>0</v>
      </c>
      <c r="E3276" s="527">
        <f>'GASTO X T.A.'!E491</f>
        <v>0</v>
      </c>
      <c r="F3276" s="527">
        <f>'GASTO X T.A.'!F491</f>
        <v>0</v>
      </c>
      <c r="G3276" s="527">
        <f>'GASTO X T.A.'!G491</f>
        <v>0</v>
      </c>
      <c r="H3276" s="527">
        <f>'GASTO X T.A.'!H491</f>
        <v>0</v>
      </c>
      <c r="I3276" s="527">
        <f>'GASTO X T.A.'!I491</f>
        <v>0</v>
      </c>
      <c r="J3276" s="527">
        <f>'GASTO X T.A.'!J491</f>
        <v>0</v>
      </c>
      <c r="K3276" s="527">
        <f>'GASTO X T.A.'!K491</f>
        <v>0</v>
      </c>
      <c r="L3276" s="527">
        <f>'GASTO X T.A.'!L491</f>
        <v>0</v>
      </c>
      <c r="M3276" s="527">
        <f>'GASTO X T.A.'!M491</f>
        <v>0</v>
      </c>
      <c r="N3276" s="601">
        <f t="shared" si="182"/>
        <v>0</v>
      </c>
    </row>
    <row r="3277" spans="1:14" ht="24.95" customHeight="1" x14ac:dyDescent="0.2">
      <c r="A3277" s="509" t="s">
        <v>283</v>
      </c>
      <c r="B3277" s="599">
        <f>SUM(B3270:B3276)</f>
        <v>6463479.7438544007</v>
      </c>
      <c r="C3277" s="599">
        <f t="shared" ref="C3277:M3277" si="183">SUM(C3270:C3276)</f>
        <v>9467439.8985187821</v>
      </c>
      <c r="D3277" s="599">
        <f t="shared" si="183"/>
        <v>15772747.717083847</v>
      </c>
      <c r="E3277" s="599">
        <f t="shared" si="183"/>
        <v>11891946.865612291</v>
      </c>
      <c r="F3277" s="599">
        <f t="shared" si="183"/>
        <v>14912120.020807154</v>
      </c>
      <c r="G3277" s="599">
        <f t="shared" si="183"/>
        <v>15108778.295245707</v>
      </c>
      <c r="H3277" s="599">
        <f t="shared" si="183"/>
        <v>24351061.628748119</v>
      </c>
      <c r="I3277" s="599">
        <f t="shared" si="183"/>
        <v>32540037.865264349</v>
      </c>
      <c r="J3277" s="599">
        <f t="shared" si="183"/>
        <v>18583221.083275016</v>
      </c>
      <c r="K3277" s="599">
        <f t="shared" si="183"/>
        <v>13315167.938162886</v>
      </c>
      <c r="L3277" s="599">
        <f t="shared" si="183"/>
        <v>11667318.689138481</v>
      </c>
      <c r="M3277" s="599">
        <f t="shared" si="183"/>
        <v>12430976.796198204</v>
      </c>
      <c r="N3277" s="602">
        <f>SUM(N3270:N3276)</f>
        <v>186504296.54190925</v>
      </c>
    </row>
    <row r="3278" spans="1:14" ht="24.95" customHeight="1" x14ac:dyDescent="0.2">
      <c r="A3278" s="429"/>
      <c r="B3278" s="429"/>
      <c r="C3278" s="429"/>
      <c r="D3278" s="429"/>
      <c r="E3278" s="429"/>
      <c r="F3278" s="429"/>
      <c r="G3278" s="429"/>
      <c r="H3278" s="429"/>
      <c r="I3278" s="429"/>
      <c r="J3278" s="429"/>
      <c r="K3278" s="429"/>
      <c r="L3278" s="429"/>
      <c r="M3278" s="429"/>
      <c r="N3278" s="429"/>
    </row>
    <row r="3279" spans="1:14" ht="24.95" customHeight="1" x14ac:dyDescent="0.2">
      <c r="A3279" s="429"/>
      <c r="B3279" s="429"/>
      <c r="C3279" s="429"/>
      <c r="D3279" s="429"/>
      <c r="E3279" s="429"/>
      <c r="F3279" s="429"/>
      <c r="G3279" s="429"/>
      <c r="H3279" s="429"/>
      <c r="I3279" s="429"/>
      <c r="J3279" s="429"/>
      <c r="K3279" s="429"/>
      <c r="L3279" s="429"/>
      <c r="M3279" s="429"/>
      <c r="N3279" s="429"/>
    </row>
    <row r="3280" spans="1:14" ht="24.95" customHeight="1" x14ac:dyDescent="0.2">
      <c r="A3280" s="429"/>
      <c r="B3280" s="429"/>
      <c r="C3280" s="429"/>
      <c r="D3280" s="429"/>
      <c r="E3280" s="429"/>
      <c r="F3280" s="429"/>
      <c r="G3280" s="429"/>
      <c r="H3280" s="429"/>
      <c r="I3280" s="429"/>
      <c r="J3280" s="429"/>
      <c r="K3280" s="429"/>
      <c r="L3280" s="429"/>
      <c r="M3280" s="429"/>
      <c r="N3280" s="429"/>
    </row>
    <row r="3281" spans="1:14" ht="24.95" customHeight="1" x14ac:dyDescent="0.2">
      <c r="A3281" s="429"/>
      <c r="B3281" s="429"/>
      <c r="C3281" s="429"/>
      <c r="D3281" s="429"/>
      <c r="E3281" s="429"/>
      <c r="F3281" s="429"/>
      <c r="G3281" s="429"/>
      <c r="H3281" s="429"/>
      <c r="I3281" s="429"/>
      <c r="J3281" s="429"/>
      <c r="K3281" s="429"/>
      <c r="L3281" s="429"/>
      <c r="M3281" s="429"/>
      <c r="N3281" s="429"/>
    </row>
    <row r="3282" spans="1:14" ht="24.95" customHeight="1" x14ac:dyDescent="0.2">
      <c r="A3282" s="429"/>
      <c r="B3282" s="429"/>
      <c r="C3282" s="429"/>
      <c r="D3282" s="429"/>
      <c r="E3282" s="429"/>
      <c r="F3282" s="429"/>
      <c r="G3282" s="429"/>
      <c r="H3282" s="429"/>
      <c r="I3282" s="429"/>
      <c r="J3282" s="429"/>
      <c r="K3282" s="429"/>
      <c r="L3282" s="429"/>
      <c r="M3282" s="429"/>
      <c r="N3282" s="429"/>
    </row>
    <row r="3283" spans="1:14" ht="24.95" customHeight="1" x14ac:dyDescent="0.2">
      <c r="A3283" s="429"/>
      <c r="B3283" s="429"/>
      <c r="C3283" s="429"/>
      <c r="D3283" s="429"/>
      <c r="E3283" s="429"/>
      <c r="F3283" s="429"/>
      <c r="G3283" s="429"/>
      <c r="H3283" s="429"/>
      <c r="I3283" s="429"/>
      <c r="J3283" s="429"/>
      <c r="K3283" s="429"/>
      <c r="L3283" s="429"/>
      <c r="M3283" s="429"/>
      <c r="N3283" s="429"/>
    </row>
    <row r="3284" spans="1:14" ht="24.95" customHeight="1" x14ac:dyDescent="0.2">
      <c r="A3284" s="429"/>
      <c r="B3284" s="429"/>
      <c r="C3284" s="429"/>
      <c r="D3284" s="429"/>
      <c r="E3284" s="429"/>
      <c r="F3284" s="429"/>
      <c r="G3284" s="429"/>
      <c r="H3284" s="429"/>
      <c r="I3284" s="429"/>
      <c r="J3284" s="429"/>
      <c r="K3284" s="429"/>
      <c r="L3284" s="429"/>
      <c r="M3284" s="429"/>
      <c r="N3284" s="429"/>
    </row>
    <row r="3285" spans="1:14" ht="24.95" customHeight="1" x14ac:dyDescent="0.2">
      <c r="A3285" s="429"/>
      <c r="B3285" s="429"/>
      <c r="C3285" s="429"/>
      <c r="D3285" s="429"/>
      <c r="E3285" s="429"/>
      <c r="F3285" s="429"/>
      <c r="G3285" s="429"/>
      <c r="H3285" s="429"/>
      <c r="I3285" s="429"/>
      <c r="J3285" s="429"/>
      <c r="K3285" s="429"/>
      <c r="L3285" s="429"/>
      <c r="M3285" s="429"/>
      <c r="N3285" s="429"/>
    </row>
    <row r="3286" spans="1:14" ht="24.95" customHeight="1" x14ac:dyDescent="0.2">
      <c r="A3286" s="429"/>
      <c r="B3286" s="429"/>
      <c r="C3286" s="429"/>
      <c r="D3286" s="429"/>
      <c r="E3286" s="429"/>
      <c r="F3286" s="429"/>
      <c r="G3286" s="429"/>
      <c r="H3286" s="429"/>
      <c r="I3286" s="429"/>
      <c r="J3286" s="429"/>
      <c r="K3286" s="429"/>
      <c r="L3286" s="429"/>
      <c r="M3286" s="429"/>
      <c r="N3286" s="429"/>
    </row>
    <row r="3287" spans="1:14" ht="24.95" customHeight="1" x14ac:dyDescent="0.2">
      <c r="A3287" s="429"/>
      <c r="B3287" s="429"/>
      <c r="C3287" s="429"/>
      <c r="D3287" s="429"/>
      <c r="E3287" s="429"/>
      <c r="F3287" s="429"/>
      <c r="G3287" s="429"/>
      <c r="H3287" s="429"/>
      <c r="I3287" s="429"/>
      <c r="J3287" s="429"/>
      <c r="K3287" s="429"/>
      <c r="L3287" s="429"/>
      <c r="M3287" s="429"/>
      <c r="N3287" s="429"/>
    </row>
    <row r="3288" spans="1:14" ht="24.95" customHeight="1" x14ac:dyDescent="0.2">
      <c r="A3288" s="429"/>
      <c r="B3288" s="429"/>
      <c r="C3288" s="429"/>
      <c r="D3288" s="429"/>
      <c r="E3288" s="429"/>
      <c r="F3288" s="429"/>
      <c r="G3288" s="429"/>
      <c r="H3288" s="429"/>
      <c r="I3288" s="429"/>
      <c r="J3288" s="429"/>
      <c r="K3288" s="429"/>
      <c r="L3288" s="429"/>
      <c r="M3288" s="429"/>
      <c r="N3288" s="429"/>
    </row>
    <row r="3289" spans="1:14" ht="24.95" customHeight="1" x14ac:dyDescent="0.2">
      <c r="A3289" s="429"/>
      <c r="B3289" s="429"/>
      <c r="C3289" s="429"/>
      <c r="D3289" s="429"/>
      <c r="E3289" s="429"/>
      <c r="F3289" s="429"/>
      <c r="G3289" s="429"/>
      <c r="H3289" s="429"/>
      <c r="I3289" s="429"/>
      <c r="J3289" s="429"/>
      <c r="K3289" s="429"/>
      <c r="L3289" s="429"/>
      <c r="M3289" s="429"/>
      <c r="N3289" s="429"/>
    </row>
    <row r="3290" spans="1:14" ht="24.95" customHeight="1" x14ac:dyDescent="0.2">
      <c r="A3290" s="429"/>
      <c r="B3290" s="429"/>
      <c r="C3290" s="429"/>
      <c r="D3290" s="429"/>
      <c r="E3290" s="429"/>
      <c r="F3290" s="429"/>
      <c r="G3290" s="429"/>
      <c r="H3290" s="429"/>
      <c r="I3290" s="429"/>
      <c r="J3290" s="429"/>
      <c r="K3290" s="429"/>
      <c r="L3290" s="429"/>
      <c r="M3290" s="429"/>
      <c r="N3290" s="429"/>
    </row>
    <row r="3291" spans="1:14" ht="24.95" customHeight="1" x14ac:dyDescent="0.2">
      <c r="A3291" s="429"/>
      <c r="B3291" s="429"/>
      <c r="C3291" s="429"/>
      <c r="D3291" s="429"/>
      <c r="E3291" s="429"/>
      <c r="F3291" s="429"/>
      <c r="G3291" s="429"/>
      <c r="H3291" s="429"/>
      <c r="I3291" s="429"/>
      <c r="J3291" s="429"/>
      <c r="K3291" s="429"/>
      <c r="L3291" s="429"/>
      <c r="M3291" s="429"/>
      <c r="N3291" s="429"/>
    </row>
    <row r="3292" spans="1:14" ht="24.95" customHeight="1" x14ac:dyDescent="0.2">
      <c r="A3292" s="429"/>
      <c r="B3292" s="429"/>
      <c r="C3292" s="429"/>
      <c r="D3292" s="429"/>
      <c r="E3292" s="429"/>
      <c r="F3292" s="429"/>
      <c r="G3292" s="429"/>
      <c r="H3292" s="429"/>
      <c r="I3292" s="429"/>
      <c r="J3292" s="429"/>
      <c r="K3292" s="429"/>
      <c r="L3292" s="429"/>
      <c r="M3292" s="429"/>
      <c r="N3292" s="429"/>
    </row>
    <row r="3293" spans="1:14" ht="24.95" customHeight="1" x14ac:dyDescent="0.2">
      <c r="A3293" s="429"/>
      <c r="B3293" s="429"/>
      <c r="C3293" s="429"/>
      <c r="D3293" s="429"/>
      <c r="E3293" s="429"/>
      <c r="F3293" s="429"/>
      <c r="G3293" s="429"/>
      <c r="H3293" s="429"/>
      <c r="I3293" s="429"/>
      <c r="J3293" s="429"/>
      <c r="K3293" s="429"/>
      <c r="L3293" s="429"/>
      <c r="M3293" s="429"/>
      <c r="N3293" s="429"/>
    </row>
    <row r="3294" spans="1:14" ht="24.95" customHeight="1" x14ac:dyDescent="0.2">
      <c r="A3294" s="429"/>
      <c r="B3294" s="429"/>
      <c r="C3294" s="429"/>
      <c r="D3294" s="429"/>
      <c r="E3294" s="429"/>
      <c r="F3294" s="429"/>
      <c r="G3294" s="429"/>
      <c r="H3294" s="429"/>
      <c r="I3294" s="429"/>
      <c r="J3294" s="429"/>
      <c r="K3294" s="429"/>
      <c r="L3294" s="429"/>
      <c r="M3294" s="429"/>
      <c r="N3294" s="429"/>
    </row>
    <row r="3295" spans="1:14" ht="24.95" customHeight="1" x14ac:dyDescent="0.2">
      <c r="A3295" s="429"/>
      <c r="B3295" s="429"/>
      <c r="C3295" s="429"/>
      <c r="D3295" s="429"/>
      <c r="E3295" s="429"/>
      <c r="F3295" s="429"/>
      <c r="G3295" s="429"/>
      <c r="H3295" s="429"/>
      <c r="I3295" s="429"/>
      <c r="J3295" s="429"/>
      <c r="K3295" s="429"/>
      <c r="L3295" s="429"/>
      <c r="M3295" s="429"/>
      <c r="N3295" s="429"/>
    </row>
    <row r="3296" spans="1:14" ht="24.95" customHeight="1" x14ac:dyDescent="0.2">
      <c r="A3296" s="429"/>
      <c r="B3296" s="429"/>
      <c r="C3296" s="429"/>
      <c r="D3296" s="429"/>
      <c r="E3296" s="429"/>
      <c r="F3296" s="429"/>
      <c r="G3296" s="429"/>
      <c r="H3296" s="429"/>
      <c r="I3296" s="429"/>
      <c r="J3296" s="429"/>
      <c r="K3296" s="429"/>
      <c r="L3296" s="429"/>
      <c r="M3296" s="429"/>
      <c r="N3296" s="429"/>
    </row>
    <row r="3297" spans="1:14" ht="24.95" customHeight="1" x14ac:dyDescent="0.2">
      <c r="A3297" s="429"/>
      <c r="B3297" s="429"/>
      <c r="C3297" s="429"/>
      <c r="D3297" s="429"/>
      <c r="E3297" s="429"/>
      <c r="F3297" s="429"/>
      <c r="G3297" s="429"/>
      <c r="H3297" s="429"/>
      <c r="I3297" s="429"/>
      <c r="J3297" s="429"/>
      <c r="K3297" s="429"/>
      <c r="L3297" s="429"/>
      <c r="M3297" s="429"/>
      <c r="N3297" s="429"/>
    </row>
    <row r="3298" spans="1:14" ht="24.95" customHeight="1" x14ac:dyDescent="0.2">
      <c r="A3298" s="429"/>
      <c r="B3298" s="429"/>
      <c r="C3298" s="429"/>
      <c r="D3298" s="429"/>
      <c r="E3298" s="429"/>
      <c r="F3298" s="429"/>
      <c r="G3298" s="429"/>
      <c r="H3298" s="429"/>
      <c r="I3298" s="429"/>
      <c r="J3298" s="429"/>
      <c r="K3298" s="429"/>
      <c r="L3298" s="429"/>
      <c r="M3298" s="429"/>
      <c r="N3298" s="429"/>
    </row>
    <row r="3299" spans="1:14" ht="24.95" customHeight="1" x14ac:dyDescent="0.2">
      <c r="A3299" s="429"/>
      <c r="B3299" s="429"/>
      <c r="C3299" s="429"/>
      <c r="D3299" s="429"/>
      <c r="E3299" s="429"/>
      <c r="F3299" s="429"/>
      <c r="G3299" s="429"/>
      <c r="H3299" s="429"/>
      <c r="I3299" s="429"/>
      <c r="J3299" s="429"/>
      <c r="K3299" s="429"/>
      <c r="L3299" s="429"/>
      <c r="M3299" s="429"/>
      <c r="N3299" s="429"/>
    </row>
    <row r="3300" spans="1:14" ht="24.95" customHeight="1" x14ac:dyDescent="0.2">
      <c r="A3300" s="429"/>
      <c r="B3300" s="429"/>
      <c r="C3300" s="429"/>
      <c r="D3300" s="429"/>
      <c r="E3300" s="429"/>
      <c r="F3300" s="429"/>
      <c r="G3300" s="429"/>
      <c r="H3300" s="429"/>
      <c r="I3300" s="429"/>
      <c r="J3300" s="429"/>
      <c r="K3300" s="429"/>
      <c r="L3300" s="429"/>
      <c r="M3300" s="429"/>
      <c r="N3300" s="429"/>
    </row>
    <row r="3301" spans="1:14" ht="24.95" customHeight="1" x14ac:dyDescent="0.2">
      <c r="A3301" s="429"/>
      <c r="B3301" s="429"/>
      <c r="C3301" s="429"/>
      <c r="D3301" s="429"/>
      <c r="E3301" s="429"/>
      <c r="F3301" s="429"/>
      <c r="G3301" s="429"/>
      <c r="H3301" s="429"/>
      <c r="I3301" s="429"/>
      <c r="J3301" s="429"/>
      <c r="K3301" s="429"/>
      <c r="L3301" s="429"/>
      <c r="M3301" s="429"/>
      <c r="N3301" s="429"/>
    </row>
    <row r="3302" spans="1:14" ht="24.95" customHeight="1" x14ac:dyDescent="0.2">
      <c r="A3302" s="429"/>
      <c r="B3302" s="429"/>
      <c r="C3302" s="429"/>
      <c r="D3302" s="429"/>
      <c r="E3302" s="429"/>
      <c r="F3302" s="429"/>
      <c r="G3302" s="429"/>
      <c r="H3302" s="429"/>
      <c r="I3302" s="429"/>
      <c r="J3302" s="429"/>
      <c r="K3302" s="429"/>
      <c r="L3302" s="429"/>
      <c r="M3302" s="429"/>
      <c r="N3302" s="429"/>
    </row>
    <row r="3303" spans="1:14" ht="24.95" customHeight="1" x14ac:dyDescent="0.2">
      <c r="A3303" s="429"/>
      <c r="B3303" s="429"/>
      <c r="C3303" s="429"/>
      <c r="D3303" s="429"/>
      <c r="E3303" s="429"/>
      <c r="F3303" s="429"/>
      <c r="G3303" s="429"/>
      <c r="H3303" s="429"/>
      <c r="I3303" s="429"/>
      <c r="J3303" s="429"/>
      <c r="K3303" s="429"/>
      <c r="L3303" s="429"/>
      <c r="M3303" s="429"/>
      <c r="N3303" s="429"/>
    </row>
    <row r="3304" spans="1:14" ht="24.95" customHeight="1" x14ac:dyDescent="0.2">
      <c r="A3304" s="429"/>
      <c r="B3304" s="429"/>
      <c r="C3304" s="429"/>
      <c r="D3304" s="429"/>
      <c r="E3304" s="429"/>
      <c r="F3304" s="429"/>
      <c r="G3304" s="429"/>
      <c r="H3304" s="429"/>
      <c r="I3304" s="429"/>
      <c r="J3304" s="429"/>
      <c r="K3304" s="429"/>
      <c r="L3304" s="429"/>
      <c r="M3304" s="429"/>
      <c r="N3304" s="429"/>
    </row>
    <row r="3305" spans="1:14" ht="24.95" customHeight="1" x14ac:dyDescent="0.2">
      <c r="A3305" s="429"/>
      <c r="B3305" s="429"/>
      <c r="C3305" s="429"/>
      <c r="D3305" s="429"/>
      <c r="E3305" s="429"/>
      <c r="F3305" s="429"/>
      <c r="G3305" s="429"/>
      <c r="H3305" s="429"/>
      <c r="I3305" s="429"/>
      <c r="J3305" s="429"/>
      <c r="K3305" s="429"/>
      <c r="L3305" s="429"/>
      <c r="M3305" s="429"/>
      <c r="N3305" s="429"/>
    </row>
    <row r="3306" spans="1:14" ht="24.95" customHeight="1" x14ac:dyDescent="0.2">
      <c r="A3306" s="429"/>
      <c r="B3306" s="429"/>
      <c r="C3306" s="429"/>
      <c r="D3306" s="429"/>
      <c r="E3306" s="429"/>
      <c r="F3306" s="429"/>
      <c r="G3306" s="429"/>
      <c r="H3306" s="429"/>
      <c r="I3306" s="429"/>
      <c r="J3306" s="429"/>
      <c r="K3306" s="429"/>
      <c r="L3306" s="429"/>
      <c r="M3306" s="429"/>
      <c r="N3306" s="429"/>
    </row>
    <row r="3307" spans="1:14" ht="24.95" customHeight="1" x14ac:dyDescent="0.2">
      <c r="A3307" s="429"/>
      <c r="B3307" s="429"/>
      <c r="C3307" s="429"/>
      <c r="D3307" s="429"/>
      <c r="E3307" s="429"/>
      <c r="F3307" s="429"/>
      <c r="G3307" s="429"/>
      <c r="H3307" s="429"/>
      <c r="I3307" s="429"/>
      <c r="J3307" s="429"/>
      <c r="K3307" s="429"/>
      <c r="L3307" s="429"/>
      <c r="M3307" s="429"/>
      <c r="N3307" s="429"/>
    </row>
    <row r="3308" spans="1:14" ht="24.95" customHeight="1" x14ac:dyDescent="0.2">
      <c r="A3308" s="429"/>
      <c r="B3308" s="429"/>
      <c r="C3308" s="429"/>
      <c r="D3308" s="429"/>
      <c r="E3308" s="429"/>
      <c r="F3308" s="429"/>
      <c r="G3308" s="429"/>
      <c r="H3308" s="429"/>
      <c r="I3308" s="429"/>
      <c r="J3308" s="429"/>
      <c r="K3308" s="429"/>
      <c r="L3308" s="429"/>
      <c r="M3308" s="429"/>
      <c r="N3308" s="429"/>
    </row>
    <row r="3309" spans="1:14" ht="24.95" customHeight="1" x14ac:dyDescent="0.2">
      <c r="A3309" s="429"/>
      <c r="B3309" s="429"/>
      <c r="C3309" s="429"/>
      <c r="D3309" s="429"/>
      <c r="E3309" s="429"/>
      <c r="F3309" s="429"/>
      <c r="G3309" s="429"/>
      <c r="H3309" s="429"/>
      <c r="I3309" s="429"/>
      <c r="J3309" s="429"/>
      <c r="K3309" s="429"/>
      <c r="L3309" s="429"/>
      <c r="M3309" s="429"/>
      <c r="N3309" s="429"/>
    </row>
    <row r="3310" spans="1:14" ht="24.95" customHeight="1" x14ac:dyDescent="0.2">
      <c r="A3310" s="429"/>
      <c r="B3310" s="429"/>
      <c r="C3310" s="429"/>
      <c r="D3310" s="429"/>
      <c r="E3310" s="429"/>
      <c r="F3310" s="429"/>
      <c r="G3310" s="429"/>
      <c r="H3310" s="429"/>
      <c r="I3310" s="429"/>
      <c r="J3310" s="429"/>
      <c r="K3310" s="429"/>
      <c r="L3310" s="429"/>
      <c r="M3310" s="429"/>
      <c r="N3310" s="429"/>
    </row>
    <row r="3311" spans="1:14" ht="24.95" customHeight="1" x14ac:dyDescent="0.2">
      <c r="A3311" s="429"/>
      <c r="B3311" s="429"/>
      <c r="C3311" s="429"/>
      <c r="D3311" s="429"/>
      <c r="E3311" s="429"/>
      <c r="F3311" s="429"/>
      <c r="G3311" s="429"/>
      <c r="H3311" s="429"/>
      <c r="I3311" s="429"/>
      <c r="J3311" s="429"/>
      <c r="K3311" s="429"/>
      <c r="L3311" s="429"/>
      <c r="M3311" s="429"/>
      <c r="N3311" s="429"/>
    </row>
    <row r="3312" spans="1:14" ht="24.95" customHeight="1" x14ac:dyDescent="0.2">
      <c r="A3312" s="429"/>
      <c r="B3312" s="429"/>
      <c r="C3312" s="429"/>
      <c r="D3312" s="429"/>
      <c r="E3312" s="429"/>
      <c r="F3312" s="429"/>
      <c r="G3312" s="429"/>
      <c r="H3312" s="429"/>
      <c r="I3312" s="429"/>
      <c r="J3312" s="429"/>
      <c r="K3312" s="429"/>
      <c r="L3312" s="429"/>
      <c r="M3312" s="429"/>
      <c r="N3312" s="429"/>
    </row>
    <row r="3313" spans="1:14" ht="24.95" customHeight="1" x14ac:dyDescent="0.2">
      <c r="A3313" s="429"/>
      <c r="B3313" s="429"/>
      <c r="C3313" s="429"/>
      <c r="D3313" s="429"/>
      <c r="E3313" s="429"/>
      <c r="F3313" s="429"/>
      <c r="G3313" s="429"/>
      <c r="H3313" s="429"/>
      <c r="I3313" s="429"/>
      <c r="J3313" s="429"/>
      <c r="K3313" s="429"/>
      <c r="L3313" s="429"/>
      <c r="M3313" s="429"/>
      <c r="N3313" s="429"/>
    </row>
    <row r="3314" spans="1:14" ht="24.95" customHeight="1" x14ac:dyDescent="0.2">
      <c r="A3314" s="429"/>
      <c r="B3314" s="429"/>
      <c r="C3314" s="429"/>
      <c r="D3314" s="429"/>
      <c r="E3314" s="429"/>
      <c r="F3314" s="429"/>
      <c r="G3314" s="429"/>
      <c r="H3314" s="429"/>
      <c r="I3314" s="429"/>
      <c r="J3314" s="429"/>
      <c r="K3314" s="429"/>
      <c r="L3314" s="429"/>
      <c r="M3314" s="429"/>
      <c r="N3314" s="429"/>
    </row>
    <row r="3315" spans="1:14" ht="24.95" customHeight="1" x14ac:dyDescent="0.2">
      <c r="A3315" s="429"/>
      <c r="B3315" s="429"/>
      <c r="C3315" s="429"/>
      <c r="D3315" s="429"/>
      <c r="E3315" s="429"/>
      <c r="F3315" s="429"/>
      <c r="G3315" s="429"/>
      <c r="H3315" s="429"/>
      <c r="I3315" s="429"/>
      <c r="J3315" s="429"/>
      <c r="K3315" s="429"/>
      <c r="L3315" s="429"/>
      <c r="M3315" s="429"/>
      <c r="N3315" s="4">
        <v>38</v>
      </c>
    </row>
    <row r="3316" spans="1:14" ht="39.950000000000003" customHeight="1" x14ac:dyDescent="0.2">
      <c r="A3316" s="764" t="s">
        <v>600</v>
      </c>
      <c r="B3316" s="764"/>
      <c r="C3316" s="764"/>
      <c r="D3316" s="764"/>
      <c r="E3316" s="764"/>
      <c r="F3316" s="764"/>
      <c r="G3316" s="764"/>
      <c r="H3316" s="764"/>
      <c r="I3316" s="764"/>
      <c r="J3316" s="764"/>
      <c r="K3316" s="764"/>
      <c r="L3316" s="764"/>
      <c r="M3316" s="764"/>
      <c r="N3316" s="764"/>
    </row>
    <row r="3317" spans="1:14" ht="24.95" customHeight="1" x14ac:dyDescent="0.2">
      <c r="A3317" s="429"/>
      <c r="B3317" s="429"/>
      <c r="C3317" s="429"/>
      <c r="D3317" s="429"/>
      <c r="E3317" s="429"/>
      <c r="F3317" s="429"/>
      <c r="G3317" s="429"/>
      <c r="H3317" s="429"/>
      <c r="I3317" s="429"/>
      <c r="J3317" s="429"/>
      <c r="K3317" s="429"/>
      <c r="L3317" s="429"/>
      <c r="M3317" s="429"/>
      <c r="N3317" s="429"/>
    </row>
    <row r="3318" spans="1:14" ht="24.95" customHeight="1" x14ac:dyDescent="0.2">
      <c r="A3318" s="347"/>
      <c r="B3318" s="508" t="s">
        <v>44</v>
      </c>
      <c r="C3318" s="508" t="s">
        <v>45</v>
      </c>
      <c r="D3318" s="508" t="s">
        <v>46</v>
      </c>
      <c r="E3318" s="508" t="s">
        <v>47</v>
      </c>
      <c r="F3318" s="508" t="s">
        <v>48</v>
      </c>
      <c r="G3318" s="508" t="s">
        <v>49</v>
      </c>
      <c r="H3318" s="508" t="s">
        <v>50</v>
      </c>
      <c r="I3318" s="508" t="s">
        <v>60</v>
      </c>
      <c r="J3318" s="508" t="s">
        <v>61</v>
      </c>
      <c r="K3318" s="508" t="s">
        <v>53</v>
      </c>
      <c r="L3318" s="508" t="s">
        <v>62</v>
      </c>
      <c r="M3318" s="508" t="s">
        <v>55</v>
      </c>
      <c r="N3318" s="508" t="s">
        <v>13</v>
      </c>
    </row>
    <row r="3319" spans="1:14" ht="24.95" customHeight="1" x14ac:dyDescent="0.2">
      <c r="A3319" s="523" t="str">
        <f>'GASTO X T.A.'!A627</f>
        <v>GASTO EN RESTAURANTES</v>
      </c>
      <c r="B3319" s="524">
        <f>'GASTO X T.A.'!B627</f>
        <v>3914315.7156071723</v>
      </c>
      <c r="C3319" s="524">
        <f>'GASTO X T.A.'!C627</f>
        <v>3982812.0714969686</v>
      </c>
      <c r="D3319" s="524">
        <f>'GASTO X T.A.'!D627</f>
        <v>6242130.4674623813</v>
      </c>
      <c r="E3319" s="524">
        <f>'GASTO X T.A.'!E627</f>
        <v>7912671.7379797408</v>
      </c>
      <c r="F3319" s="524">
        <f>'GASTO X T.A.'!F627</f>
        <v>7217217.942506941</v>
      </c>
      <c r="G3319" s="524">
        <f>'GASTO X T.A.'!G627</f>
        <v>6904879.1072574705</v>
      </c>
      <c r="H3319" s="524">
        <f>'GASTO X T.A.'!H627</f>
        <v>14006474.706845906</v>
      </c>
      <c r="I3319" s="524">
        <f>'GASTO X T.A.'!I627</f>
        <v>17413332.975269485</v>
      </c>
      <c r="J3319" s="524">
        <f>'GASTO X T.A.'!J627</f>
        <v>14470810.43208389</v>
      </c>
      <c r="K3319" s="524">
        <f>'GASTO X T.A.'!K627</f>
        <v>9229841.0316250622</v>
      </c>
      <c r="L3319" s="524">
        <f>'GASTO X T.A.'!L627</f>
        <v>7400989.4035310121</v>
      </c>
      <c r="M3319" s="524">
        <f>'GASTO X T.A.'!M627</f>
        <v>6734919.5051179351</v>
      </c>
      <c r="N3319" s="601">
        <f>SUM(B3319:M3319)</f>
        <v>105430395.09678397</v>
      </c>
    </row>
    <row r="3320" spans="1:14" ht="24.95" customHeight="1" x14ac:dyDescent="0.2">
      <c r="A3320" s="523" t="str">
        <f>'GASTO X T.A.'!A628</f>
        <v>GASTO EN ALIMENTACIÓN FUERA DE RESTAURANTES</v>
      </c>
      <c r="B3320" s="524">
        <f>'GASTO X T.A.'!B628</f>
        <v>1118044.341327318</v>
      </c>
      <c r="C3320" s="524">
        <f>'GASTO X T.A.'!C628</f>
        <v>1209776.4987027806</v>
      </c>
      <c r="D3320" s="524">
        <f>'GASTO X T.A.'!D628</f>
        <v>1917156.1208516345</v>
      </c>
      <c r="E3320" s="524">
        <f>'GASTO X T.A.'!E628</f>
        <v>2037438.247763685</v>
      </c>
      <c r="F3320" s="524">
        <f>'GASTO X T.A.'!F628</f>
        <v>1847782.6882006435</v>
      </c>
      <c r="G3320" s="524">
        <f>'GASTO X T.A.'!G628</f>
        <v>1765282.4527183757</v>
      </c>
      <c r="H3320" s="524">
        <f>'GASTO X T.A.'!H628</f>
        <v>5395181.3549542297</v>
      </c>
      <c r="I3320" s="524">
        <f>'GASTO X T.A.'!I628</f>
        <v>6798041.4450809518</v>
      </c>
      <c r="J3320" s="524">
        <f>'GASTO X T.A.'!J628</f>
        <v>5674334.8081679717</v>
      </c>
      <c r="K3320" s="524">
        <f>'GASTO X T.A.'!K628</f>
        <v>3431231.7187477187</v>
      </c>
      <c r="L3320" s="524">
        <f>'GASTO X T.A.'!L628</f>
        <v>2752283.6561819618</v>
      </c>
      <c r="M3320" s="524">
        <f>'GASTO X T.A.'!M628</f>
        <v>2542158.8679504544</v>
      </c>
      <c r="N3320" s="601">
        <f t="shared" ref="N3320:N3324" si="184">SUM(B3320:M3320)</f>
        <v>36488712.200647727</v>
      </c>
    </row>
    <row r="3321" spans="1:14" ht="24.95" customHeight="1" x14ac:dyDescent="0.2">
      <c r="A3321" s="523" t="str">
        <f>'GASTO X T.A.'!A629</f>
        <v>GASTO EN DESPLAZAMIENTOS / TRANSPORTE</v>
      </c>
      <c r="B3321" s="524">
        <f>'GASTO X T.A.'!B629</f>
        <v>3027667.2491415236</v>
      </c>
      <c r="C3321" s="524">
        <f>'GASTO X T.A.'!C629</f>
        <v>3329612.8387474865</v>
      </c>
      <c r="D3321" s="524">
        <f>'GASTO X T.A.'!D629</f>
        <v>5264024.2379929107</v>
      </c>
      <c r="E3321" s="524">
        <f>'GASTO X T.A.'!E629</f>
        <v>4778832.863768734</v>
      </c>
      <c r="F3321" s="524">
        <f>'GASTO X T.A.'!F629</f>
        <v>5227046.2862743288</v>
      </c>
      <c r="G3321" s="524">
        <f>'GASTO X T.A.'!G629</f>
        <v>5112255.6345755756</v>
      </c>
      <c r="H3321" s="524">
        <f>'GASTO X T.A.'!H629</f>
        <v>8112547.2305121776</v>
      </c>
      <c r="I3321" s="524">
        <f>'GASTO X T.A.'!I629</f>
        <v>10651982.09159302</v>
      </c>
      <c r="J3321" s="524">
        <f>'GASTO X T.A.'!J629</f>
        <v>8377976.4724752977</v>
      </c>
      <c r="K3321" s="524">
        <f>'GASTO X T.A.'!K629</f>
        <v>8708940.3624820448</v>
      </c>
      <c r="L3321" s="524">
        <f>'GASTO X T.A.'!L629</f>
        <v>7554015.2148177084</v>
      </c>
      <c r="M3321" s="524">
        <f>'GASTO X T.A.'!M629</f>
        <v>7099036.3987362431</v>
      </c>
      <c r="N3321" s="601">
        <f t="shared" si="184"/>
        <v>77243936.881117046</v>
      </c>
    </row>
    <row r="3322" spans="1:14" ht="24.95" customHeight="1" x14ac:dyDescent="0.2">
      <c r="A3322" s="523" t="str">
        <f>'GASTO X T.A.'!A630</f>
        <v>GASTO EN CULTURA Y OCIO</v>
      </c>
      <c r="B3322" s="524">
        <f>'GASTO X T.A.'!B630</f>
        <v>746284.01942278352</v>
      </c>
      <c r="C3322" s="524">
        <f>'GASTO X T.A.'!C630</f>
        <v>743929.41859063949</v>
      </c>
      <c r="D3322" s="524">
        <f>'GASTO X T.A.'!D630</f>
        <v>1159267.6938974464</v>
      </c>
      <c r="E3322" s="524">
        <f>'GASTO X T.A.'!E630</f>
        <v>1509732.2320770244</v>
      </c>
      <c r="F3322" s="524">
        <f>'GASTO X T.A.'!F630</f>
        <v>1911633.723762532</v>
      </c>
      <c r="G3322" s="524">
        <f>'GASTO X T.A.'!G630</f>
        <v>1927324.0613913646</v>
      </c>
      <c r="H3322" s="524">
        <f>'GASTO X T.A.'!H630</f>
        <v>2930679.4197966177</v>
      </c>
      <c r="I3322" s="524">
        <f>'GASTO X T.A.'!I630</f>
        <v>4031599.8102426366</v>
      </c>
      <c r="J3322" s="524">
        <f>'GASTO X T.A.'!J630</f>
        <v>2833585.0251175174</v>
      </c>
      <c r="K3322" s="524">
        <f>'GASTO X T.A.'!K630</f>
        <v>3029549.840676453</v>
      </c>
      <c r="L3322" s="524">
        <f>'GASTO X T.A.'!L630</f>
        <v>2307581.2567808595</v>
      </c>
      <c r="M3322" s="524">
        <f>'GASTO X T.A.'!M630</f>
        <v>2088686.7212319775</v>
      </c>
      <c r="N3322" s="601">
        <f t="shared" si="184"/>
        <v>25219853.222987853</v>
      </c>
    </row>
    <row r="3323" spans="1:14" ht="24.95" customHeight="1" x14ac:dyDescent="0.2">
      <c r="A3323" s="523" t="str">
        <f>'GASTO X T.A.'!A631</f>
        <v>GASTO EN COMPRAS</v>
      </c>
      <c r="B3323" s="524">
        <f>'GASTO X T.A.'!B631</f>
        <v>273007.02360269497</v>
      </c>
      <c r="C3323" s="524">
        <f>'GASTO X T.A.'!C631</f>
        <v>340990.04861521395</v>
      </c>
      <c r="D3323" s="524">
        <f>'GASTO X T.A.'!D631</f>
        <v>546103.53674739774</v>
      </c>
      <c r="E3323" s="524">
        <f>'GASTO X T.A.'!E631</f>
        <v>1221046.1483084257</v>
      </c>
      <c r="F3323" s="524">
        <f>'GASTO X T.A.'!F631</f>
        <v>1318713.5323348162</v>
      </c>
      <c r="G3323" s="524">
        <f>'GASTO X T.A.'!G631</f>
        <v>1278696.6644960963</v>
      </c>
      <c r="H3323" s="524">
        <f>'GASTO X T.A.'!H631</f>
        <v>3440350.7216859576</v>
      </c>
      <c r="I3323" s="524">
        <f>'GASTO X T.A.'!I631</f>
        <v>4662042.8251370201</v>
      </c>
      <c r="J3323" s="524">
        <f>'GASTO X T.A.'!J631</f>
        <v>3451800.7872629915</v>
      </c>
      <c r="K3323" s="524">
        <f>'GASTO X T.A.'!K631</f>
        <v>3613762.3195826686</v>
      </c>
      <c r="L3323" s="524">
        <f>'GASTO X T.A.'!L631</f>
        <v>2575311.1597289075</v>
      </c>
      <c r="M3323" s="524">
        <f>'GASTO X T.A.'!M631</f>
        <v>2457433.4421750554</v>
      </c>
      <c r="N3323" s="601">
        <f t="shared" si="184"/>
        <v>25179258.209677245</v>
      </c>
    </row>
    <row r="3324" spans="1:14" ht="24.95" customHeight="1" x14ac:dyDescent="0.2">
      <c r="A3324" s="523" t="s">
        <v>297</v>
      </c>
      <c r="B3324" s="524">
        <f>'GASTO X T.A.'!B632</f>
        <v>41061.178098166856</v>
      </c>
      <c r="C3324" s="524">
        <f>'GASTO X T.A.'!C632</f>
        <v>53379.079988133555</v>
      </c>
      <c r="D3324" s="524">
        <f>'GASTO X T.A.'!D632</f>
        <v>89127.020939141032</v>
      </c>
      <c r="E3324" s="524">
        <f>'GASTO X T.A.'!E632</f>
        <v>58685.265058842153</v>
      </c>
      <c r="F3324" s="524">
        <f>'GASTO X T.A.'!F632</f>
        <v>64125.521847665572</v>
      </c>
      <c r="G3324" s="524">
        <f>'GASTO X T.A.'!G632</f>
        <v>67991.589474062188</v>
      </c>
      <c r="H3324" s="524">
        <f>'GASTO X T.A.'!H632</f>
        <v>0</v>
      </c>
      <c r="I3324" s="524">
        <f>'GASTO X T.A.'!I632</f>
        <v>0</v>
      </c>
      <c r="J3324" s="524">
        <f>'GASTO X T.A.'!J632</f>
        <v>0</v>
      </c>
      <c r="K3324" s="524">
        <f>'GASTO X T.A.'!K632</f>
        <v>24789.199019685035</v>
      </c>
      <c r="L3324" s="524">
        <f>'GASTO X T.A.'!L632</f>
        <v>16334.131562992123</v>
      </c>
      <c r="M3324" s="524">
        <f>'GASTO X T.A.'!M632</f>
        <v>13116.734258530181</v>
      </c>
      <c r="N3324" s="601">
        <f t="shared" si="184"/>
        <v>428609.72024721873</v>
      </c>
    </row>
    <row r="3325" spans="1:14" ht="24.95" customHeight="1" x14ac:dyDescent="0.2">
      <c r="A3325" s="509" t="s">
        <v>283</v>
      </c>
      <c r="B3325" s="602">
        <f t="shared" ref="B3325:N3325" si="185">SUM(B3319:B3324)</f>
        <v>9120379.5271996576</v>
      </c>
      <c r="C3325" s="602">
        <f t="shared" si="185"/>
        <v>9660499.9561412223</v>
      </c>
      <c r="D3325" s="602">
        <f t="shared" si="185"/>
        <v>15217809.077890912</v>
      </c>
      <c r="E3325" s="602">
        <f t="shared" si="185"/>
        <v>17518406.494956452</v>
      </c>
      <c r="F3325" s="602">
        <f t="shared" si="185"/>
        <v>17586519.694926929</v>
      </c>
      <c r="G3325" s="602">
        <f t="shared" si="185"/>
        <v>17056429.509912945</v>
      </c>
      <c r="H3325" s="602">
        <f t="shared" si="185"/>
        <v>33885233.433794893</v>
      </c>
      <c r="I3325" s="602">
        <f t="shared" si="185"/>
        <v>43556999.147323117</v>
      </c>
      <c r="J3325" s="602">
        <f t="shared" si="185"/>
        <v>34808507.525107667</v>
      </c>
      <c r="K3325" s="602">
        <f t="shared" si="185"/>
        <v>28038114.472133629</v>
      </c>
      <c r="L3325" s="602">
        <f t="shared" si="185"/>
        <v>22606514.822603442</v>
      </c>
      <c r="M3325" s="602">
        <f t="shared" si="185"/>
        <v>20935351.669470195</v>
      </c>
      <c r="N3325" s="602">
        <f t="shared" si="185"/>
        <v>269990765.33146107</v>
      </c>
    </row>
    <row r="3326" spans="1:14" ht="24.95" customHeight="1" x14ac:dyDescent="0.2">
      <c r="A3326" s="429"/>
      <c r="B3326" s="429"/>
      <c r="C3326" s="429"/>
      <c r="D3326" s="429"/>
      <c r="E3326" s="429"/>
      <c r="F3326" s="429"/>
      <c r="G3326" s="429"/>
      <c r="H3326" s="429"/>
      <c r="I3326" s="429"/>
      <c r="J3326" s="429"/>
      <c r="K3326" s="429"/>
      <c r="L3326" s="429"/>
      <c r="M3326" s="429"/>
      <c r="N3326" s="429"/>
    </row>
    <row r="3327" spans="1:14" ht="24.95" customHeight="1" x14ac:dyDescent="0.2">
      <c r="A3327" s="429"/>
      <c r="B3327" s="429"/>
      <c r="C3327" s="429"/>
      <c r="D3327" s="429"/>
      <c r="E3327" s="429"/>
      <c r="F3327" s="429"/>
      <c r="G3327" s="429"/>
      <c r="H3327" s="429"/>
      <c r="I3327" s="429"/>
      <c r="J3327" s="429"/>
      <c r="K3327" s="429"/>
      <c r="L3327" s="429"/>
      <c r="M3327" s="429"/>
      <c r="N3327" s="429"/>
    </row>
    <row r="3328" spans="1:14" ht="24.95" customHeight="1" x14ac:dyDescent="0.2">
      <c r="A3328" s="429"/>
      <c r="B3328" s="429"/>
      <c r="C3328" s="429"/>
      <c r="D3328" s="429"/>
      <c r="E3328" s="429"/>
      <c r="F3328" s="429"/>
      <c r="G3328" s="429"/>
      <c r="H3328" s="429"/>
      <c r="I3328" s="429"/>
      <c r="J3328" s="429"/>
      <c r="K3328" s="429"/>
      <c r="L3328" s="429"/>
      <c r="M3328" s="429"/>
      <c r="N3328" s="429"/>
    </row>
    <row r="3329" spans="1:14" ht="24.95" customHeight="1" x14ac:dyDescent="0.2">
      <c r="A3329" s="429"/>
      <c r="B3329" s="429"/>
      <c r="C3329" s="429"/>
      <c r="D3329" s="429"/>
      <c r="E3329" s="429"/>
      <c r="F3329" s="429"/>
      <c r="G3329" s="429"/>
      <c r="H3329" s="429"/>
      <c r="I3329" s="429"/>
      <c r="J3329" s="429"/>
      <c r="K3329" s="429"/>
      <c r="L3329" s="429"/>
      <c r="M3329" s="429"/>
      <c r="N3329" s="429"/>
    </row>
    <row r="3330" spans="1:14" ht="24.95" customHeight="1" x14ac:dyDescent="0.2">
      <c r="A3330" s="429"/>
      <c r="B3330" s="429"/>
      <c r="C3330" s="429"/>
      <c r="D3330" s="429"/>
      <c r="E3330" s="429"/>
      <c r="F3330" s="429"/>
      <c r="G3330" s="429"/>
      <c r="H3330" s="429"/>
      <c r="I3330" s="429"/>
      <c r="J3330" s="429"/>
      <c r="K3330" s="429"/>
      <c r="L3330" s="429"/>
      <c r="M3330" s="429"/>
      <c r="N3330" s="429"/>
    </row>
    <row r="3331" spans="1:14" ht="24.95" customHeight="1" x14ac:dyDescent="0.2">
      <c r="A3331" s="429"/>
      <c r="B3331" s="429"/>
      <c r="C3331" s="429"/>
      <c r="D3331" s="429"/>
      <c r="E3331" s="429"/>
      <c r="F3331" s="429"/>
      <c r="G3331" s="429"/>
      <c r="H3331" s="429"/>
      <c r="I3331" s="429"/>
      <c r="J3331" s="429"/>
      <c r="K3331" s="429"/>
      <c r="L3331" s="429"/>
      <c r="M3331" s="429"/>
      <c r="N3331" s="429"/>
    </row>
    <row r="3332" spans="1:14" ht="24.95" customHeight="1" x14ac:dyDescent="0.2">
      <c r="A3332" s="429"/>
      <c r="B3332" s="429"/>
      <c r="C3332" s="429"/>
      <c r="D3332" s="429"/>
      <c r="E3332" s="429"/>
      <c r="F3332" s="429"/>
      <c r="G3332" s="429"/>
      <c r="H3332" s="429"/>
      <c r="I3332" s="429"/>
      <c r="J3332" s="429"/>
      <c r="K3332" s="429"/>
      <c r="L3332" s="429"/>
      <c r="M3332" s="429"/>
      <c r="N3332" s="429"/>
    </row>
    <row r="3333" spans="1:14" ht="24.95" customHeight="1" x14ac:dyDescent="0.2">
      <c r="A3333" s="429"/>
      <c r="B3333" s="429"/>
      <c r="C3333" s="429"/>
      <c r="D3333" s="429"/>
      <c r="E3333" s="429"/>
      <c r="F3333" s="429"/>
      <c r="G3333" s="429"/>
      <c r="H3333" s="429"/>
      <c r="I3333" s="429"/>
      <c r="J3333" s="429"/>
      <c r="K3333" s="429"/>
      <c r="L3333" s="429"/>
      <c r="M3333" s="429"/>
      <c r="N3333" s="429"/>
    </row>
    <row r="3334" spans="1:14" ht="24.95" customHeight="1" x14ac:dyDescent="0.2">
      <c r="A3334" s="429"/>
      <c r="B3334" s="429"/>
      <c r="C3334" s="429"/>
      <c r="D3334" s="429"/>
      <c r="E3334" s="429"/>
      <c r="F3334" s="429"/>
      <c r="G3334" s="429"/>
      <c r="H3334" s="429"/>
      <c r="I3334" s="429"/>
      <c r="J3334" s="429"/>
      <c r="K3334" s="429"/>
      <c r="L3334" s="429"/>
      <c r="M3334" s="429"/>
      <c r="N3334" s="429"/>
    </row>
    <row r="3335" spans="1:14" ht="24.95" customHeight="1" x14ac:dyDescent="0.2">
      <c r="A3335" s="429"/>
      <c r="B3335" s="429"/>
      <c r="C3335" s="429"/>
      <c r="D3335" s="429"/>
      <c r="E3335" s="429"/>
      <c r="F3335" s="429"/>
      <c r="G3335" s="429"/>
      <c r="H3335" s="429"/>
      <c r="I3335" s="429"/>
      <c r="J3335" s="429"/>
      <c r="K3335" s="429"/>
      <c r="L3335" s="429"/>
      <c r="M3335" s="429"/>
      <c r="N3335" s="429"/>
    </row>
    <row r="3336" spans="1:14" ht="24.95" customHeight="1" x14ac:dyDescent="0.2">
      <c r="A3336" s="429"/>
      <c r="B3336" s="429"/>
      <c r="C3336" s="429"/>
      <c r="D3336" s="429"/>
      <c r="E3336" s="429"/>
      <c r="F3336" s="429"/>
      <c r="G3336" s="429"/>
      <c r="H3336" s="429"/>
      <c r="I3336" s="429"/>
      <c r="J3336" s="429"/>
      <c r="K3336" s="429"/>
      <c r="L3336" s="429"/>
      <c r="M3336" s="429"/>
      <c r="N3336" s="429"/>
    </row>
    <row r="3337" spans="1:14" ht="24.95" customHeight="1" x14ac:dyDescent="0.2">
      <c r="A3337" s="429"/>
      <c r="B3337" s="429"/>
      <c r="C3337" s="429"/>
      <c r="D3337" s="429"/>
      <c r="E3337" s="429"/>
      <c r="F3337" s="429"/>
      <c r="G3337" s="429"/>
      <c r="H3337" s="429"/>
      <c r="I3337" s="429"/>
      <c r="J3337" s="429"/>
      <c r="K3337" s="429"/>
      <c r="L3337" s="429"/>
      <c r="M3337" s="429"/>
      <c r="N3337" s="429"/>
    </row>
    <row r="3338" spans="1:14" ht="24.95" customHeight="1" x14ac:dyDescent="0.2">
      <c r="A3338" s="429"/>
      <c r="B3338" s="429"/>
      <c r="C3338" s="429"/>
      <c r="D3338" s="429"/>
      <c r="E3338" s="429"/>
      <c r="F3338" s="429"/>
      <c r="G3338" s="429"/>
      <c r="H3338" s="429"/>
      <c r="I3338" s="429"/>
      <c r="J3338" s="429"/>
      <c r="K3338" s="429"/>
      <c r="L3338" s="429"/>
      <c r="M3338" s="429"/>
      <c r="N3338" s="429"/>
    </row>
    <row r="3339" spans="1:14" ht="24.95" customHeight="1" x14ac:dyDescent="0.2">
      <c r="A3339" s="429"/>
      <c r="B3339" s="429"/>
      <c r="C3339" s="429"/>
      <c r="D3339" s="429"/>
      <c r="E3339" s="429"/>
      <c r="F3339" s="429"/>
      <c r="G3339" s="429"/>
      <c r="H3339" s="429"/>
      <c r="I3339" s="429"/>
      <c r="J3339" s="429"/>
      <c r="K3339" s="429"/>
      <c r="L3339" s="429"/>
      <c r="M3339" s="429"/>
      <c r="N3339" s="429"/>
    </row>
    <row r="3340" spans="1:14" ht="24.95" customHeight="1" x14ac:dyDescent="0.2">
      <c r="A3340" s="429"/>
      <c r="B3340" s="429"/>
      <c r="C3340" s="429"/>
      <c r="D3340" s="429"/>
      <c r="E3340" s="429"/>
      <c r="F3340" s="429"/>
      <c r="G3340" s="429"/>
      <c r="H3340" s="429"/>
      <c r="I3340" s="429"/>
      <c r="J3340" s="429"/>
      <c r="K3340" s="429"/>
      <c r="L3340" s="429"/>
      <c r="M3340" s="429"/>
      <c r="N3340" s="429"/>
    </row>
    <row r="3341" spans="1:14" ht="24.95" customHeight="1" x14ac:dyDescent="0.2">
      <c r="A3341" s="429"/>
      <c r="B3341" s="429"/>
      <c r="C3341" s="429"/>
      <c r="D3341" s="429"/>
      <c r="E3341" s="429"/>
      <c r="F3341" s="429"/>
      <c r="G3341" s="429"/>
      <c r="H3341" s="429"/>
      <c r="I3341" s="429"/>
      <c r="J3341" s="429"/>
      <c r="K3341" s="429"/>
      <c r="L3341" s="429"/>
      <c r="M3341" s="429"/>
      <c r="N3341" s="429"/>
    </row>
    <row r="3342" spans="1:14" ht="39.950000000000003" customHeight="1" x14ac:dyDescent="0.2">
      <c r="A3342" s="764" t="s">
        <v>601</v>
      </c>
      <c r="B3342" s="764"/>
      <c r="C3342" s="764"/>
      <c r="D3342" s="764"/>
      <c r="E3342" s="764"/>
      <c r="F3342" s="764"/>
      <c r="G3342" s="764"/>
      <c r="H3342" s="764"/>
      <c r="I3342" s="764"/>
      <c r="J3342" s="764"/>
      <c r="K3342" s="764"/>
      <c r="L3342" s="764"/>
      <c r="M3342" s="764"/>
      <c r="N3342" s="764"/>
    </row>
    <row r="3343" spans="1:14" ht="24.95" customHeight="1" x14ac:dyDescent="0.2">
      <c r="A3343" s="429"/>
      <c r="B3343" s="429"/>
      <c r="C3343" s="429"/>
      <c r="D3343" s="429"/>
      <c r="E3343" s="429"/>
      <c r="F3343" s="429"/>
      <c r="G3343" s="429"/>
      <c r="H3343" s="429"/>
      <c r="I3343" s="429"/>
      <c r="J3343" s="429"/>
      <c r="K3343" s="429"/>
      <c r="L3343" s="429"/>
      <c r="M3343" s="429"/>
      <c r="N3343" s="429"/>
    </row>
    <row r="3344" spans="1:14" ht="24.95" customHeight="1" x14ac:dyDescent="0.2">
      <c r="A3344" s="347"/>
      <c r="B3344" s="508" t="s">
        <v>44</v>
      </c>
      <c r="C3344" s="508" t="s">
        <v>45</v>
      </c>
      <c r="D3344" s="508" t="s">
        <v>46</v>
      </c>
      <c r="E3344" s="508" t="s">
        <v>47</v>
      </c>
      <c r="F3344" s="508" t="s">
        <v>48</v>
      </c>
      <c r="G3344" s="508" t="s">
        <v>49</v>
      </c>
      <c r="H3344" s="508" t="s">
        <v>50</v>
      </c>
      <c r="I3344" s="508" t="s">
        <v>60</v>
      </c>
      <c r="J3344" s="508" t="s">
        <v>61</v>
      </c>
      <c r="K3344" s="508" t="s">
        <v>53</v>
      </c>
      <c r="L3344" s="508" t="s">
        <v>62</v>
      </c>
      <c r="M3344" s="508" t="s">
        <v>55</v>
      </c>
      <c r="N3344" s="508" t="s">
        <v>13</v>
      </c>
    </row>
    <row r="3345" spans="1:14" ht="24.95" customHeight="1" x14ac:dyDescent="0.2">
      <c r="A3345" s="523" t="str">
        <f>'GASTO X T.A.'!A658</f>
        <v>GASTO EN ALOJAMIENTO</v>
      </c>
      <c r="B3345" s="524">
        <f>'GASTO X T.A.'!B658</f>
        <v>412694.76098661229</v>
      </c>
      <c r="C3345" s="524">
        <f>'GASTO X T.A.'!C658</f>
        <v>464384.22839057044</v>
      </c>
      <c r="D3345" s="524">
        <f>'GASTO X T.A.'!D658</f>
        <v>576331.80624272407</v>
      </c>
      <c r="E3345" s="524">
        <f>'GASTO X T.A.'!E658</f>
        <v>0</v>
      </c>
      <c r="F3345" s="524">
        <f>'GASTO X T.A.'!F658</f>
        <v>0</v>
      </c>
      <c r="G3345" s="524">
        <f>'GASTO X T.A.'!G658</f>
        <v>0</v>
      </c>
      <c r="H3345" s="524">
        <f>'GASTO X T.A.'!H658</f>
        <v>4431422.154526596</v>
      </c>
      <c r="I3345" s="524">
        <f>'GASTO X T.A.'!I658</f>
        <v>6161816.1780513767</v>
      </c>
      <c r="J3345" s="524">
        <f>'GASTO X T.A.'!J658</f>
        <v>4282782.2838871889</v>
      </c>
      <c r="K3345" s="524">
        <f>'GASTO X T.A.'!K658</f>
        <v>2234030.0381016461</v>
      </c>
      <c r="L3345" s="524">
        <f>'GASTO X T.A.'!L658</f>
        <v>1220537.3106958461</v>
      </c>
      <c r="M3345" s="524">
        <f>'GASTO X T.A.'!M658</f>
        <v>1100094.2708386423</v>
      </c>
      <c r="N3345" s="601">
        <f>SUM(B3345:M3345)</f>
        <v>20884093.031721201</v>
      </c>
    </row>
    <row r="3346" spans="1:14" ht="24.95" customHeight="1" x14ac:dyDescent="0.2">
      <c r="A3346" s="523" t="str">
        <f>'GASTO X T.A.'!A659</f>
        <v>GASTO EN RESTAURANTES</v>
      </c>
      <c r="B3346" s="524">
        <f>'GASTO X T.A.'!B659</f>
        <v>4355821.2645613002</v>
      </c>
      <c r="C3346" s="524">
        <f>'GASTO X T.A.'!C659</f>
        <v>5135599.5615488952</v>
      </c>
      <c r="D3346" s="524">
        <f>'GASTO X T.A.'!D659</f>
        <v>7724920.1414406551</v>
      </c>
      <c r="E3346" s="524">
        <f>'GASTO X T.A.'!E659</f>
        <v>6891649.9543358246</v>
      </c>
      <c r="F3346" s="524">
        <f>'GASTO X T.A.'!F659</f>
        <v>8882435.8566150609</v>
      </c>
      <c r="G3346" s="524">
        <f>'GASTO X T.A.'!G659</f>
        <v>8173813.7723817825</v>
      </c>
      <c r="H3346" s="524">
        <f>'GASTO X T.A.'!H659</f>
        <v>26881337.99139747</v>
      </c>
      <c r="I3346" s="524">
        <f>'GASTO X T.A.'!I659</f>
        <v>37139912.985332936</v>
      </c>
      <c r="J3346" s="524">
        <f>'GASTO X T.A.'!J659</f>
        <v>26021646.997233804</v>
      </c>
      <c r="K3346" s="524">
        <f>'GASTO X T.A.'!K659</f>
        <v>8143497.4968053922</v>
      </c>
      <c r="L3346" s="524">
        <f>'GASTO X T.A.'!L659</f>
        <v>6997502.4800270088</v>
      </c>
      <c r="M3346" s="524">
        <f>'GASTO X T.A.'!M659</f>
        <v>6530091.3767453488</v>
      </c>
      <c r="N3346" s="601">
        <f t="shared" ref="N3346:N3351" si="186">SUM(B3346:M3346)</f>
        <v>152878229.87842548</v>
      </c>
    </row>
    <row r="3347" spans="1:14" ht="24.95" customHeight="1" x14ac:dyDescent="0.2">
      <c r="A3347" s="523" t="str">
        <f>'GASTO X T.A.'!A660</f>
        <v>GASTO EN ALIMENTACIÓN FUERA DE RESTAURANTES</v>
      </c>
      <c r="B3347" s="524">
        <f>'GASTO X T.A.'!B660</f>
        <v>4027919.0321415626</v>
      </c>
      <c r="C3347" s="524">
        <f>'GASTO X T.A.'!C660</f>
        <v>4872606.3285305751</v>
      </c>
      <c r="D3347" s="524">
        <f>'GASTO X T.A.'!D660</f>
        <v>7945783.4016255969</v>
      </c>
      <c r="E3347" s="524">
        <f>'GASTO X T.A.'!E660</f>
        <v>8294149.1907937033</v>
      </c>
      <c r="F3347" s="524">
        <f>'GASTO X T.A.'!F660</f>
        <v>10710527.432076655</v>
      </c>
      <c r="G3347" s="524">
        <f>'GASTO X T.A.'!G660</f>
        <v>9939522.6357966438</v>
      </c>
      <c r="H3347" s="524">
        <f>'GASTO X T.A.'!H660</f>
        <v>22077843.533254355</v>
      </c>
      <c r="I3347" s="524">
        <f>'GASTO X T.A.'!I660</f>
        <v>29565036.941417724</v>
      </c>
      <c r="J3347" s="524">
        <f>'GASTO X T.A.'!J660</f>
        <v>20094568.649412844</v>
      </c>
      <c r="K3347" s="524">
        <f>'GASTO X T.A.'!K660</f>
        <v>4201382.5965075511</v>
      </c>
      <c r="L3347" s="524">
        <f>'GASTO X T.A.'!L660</f>
        <v>2938901.5554976417</v>
      </c>
      <c r="M3347" s="524">
        <f>'GASTO X T.A.'!M660</f>
        <v>2744002.8373420783</v>
      </c>
      <c r="N3347" s="601">
        <f t="shared" si="186"/>
        <v>127412244.13439694</v>
      </c>
    </row>
    <row r="3348" spans="1:14" ht="24.95" customHeight="1" x14ac:dyDescent="0.2">
      <c r="A3348" s="523" t="str">
        <f>'GASTO X T.A.'!A661</f>
        <v>GASTO EN DESPLAZAMIENTOS / TRANSPORTE</v>
      </c>
      <c r="B3348" s="524">
        <f>'GASTO X T.A.'!B661</f>
        <v>6392414.9150577504</v>
      </c>
      <c r="C3348" s="524">
        <f>'GASTO X T.A.'!C661</f>
        <v>6192240.4129500333</v>
      </c>
      <c r="D3348" s="524">
        <f>'GASTO X T.A.'!D661</f>
        <v>12366851.55678194</v>
      </c>
      <c r="E3348" s="524">
        <f>'GASTO X T.A.'!E661</f>
        <v>13539793.703621207</v>
      </c>
      <c r="F3348" s="524">
        <f>'GASTO X T.A.'!F661</f>
        <v>17356296.744378123</v>
      </c>
      <c r="G3348" s="524">
        <f>'GASTO X T.A.'!G661</f>
        <v>16062742.431957204</v>
      </c>
      <c r="H3348" s="524">
        <f>'GASTO X T.A.'!H661</f>
        <v>33290643.311018091</v>
      </c>
      <c r="I3348" s="524">
        <f>'GASTO X T.A.'!I661</f>
        <v>44607493.686390467</v>
      </c>
      <c r="J3348" s="524">
        <f>'GASTO X T.A.'!J661</f>
        <v>32234768.316654794</v>
      </c>
      <c r="K3348" s="524">
        <f>'GASTO X T.A.'!K661</f>
        <v>19453375.607133124</v>
      </c>
      <c r="L3348" s="524">
        <f>'GASTO X T.A.'!L661</f>
        <v>13167162.814301342</v>
      </c>
      <c r="M3348" s="524">
        <f>'GASTO X T.A.'!M661</f>
        <v>11877899.752213245</v>
      </c>
      <c r="N3348" s="601">
        <f t="shared" si="186"/>
        <v>226541683.25245732</v>
      </c>
    </row>
    <row r="3349" spans="1:14" ht="24.95" customHeight="1" x14ac:dyDescent="0.2">
      <c r="A3349" s="523" t="str">
        <f>'GASTO X T.A.'!A662</f>
        <v>GASTO EN CULTURA Y OCIO</v>
      </c>
      <c r="B3349" s="524">
        <f>'GASTO X T.A.'!B662</f>
        <v>1550626.5128881251</v>
      </c>
      <c r="C3349" s="524">
        <f>'GASTO X T.A.'!C662</f>
        <v>1890892.7279840501</v>
      </c>
      <c r="D3349" s="524">
        <f>'GASTO X T.A.'!D662</f>
        <v>2787360.9886359181</v>
      </c>
      <c r="E3349" s="524">
        <f>'GASTO X T.A.'!E662</f>
        <v>1053653.7938341016</v>
      </c>
      <c r="F3349" s="524">
        <f>'GASTO X T.A.'!F662</f>
        <v>1379434.3140154271</v>
      </c>
      <c r="G3349" s="524">
        <f>'GASTO X T.A.'!G662</f>
        <v>1270840.5563209273</v>
      </c>
      <c r="H3349" s="524">
        <f>'GASTO X T.A.'!H662</f>
        <v>14619894.902423684</v>
      </c>
      <c r="I3349" s="524">
        <f>'GASTO X T.A.'!I662</f>
        <v>20889601.068838585</v>
      </c>
      <c r="J3349" s="524">
        <f>'GASTO X T.A.'!J662</f>
        <v>13691998.752213418</v>
      </c>
      <c r="K3349" s="524">
        <f>'GASTO X T.A.'!K662</f>
        <v>3135518.9815342952</v>
      </c>
      <c r="L3349" s="524">
        <f>'GASTO X T.A.'!L662</f>
        <v>2633130.8016667427</v>
      </c>
      <c r="M3349" s="524">
        <f>'GASTO X T.A.'!M662</f>
        <v>2350815.412416101</v>
      </c>
      <c r="N3349" s="601">
        <f t="shared" si="186"/>
        <v>67253768.81277138</v>
      </c>
    </row>
    <row r="3350" spans="1:14" ht="24.95" customHeight="1" x14ac:dyDescent="0.2">
      <c r="A3350" s="523" t="str">
        <f>'GASTO X T.A.'!A663</f>
        <v>GASTO EN COMPRAS</v>
      </c>
      <c r="B3350" s="524">
        <f>'GASTO X T.A.'!B663</f>
        <v>1399081.9542411065</v>
      </c>
      <c r="C3350" s="524">
        <f>'GASTO X T.A.'!C663</f>
        <v>1764504.7546910492</v>
      </c>
      <c r="D3350" s="524">
        <f>'GASTO X T.A.'!D663</f>
        <v>2616193.0851251814</v>
      </c>
      <c r="E3350" s="524">
        <f>'GASTO X T.A.'!E663</f>
        <v>1955042.6638544849</v>
      </c>
      <c r="F3350" s="524">
        <f>'GASTO X T.A.'!F663</f>
        <v>2461825.0217820001</v>
      </c>
      <c r="G3350" s="524">
        <f>'GASTO X T.A.'!G663</f>
        <v>2327518.3904337995</v>
      </c>
      <c r="H3350" s="524">
        <f>'GASTO X T.A.'!H663</f>
        <v>9399596.6711315699</v>
      </c>
      <c r="I3350" s="524">
        <f>'GASTO X T.A.'!I663</f>
        <v>12665109.243943553</v>
      </c>
      <c r="J3350" s="524">
        <f>'GASTO X T.A.'!J663</f>
        <v>8887507.8827738725</v>
      </c>
      <c r="K3350" s="524">
        <f>'GASTO X T.A.'!K663</f>
        <v>4130927.4732678067</v>
      </c>
      <c r="L3350" s="524">
        <f>'GASTO X T.A.'!L663</f>
        <v>3507833.2952010436</v>
      </c>
      <c r="M3350" s="524">
        <f>'GASTO X T.A.'!M663</f>
        <v>3482521.1783486204</v>
      </c>
      <c r="N3350" s="601">
        <f t="shared" si="186"/>
        <v>54597661.61479409</v>
      </c>
    </row>
    <row r="3351" spans="1:14" ht="24.95" customHeight="1" x14ac:dyDescent="0.2">
      <c r="A3351" s="523" t="s">
        <v>297</v>
      </c>
      <c r="B3351" s="527">
        <f>'GASTO X T.A.'!B664</f>
        <v>0</v>
      </c>
      <c r="C3351" s="527">
        <f>'GASTO X T.A.'!C664</f>
        <v>0</v>
      </c>
      <c r="D3351" s="527">
        <f>'GASTO X T.A.'!D664</f>
        <v>0</v>
      </c>
      <c r="E3351" s="527">
        <f>'GASTO X T.A.'!E664</f>
        <v>0</v>
      </c>
      <c r="F3351" s="527">
        <f>'GASTO X T.A.'!F664</f>
        <v>0</v>
      </c>
      <c r="G3351" s="527">
        <f>'GASTO X T.A.'!G664</f>
        <v>0</v>
      </c>
      <c r="H3351" s="527">
        <f>'GASTO X T.A.'!H664</f>
        <v>0</v>
      </c>
      <c r="I3351" s="527">
        <f>'GASTO X T.A.'!I664</f>
        <v>0</v>
      </c>
      <c r="J3351" s="527">
        <f>'GASTO X T.A.'!J664</f>
        <v>0</v>
      </c>
      <c r="K3351" s="527">
        <f>'GASTO X T.A.'!K664</f>
        <v>5446.8774074838357</v>
      </c>
      <c r="L3351" s="527">
        <f>'GASTO X T.A.'!L664</f>
        <v>4304.368227465241</v>
      </c>
      <c r="M3351" s="527">
        <f>'GASTO X T.A.'!M664</f>
        <v>4576.385062041144</v>
      </c>
      <c r="N3351" s="601">
        <f t="shared" si="186"/>
        <v>14327.630696990222</v>
      </c>
    </row>
    <row r="3352" spans="1:14" ht="24.95" customHeight="1" x14ac:dyDescent="0.2">
      <c r="A3352" s="509" t="s">
        <v>283</v>
      </c>
      <c r="B3352" s="599">
        <f>SUM(B3345:B3351)</f>
        <v>18138558.43987646</v>
      </c>
      <c r="C3352" s="599">
        <f t="shared" ref="C3352:N3352" si="187">SUM(C3345:C3351)</f>
        <v>20320228.014095172</v>
      </c>
      <c r="D3352" s="599">
        <f t="shared" si="187"/>
        <v>34017440.979852013</v>
      </c>
      <c r="E3352" s="599">
        <f t="shared" si="187"/>
        <v>31734289.306439318</v>
      </c>
      <c r="F3352" s="599">
        <f t="shared" si="187"/>
        <v>40790519.368867263</v>
      </c>
      <c r="G3352" s="599">
        <f t="shared" si="187"/>
        <v>37774437.786890358</v>
      </c>
      <c r="H3352" s="599">
        <f t="shared" si="187"/>
        <v>110700738.56375176</v>
      </c>
      <c r="I3352" s="599">
        <f t="shared" si="187"/>
        <v>151028970.10397464</v>
      </c>
      <c r="J3352" s="599">
        <f t="shared" si="187"/>
        <v>105213272.88217592</v>
      </c>
      <c r="K3352" s="599">
        <f t="shared" si="187"/>
        <v>41304179.0707573</v>
      </c>
      <c r="L3352" s="599">
        <f t="shared" si="187"/>
        <v>30469372.625617094</v>
      </c>
      <c r="M3352" s="599">
        <f t="shared" si="187"/>
        <v>28090001.212966077</v>
      </c>
      <c r="N3352" s="602">
        <f t="shared" si="187"/>
        <v>649582008.35526347</v>
      </c>
    </row>
    <row r="3353" spans="1:14" ht="24.95" customHeight="1" x14ac:dyDescent="0.2">
      <c r="A3353" s="429"/>
      <c r="B3353" s="429"/>
      <c r="C3353" s="429"/>
      <c r="D3353" s="429"/>
      <c r="E3353" s="429"/>
      <c r="F3353" s="429"/>
      <c r="G3353" s="429"/>
      <c r="H3353" s="429"/>
      <c r="I3353" s="429"/>
      <c r="J3353" s="429"/>
      <c r="K3353" s="429"/>
      <c r="L3353" s="429"/>
      <c r="M3353" s="429"/>
      <c r="N3353" s="429"/>
    </row>
    <row r="3354" spans="1:14" ht="24.95" customHeight="1" x14ac:dyDescent="0.2">
      <c r="A3354" s="429"/>
      <c r="B3354" s="429"/>
      <c r="C3354" s="429"/>
      <c r="D3354" s="429"/>
      <c r="E3354" s="429"/>
      <c r="F3354" s="429"/>
      <c r="G3354" s="429"/>
      <c r="H3354" s="429"/>
      <c r="I3354" s="429"/>
      <c r="J3354" s="429"/>
      <c r="K3354" s="429"/>
      <c r="L3354" s="429"/>
      <c r="M3354" s="429"/>
      <c r="N3354" s="429"/>
    </row>
    <row r="3355" spans="1:14" ht="24.95" customHeight="1" x14ac:dyDescent="0.2">
      <c r="A3355" s="429"/>
      <c r="B3355" s="429"/>
      <c r="C3355" s="429"/>
      <c r="D3355" s="429"/>
      <c r="E3355" s="429"/>
      <c r="F3355" s="429"/>
      <c r="G3355" s="429"/>
      <c r="H3355" s="429"/>
      <c r="I3355" s="429"/>
      <c r="J3355" s="429"/>
      <c r="K3355" s="429"/>
      <c r="L3355" s="429"/>
      <c r="M3355" s="429"/>
      <c r="N3355" s="429"/>
    </row>
    <row r="3356" spans="1:14" ht="24.95" customHeight="1" x14ac:dyDescent="0.2">
      <c r="A3356" s="429"/>
      <c r="B3356" s="429"/>
      <c r="C3356" s="429"/>
      <c r="D3356" s="429"/>
      <c r="E3356" s="429"/>
      <c r="F3356" s="429"/>
      <c r="G3356" s="429"/>
      <c r="H3356" s="429"/>
      <c r="I3356" s="429"/>
      <c r="J3356" s="429"/>
      <c r="K3356" s="429"/>
      <c r="L3356" s="429"/>
      <c r="M3356" s="429"/>
      <c r="N3356" s="429"/>
    </row>
    <row r="3357" spans="1:14" ht="24.95" customHeight="1" x14ac:dyDescent="0.2">
      <c r="A3357" s="429"/>
      <c r="B3357" s="429"/>
      <c r="C3357" s="429"/>
      <c r="D3357" s="429"/>
      <c r="E3357" s="429"/>
      <c r="F3357" s="429"/>
      <c r="G3357" s="429"/>
      <c r="H3357" s="429"/>
      <c r="I3357" s="429"/>
      <c r="J3357" s="429"/>
      <c r="K3357" s="429"/>
      <c r="L3357" s="429"/>
      <c r="M3357" s="429"/>
      <c r="N3357" s="429"/>
    </row>
    <row r="3358" spans="1:14" ht="24.95" customHeight="1" x14ac:dyDescent="0.2">
      <c r="A3358" s="429"/>
      <c r="B3358" s="429"/>
      <c r="C3358" s="429"/>
      <c r="D3358" s="429"/>
      <c r="E3358" s="429"/>
      <c r="F3358" s="429"/>
      <c r="G3358" s="429"/>
      <c r="H3358" s="429"/>
      <c r="I3358" s="429"/>
      <c r="J3358" s="429"/>
      <c r="K3358" s="429"/>
      <c r="L3358" s="429"/>
      <c r="M3358" s="429"/>
      <c r="N3358" s="429"/>
    </row>
    <row r="3359" spans="1:14" ht="24.95" customHeight="1" x14ac:dyDescent="0.2">
      <c r="A3359" s="429"/>
      <c r="B3359" s="429"/>
      <c r="C3359" s="429"/>
      <c r="D3359" s="429"/>
      <c r="E3359" s="429"/>
      <c r="F3359" s="429"/>
      <c r="G3359" s="429"/>
      <c r="H3359" s="429"/>
      <c r="I3359" s="429"/>
      <c r="J3359" s="429"/>
      <c r="K3359" s="429"/>
      <c r="L3359" s="429"/>
      <c r="M3359" s="429"/>
      <c r="N3359" s="429"/>
    </row>
    <row r="3360" spans="1:14" ht="24.95" customHeight="1" x14ac:dyDescent="0.2">
      <c r="A3360" s="429"/>
      <c r="B3360" s="429"/>
      <c r="C3360" s="429"/>
      <c r="D3360" s="429"/>
      <c r="E3360" s="429"/>
      <c r="F3360" s="429"/>
      <c r="G3360" s="429"/>
      <c r="H3360" s="429"/>
      <c r="I3360" s="429"/>
      <c r="J3360" s="429"/>
      <c r="K3360" s="429"/>
      <c r="L3360" s="429"/>
      <c r="M3360" s="429"/>
      <c r="N3360" s="429"/>
    </row>
    <row r="3361" spans="1:14" ht="24.95" customHeight="1" x14ac:dyDescent="0.2">
      <c r="A3361" s="429"/>
      <c r="B3361" s="429"/>
      <c r="C3361" s="429"/>
      <c r="D3361" s="429"/>
      <c r="E3361" s="429"/>
      <c r="F3361" s="429"/>
      <c r="G3361" s="429"/>
      <c r="H3361" s="429"/>
      <c r="I3361" s="429"/>
      <c r="J3361" s="429"/>
      <c r="K3361" s="429"/>
      <c r="L3361" s="429"/>
      <c r="M3361" s="429"/>
      <c r="N3361" s="429"/>
    </row>
    <row r="3362" spans="1:14" ht="24.95" customHeight="1" x14ac:dyDescent="0.2">
      <c r="A3362" s="429"/>
      <c r="B3362" s="429"/>
      <c r="C3362" s="429"/>
      <c r="D3362" s="429"/>
      <c r="E3362" s="429"/>
      <c r="F3362" s="429"/>
      <c r="G3362" s="429"/>
      <c r="H3362" s="429"/>
      <c r="I3362" s="429"/>
      <c r="J3362" s="429"/>
      <c r="K3362" s="429"/>
      <c r="L3362" s="429"/>
      <c r="M3362" s="429"/>
      <c r="N3362" s="429"/>
    </row>
    <row r="3363" spans="1:14" ht="24.95" customHeight="1" x14ac:dyDescent="0.2">
      <c r="A3363" s="429"/>
      <c r="B3363" s="429"/>
      <c r="C3363" s="429"/>
      <c r="D3363" s="429"/>
      <c r="E3363" s="429"/>
      <c r="F3363" s="429"/>
      <c r="G3363" s="429"/>
      <c r="H3363" s="429"/>
      <c r="I3363" s="429"/>
      <c r="J3363" s="429"/>
      <c r="K3363" s="429"/>
      <c r="L3363" s="429"/>
      <c r="M3363" s="429"/>
      <c r="N3363" s="429"/>
    </row>
    <row r="3364" spans="1:14" ht="24.95" customHeight="1" x14ac:dyDescent="0.2">
      <c r="A3364" s="429"/>
      <c r="B3364" s="429"/>
      <c r="C3364" s="429"/>
      <c r="D3364" s="429"/>
      <c r="E3364" s="429"/>
      <c r="F3364" s="429"/>
      <c r="G3364" s="429"/>
      <c r="H3364" s="429"/>
      <c r="I3364" s="429"/>
      <c r="J3364" s="429"/>
      <c r="K3364" s="429"/>
      <c r="L3364" s="429"/>
      <c r="M3364" s="429"/>
      <c r="N3364" s="429"/>
    </row>
    <row r="3365" spans="1:14" ht="24.95" customHeight="1" x14ac:dyDescent="0.2">
      <c r="A3365" s="429"/>
      <c r="B3365" s="429"/>
      <c r="C3365" s="429"/>
      <c r="D3365" s="429"/>
      <c r="E3365" s="429"/>
      <c r="F3365" s="429"/>
      <c r="G3365" s="429"/>
      <c r="H3365" s="429"/>
      <c r="I3365" s="429"/>
      <c r="J3365" s="429"/>
      <c r="K3365" s="429"/>
      <c r="L3365" s="429"/>
      <c r="M3365" s="429"/>
      <c r="N3365" s="429"/>
    </row>
    <row r="3366" spans="1:14" ht="24.95" customHeight="1" x14ac:dyDescent="0.2">
      <c r="A3366" s="429"/>
      <c r="B3366" s="429"/>
      <c r="C3366" s="429"/>
      <c r="D3366" s="429"/>
      <c r="E3366" s="429"/>
      <c r="F3366" s="429"/>
      <c r="G3366" s="429"/>
      <c r="H3366" s="429"/>
      <c r="I3366" s="429"/>
      <c r="J3366" s="429"/>
      <c r="K3366" s="429"/>
      <c r="L3366" s="429"/>
      <c r="M3366" s="429"/>
      <c r="N3366" s="429"/>
    </row>
    <row r="3367" spans="1:14" ht="24.95" customHeight="1" x14ac:dyDescent="0.2">
      <c r="A3367" s="429"/>
      <c r="B3367" s="429"/>
      <c r="C3367" s="429"/>
      <c r="D3367" s="429"/>
      <c r="E3367" s="429"/>
      <c r="F3367" s="429"/>
      <c r="G3367" s="429"/>
      <c r="H3367" s="429"/>
      <c r="I3367" s="429"/>
      <c r="J3367" s="429"/>
      <c r="K3367" s="429"/>
      <c r="L3367" s="429"/>
      <c r="M3367" s="429"/>
      <c r="N3367" s="429"/>
    </row>
    <row r="3368" spans="1:14" ht="24.95" customHeight="1" x14ac:dyDescent="0.2">
      <c r="A3368" s="429"/>
      <c r="B3368" s="429"/>
      <c r="C3368" s="429"/>
      <c r="D3368" s="429"/>
      <c r="E3368" s="429"/>
      <c r="F3368" s="429"/>
      <c r="G3368" s="429"/>
      <c r="H3368" s="429"/>
      <c r="I3368" s="429"/>
      <c r="J3368" s="429"/>
      <c r="K3368" s="429"/>
      <c r="L3368" s="429"/>
      <c r="M3368" s="429"/>
      <c r="N3368" s="429"/>
    </row>
    <row r="3369" spans="1:14" ht="24.95" customHeight="1" x14ac:dyDescent="0.2">
      <c r="A3369" s="429"/>
      <c r="B3369" s="429"/>
      <c r="C3369" s="429"/>
      <c r="D3369" s="429"/>
      <c r="E3369" s="429"/>
      <c r="F3369" s="429"/>
      <c r="G3369" s="429"/>
      <c r="H3369" s="429"/>
      <c r="I3369" s="429"/>
      <c r="J3369" s="429"/>
      <c r="K3369" s="429"/>
      <c r="L3369" s="429"/>
      <c r="M3369" s="429"/>
      <c r="N3369" s="429"/>
    </row>
    <row r="3370" spans="1:14" ht="24.95" customHeight="1" x14ac:dyDescent="0.2">
      <c r="A3370" s="429"/>
      <c r="B3370" s="429"/>
      <c r="C3370" s="429"/>
      <c r="D3370" s="429"/>
      <c r="E3370" s="429"/>
      <c r="F3370" s="429"/>
      <c r="G3370" s="429"/>
      <c r="H3370" s="429"/>
      <c r="I3370" s="429"/>
      <c r="J3370" s="429"/>
      <c r="K3370" s="429"/>
      <c r="L3370" s="429"/>
      <c r="M3370" s="429"/>
      <c r="N3370" s="429"/>
    </row>
    <row r="3371" spans="1:14" ht="24.95" customHeight="1" x14ac:dyDescent="0.2">
      <c r="A3371" s="429"/>
      <c r="B3371" s="429"/>
      <c r="C3371" s="429"/>
      <c r="D3371" s="429"/>
      <c r="E3371" s="429"/>
      <c r="F3371" s="429"/>
      <c r="G3371" s="429"/>
      <c r="H3371" s="429"/>
      <c r="I3371" s="429"/>
      <c r="J3371" s="429"/>
      <c r="K3371" s="429"/>
      <c r="L3371" s="429"/>
      <c r="M3371" s="429"/>
      <c r="N3371" s="429"/>
    </row>
    <row r="3372" spans="1:14" ht="24.95" customHeight="1" x14ac:dyDescent="0.2">
      <c r="A3372" s="429"/>
      <c r="B3372" s="429"/>
      <c r="C3372" s="429"/>
      <c r="D3372" s="429"/>
      <c r="E3372" s="429"/>
      <c r="F3372" s="429"/>
      <c r="G3372" s="429"/>
      <c r="H3372" s="429"/>
      <c r="I3372" s="429"/>
      <c r="J3372" s="429"/>
      <c r="K3372" s="429"/>
      <c r="L3372" s="429"/>
      <c r="M3372" s="429"/>
      <c r="N3372" s="429"/>
    </row>
    <row r="3373" spans="1:14" ht="24.95" customHeight="1" x14ac:dyDescent="0.2">
      <c r="A3373" s="429"/>
      <c r="B3373" s="429"/>
      <c r="C3373" s="429"/>
      <c r="D3373" s="429"/>
      <c r="E3373" s="429"/>
      <c r="F3373" s="429"/>
      <c r="G3373" s="429"/>
      <c r="H3373" s="429"/>
      <c r="I3373" s="429"/>
      <c r="J3373" s="429"/>
      <c r="K3373" s="429"/>
      <c r="L3373" s="429"/>
      <c r="M3373" s="429"/>
      <c r="N3373" s="429"/>
    </row>
    <row r="3374" spans="1:14" ht="24.95" customHeight="1" x14ac:dyDescent="0.2">
      <c r="A3374" s="429"/>
      <c r="B3374" s="429"/>
      <c r="C3374" s="429"/>
      <c r="D3374" s="429"/>
      <c r="E3374" s="429"/>
      <c r="F3374" s="429"/>
      <c r="G3374" s="429"/>
      <c r="H3374" s="429"/>
      <c r="I3374" s="429"/>
      <c r="J3374" s="429"/>
      <c r="K3374" s="429"/>
      <c r="L3374" s="429"/>
      <c r="M3374" s="429"/>
      <c r="N3374" s="429"/>
    </row>
    <row r="3375" spans="1:14" ht="24.95" customHeight="1" x14ac:dyDescent="0.2">
      <c r="A3375" s="429"/>
      <c r="B3375" s="429"/>
      <c r="C3375" s="429"/>
      <c r="D3375" s="429"/>
      <c r="E3375" s="429"/>
      <c r="F3375" s="429"/>
      <c r="G3375" s="429"/>
      <c r="H3375" s="429"/>
      <c r="I3375" s="429"/>
      <c r="J3375" s="429"/>
      <c r="K3375" s="429"/>
      <c r="L3375" s="429"/>
      <c r="M3375" s="429"/>
      <c r="N3375" s="429"/>
    </row>
    <row r="3376" spans="1:14" ht="24.95" customHeight="1" x14ac:dyDescent="0.2">
      <c r="A3376" s="429"/>
      <c r="B3376" s="429"/>
      <c r="C3376" s="429"/>
      <c r="D3376" s="429"/>
      <c r="E3376" s="429"/>
      <c r="F3376" s="429"/>
      <c r="G3376" s="429"/>
      <c r="H3376" s="429"/>
      <c r="I3376" s="429"/>
      <c r="J3376" s="429"/>
      <c r="K3376" s="429"/>
      <c r="L3376" s="429"/>
      <c r="M3376" s="429"/>
      <c r="N3376" s="429"/>
    </row>
    <row r="3377" spans="1:14" ht="24.95" customHeight="1" x14ac:dyDescent="0.2">
      <c r="A3377" s="429"/>
      <c r="B3377" s="429"/>
      <c r="C3377" s="429"/>
      <c r="D3377" s="429"/>
      <c r="E3377" s="429"/>
      <c r="F3377" s="429"/>
      <c r="G3377" s="429"/>
      <c r="H3377" s="429"/>
      <c r="I3377" s="429"/>
      <c r="J3377" s="429"/>
      <c r="K3377" s="429"/>
      <c r="L3377" s="429"/>
      <c r="M3377" s="429"/>
      <c r="N3377" s="429"/>
    </row>
    <row r="3378" spans="1:14" ht="24.95" customHeight="1" x14ac:dyDescent="0.2">
      <c r="A3378" s="429"/>
      <c r="B3378" s="429"/>
      <c r="C3378" s="429"/>
      <c r="D3378" s="429"/>
      <c r="E3378" s="429"/>
      <c r="F3378" s="429"/>
      <c r="G3378" s="429"/>
      <c r="H3378" s="429"/>
      <c r="I3378" s="429"/>
      <c r="J3378" s="429"/>
      <c r="K3378" s="429"/>
      <c r="L3378" s="429"/>
      <c r="M3378" s="429"/>
      <c r="N3378" s="429"/>
    </row>
    <row r="3379" spans="1:14" ht="24.95" customHeight="1" x14ac:dyDescent="0.2">
      <c r="A3379" s="429"/>
      <c r="B3379" s="429"/>
      <c r="C3379" s="429"/>
      <c r="D3379" s="429"/>
      <c r="E3379" s="429"/>
      <c r="F3379" s="429"/>
      <c r="G3379" s="429"/>
      <c r="H3379" s="429"/>
      <c r="I3379" s="429"/>
      <c r="J3379" s="429"/>
      <c r="K3379" s="429"/>
      <c r="L3379" s="429"/>
      <c r="M3379" s="429"/>
      <c r="N3379" s="429"/>
    </row>
    <row r="3380" spans="1:14" ht="24.95" customHeight="1" x14ac:dyDescent="0.2">
      <c r="A3380" s="429"/>
      <c r="B3380" s="429"/>
      <c r="C3380" s="429"/>
      <c r="D3380" s="429"/>
      <c r="E3380" s="429"/>
      <c r="F3380" s="429"/>
      <c r="G3380" s="429"/>
      <c r="H3380" s="429"/>
      <c r="I3380" s="429"/>
      <c r="J3380" s="429"/>
      <c r="K3380" s="429"/>
      <c r="L3380" s="429"/>
      <c r="M3380" s="429"/>
      <c r="N3380" s="429"/>
    </row>
    <row r="3381" spans="1:14" ht="24.95" customHeight="1" x14ac:dyDescent="0.2">
      <c r="A3381" s="429"/>
      <c r="B3381" s="429"/>
      <c r="C3381" s="429"/>
      <c r="D3381" s="429"/>
      <c r="E3381" s="429"/>
      <c r="F3381" s="429"/>
      <c r="G3381" s="429"/>
      <c r="H3381" s="429"/>
      <c r="I3381" s="429"/>
      <c r="J3381" s="429"/>
      <c r="K3381" s="429"/>
      <c r="L3381" s="429"/>
      <c r="M3381" s="429"/>
      <c r="N3381" s="429"/>
    </row>
    <row r="3382" spans="1:14" ht="24.95" customHeight="1" x14ac:dyDescent="0.2">
      <c r="A3382" s="429"/>
      <c r="B3382" s="429"/>
      <c r="C3382" s="429"/>
      <c r="D3382" s="429"/>
      <c r="E3382" s="429"/>
      <c r="F3382" s="429"/>
      <c r="G3382" s="429"/>
      <c r="H3382" s="429"/>
      <c r="I3382" s="429"/>
      <c r="J3382" s="429"/>
      <c r="K3382" s="429"/>
      <c r="L3382" s="429"/>
      <c r="M3382" s="429"/>
      <c r="N3382" s="429"/>
    </row>
    <row r="3383" spans="1:14" ht="24.95" customHeight="1" x14ac:dyDescent="0.2">
      <c r="A3383" s="429"/>
      <c r="B3383" s="429"/>
      <c r="C3383" s="429"/>
      <c r="D3383" s="429"/>
      <c r="E3383" s="429"/>
      <c r="F3383" s="429"/>
      <c r="G3383" s="429"/>
      <c r="H3383" s="429"/>
      <c r="I3383" s="429"/>
      <c r="J3383" s="429"/>
      <c r="K3383" s="429"/>
      <c r="L3383" s="429"/>
      <c r="M3383" s="429"/>
      <c r="N3383" s="429"/>
    </row>
    <row r="3384" spans="1:14" ht="24.95" customHeight="1" x14ac:dyDescent="0.2">
      <c r="A3384" s="429"/>
      <c r="B3384" s="429"/>
      <c r="C3384" s="429"/>
      <c r="D3384" s="429"/>
      <c r="E3384" s="429"/>
      <c r="F3384" s="429"/>
      <c r="G3384" s="429"/>
      <c r="H3384" s="429"/>
      <c r="I3384" s="429"/>
      <c r="J3384" s="429"/>
      <c r="K3384" s="429"/>
      <c r="L3384" s="429"/>
      <c r="M3384" s="429"/>
      <c r="N3384" s="429"/>
    </row>
    <row r="3385" spans="1:14" ht="24.95" customHeight="1" x14ac:dyDescent="0.2">
      <c r="A3385" s="429"/>
      <c r="B3385" s="429"/>
      <c r="C3385" s="429"/>
      <c r="D3385" s="429"/>
      <c r="E3385" s="429"/>
      <c r="F3385" s="429"/>
      <c r="G3385" s="429"/>
      <c r="H3385" s="429"/>
      <c r="I3385" s="429"/>
      <c r="J3385" s="429"/>
      <c r="K3385" s="429"/>
      <c r="L3385" s="429"/>
      <c r="M3385" s="429"/>
      <c r="N3385" s="429"/>
    </row>
    <row r="3386" spans="1:14" ht="24.95" customHeight="1" x14ac:dyDescent="0.2">
      <c r="A3386" s="429"/>
      <c r="B3386" s="429"/>
      <c r="C3386" s="429"/>
      <c r="D3386" s="429"/>
      <c r="E3386" s="429"/>
      <c r="F3386" s="429"/>
      <c r="G3386" s="429"/>
      <c r="H3386" s="429"/>
      <c r="I3386" s="429"/>
      <c r="J3386" s="429"/>
      <c r="K3386" s="429"/>
      <c r="L3386" s="429"/>
      <c r="M3386" s="429"/>
      <c r="N3386" s="429"/>
    </row>
    <row r="3387" spans="1:14" ht="24.95" customHeight="1" x14ac:dyDescent="0.2">
      <c r="A3387" s="429"/>
      <c r="B3387" s="429"/>
      <c r="C3387" s="429"/>
      <c r="D3387" s="429"/>
      <c r="E3387" s="429"/>
      <c r="F3387" s="429"/>
      <c r="G3387" s="429"/>
      <c r="H3387" s="429"/>
      <c r="I3387" s="429"/>
      <c r="J3387" s="429"/>
      <c r="K3387" s="429"/>
      <c r="L3387" s="429"/>
      <c r="M3387" s="429"/>
      <c r="N3387" s="429"/>
    </row>
    <row r="3388" spans="1:14" ht="24.95" customHeight="1" x14ac:dyDescent="0.2">
      <c r="A3388" s="429"/>
      <c r="B3388" s="429"/>
      <c r="C3388" s="429"/>
      <c r="D3388" s="429"/>
      <c r="E3388" s="429"/>
      <c r="F3388" s="429"/>
      <c r="G3388" s="429"/>
      <c r="H3388" s="429"/>
      <c r="I3388" s="429"/>
      <c r="J3388" s="429"/>
      <c r="K3388" s="429"/>
      <c r="L3388" s="429"/>
      <c r="M3388" s="429"/>
      <c r="N3388" s="429"/>
    </row>
    <row r="3389" spans="1:14" ht="24.95" customHeight="1" x14ac:dyDescent="0.2">
      <c r="A3389" s="429"/>
      <c r="B3389" s="429"/>
      <c r="C3389" s="429"/>
      <c r="D3389" s="429"/>
      <c r="E3389" s="429"/>
      <c r="F3389" s="429"/>
      <c r="G3389" s="429"/>
      <c r="H3389" s="429"/>
      <c r="I3389" s="429"/>
      <c r="J3389" s="429"/>
      <c r="K3389" s="429"/>
      <c r="L3389" s="429"/>
      <c r="M3389" s="429"/>
      <c r="N3389" s="429"/>
    </row>
    <row r="3390" spans="1:14" ht="24.95" customHeight="1" x14ac:dyDescent="0.2">
      <c r="A3390" s="429"/>
      <c r="B3390" s="429"/>
      <c r="C3390" s="429"/>
      <c r="D3390" s="429"/>
      <c r="E3390" s="429"/>
      <c r="F3390" s="429"/>
      <c r="G3390" s="429"/>
      <c r="H3390" s="429"/>
      <c r="I3390" s="429"/>
      <c r="J3390" s="429"/>
      <c r="K3390" s="429"/>
      <c r="L3390" s="429"/>
      <c r="M3390" s="429"/>
      <c r="N3390" s="429"/>
    </row>
    <row r="3391" spans="1:14" ht="24.95" customHeight="1" x14ac:dyDescent="0.2">
      <c r="A3391" s="429"/>
      <c r="B3391" s="429"/>
      <c r="C3391" s="429"/>
      <c r="D3391" s="429"/>
      <c r="E3391" s="429"/>
      <c r="F3391" s="429"/>
      <c r="G3391" s="429"/>
      <c r="H3391" s="429"/>
      <c r="I3391" s="429"/>
      <c r="J3391" s="429"/>
      <c r="K3391" s="429"/>
      <c r="L3391" s="429"/>
      <c r="M3391" s="429"/>
      <c r="N3391" s="4">
        <v>39</v>
      </c>
    </row>
    <row r="3392" spans="1:14" ht="24.95" customHeight="1" x14ac:dyDescent="0.2">
      <c r="A3392" s="788" t="s">
        <v>573</v>
      </c>
      <c r="B3392" s="788"/>
      <c r="C3392" s="788"/>
      <c r="D3392" s="788"/>
      <c r="E3392" s="788"/>
      <c r="F3392" s="788"/>
      <c r="G3392" s="788"/>
      <c r="H3392" s="788"/>
      <c r="I3392" s="788"/>
      <c r="J3392" s="788"/>
      <c r="K3392" s="788"/>
      <c r="L3392" s="788"/>
      <c r="M3392" s="788"/>
      <c r="N3392" s="788"/>
    </row>
    <row r="3393" spans="1:19" ht="45.75" customHeight="1" x14ac:dyDescent="0.2">
      <c r="A3393" s="788"/>
      <c r="B3393" s="788"/>
      <c r="C3393" s="788"/>
      <c r="D3393" s="788"/>
      <c r="E3393" s="788"/>
      <c r="F3393" s="788"/>
      <c r="G3393" s="788"/>
      <c r="H3393" s="788"/>
      <c r="I3393" s="788"/>
      <c r="J3393" s="788"/>
      <c r="K3393" s="788"/>
      <c r="L3393" s="788"/>
      <c r="M3393" s="788"/>
      <c r="N3393" s="788"/>
    </row>
    <row r="3394" spans="1:19" ht="24.95" customHeight="1" x14ac:dyDescent="0.2">
      <c r="A3394" s="429"/>
      <c r="B3394" s="429"/>
      <c r="C3394" s="429"/>
      <c r="D3394" s="429"/>
      <c r="E3394" s="429"/>
      <c r="F3394" s="429"/>
      <c r="G3394" s="429"/>
      <c r="H3394" s="429"/>
      <c r="I3394" s="429"/>
      <c r="J3394" s="429"/>
      <c r="K3394" s="429"/>
      <c r="L3394" s="429"/>
      <c r="M3394" s="429"/>
      <c r="N3394" s="429"/>
    </row>
    <row r="3395" spans="1:19" ht="39.950000000000003" customHeight="1" x14ac:dyDescent="0.2">
      <c r="A3395" s="764" t="s">
        <v>574</v>
      </c>
      <c r="B3395" s="764"/>
      <c r="C3395" s="764"/>
      <c r="D3395" s="764"/>
      <c r="E3395" s="764"/>
      <c r="F3395" s="764"/>
      <c r="G3395" s="764"/>
      <c r="H3395" s="764"/>
      <c r="I3395" s="764"/>
      <c r="J3395" s="764"/>
      <c r="K3395" s="764"/>
      <c r="L3395" s="764"/>
      <c r="M3395" s="764"/>
      <c r="N3395" s="764"/>
    </row>
    <row r="3396" spans="1:19" ht="24.95" customHeight="1" x14ac:dyDescent="0.2">
      <c r="A3396" s="429"/>
      <c r="B3396" s="429"/>
      <c r="C3396" s="429"/>
      <c r="D3396" s="429"/>
      <c r="E3396" s="429"/>
      <c r="F3396" s="429"/>
      <c r="G3396" s="429"/>
      <c r="H3396" s="429"/>
      <c r="I3396" s="429"/>
      <c r="J3396" s="429"/>
      <c r="K3396" s="429"/>
      <c r="L3396" s="429"/>
      <c r="M3396" s="429"/>
      <c r="N3396" s="429"/>
    </row>
    <row r="3397" spans="1:19" ht="24.95" customHeight="1" x14ac:dyDescent="0.2">
      <c r="A3397" s="429"/>
      <c r="B3397" s="429"/>
      <c r="C3397" s="429"/>
      <c r="D3397" s="429"/>
      <c r="E3397" s="429"/>
      <c r="F3397" s="429"/>
      <c r="G3397" s="429"/>
      <c r="H3397" s="429"/>
      <c r="I3397" s="429"/>
      <c r="J3397" s="429"/>
      <c r="K3397" s="429"/>
      <c r="L3397" s="429"/>
      <c r="M3397" s="429"/>
      <c r="N3397" s="429"/>
    </row>
    <row r="3398" spans="1:19" ht="24.95" customHeight="1" x14ac:dyDescent="0.2">
      <c r="A3398" s="347"/>
      <c r="B3398" s="793" t="s">
        <v>612</v>
      </c>
      <c r="C3398" s="793"/>
      <c r="D3398" s="793"/>
      <c r="E3398" s="793" t="s">
        <v>631</v>
      </c>
      <c r="F3398" s="793"/>
      <c r="G3398" s="793"/>
      <c r="H3398" s="793" t="s">
        <v>310</v>
      </c>
      <c r="I3398" s="793"/>
      <c r="J3398" s="793"/>
      <c r="K3398" s="429"/>
      <c r="L3398" s="429"/>
      <c r="M3398" s="429"/>
      <c r="N3398" s="429"/>
      <c r="O3398" s="429"/>
      <c r="P3398" s="429"/>
      <c r="Q3398" s="429"/>
      <c r="R3398" s="429"/>
      <c r="S3398" s="429"/>
    </row>
    <row r="3399" spans="1:19" ht="24.95" customHeight="1" x14ac:dyDescent="0.2">
      <c r="A3399" s="603" t="s">
        <v>311</v>
      </c>
      <c r="B3399" s="524"/>
      <c r="C3399" s="524">
        <f>EMPLEO!B10</f>
        <v>73748</v>
      </c>
      <c r="D3399" s="524"/>
      <c r="E3399" s="524"/>
      <c r="F3399" s="524">
        <f>EMPLEO!C10</f>
        <v>75433</v>
      </c>
      <c r="G3399" s="524"/>
      <c r="H3399" s="524"/>
      <c r="I3399" s="550">
        <f>(F3399-C3399)/C3399</f>
        <v>2.2848077235992841E-2</v>
      </c>
      <c r="J3399" s="524"/>
      <c r="K3399" s="429"/>
      <c r="L3399" s="429"/>
      <c r="M3399" s="429"/>
      <c r="N3399" s="429"/>
      <c r="O3399" s="429"/>
      <c r="P3399" s="429"/>
      <c r="Q3399" s="429"/>
      <c r="R3399" s="429"/>
      <c r="S3399" s="429"/>
    </row>
    <row r="3400" spans="1:19" ht="24.95" customHeight="1" x14ac:dyDescent="0.2">
      <c r="A3400" s="604" t="s">
        <v>312</v>
      </c>
      <c r="B3400" s="524"/>
      <c r="C3400" s="524">
        <f>EMPLEO!B11</f>
        <v>1514</v>
      </c>
      <c r="D3400" s="524"/>
      <c r="E3400" s="524"/>
      <c r="F3400" s="524">
        <f>EMPLEO!C11</f>
        <v>1528</v>
      </c>
      <c r="G3400" s="524"/>
      <c r="H3400" s="524"/>
      <c r="I3400" s="550">
        <f>(F3400-C3400)/C3400</f>
        <v>9.247027741083224E-3</v>
      </c>
      <c r="J3400" s="524"/>
      <c r="K3400" s="429"/>
      <c r="L3400" s="429"/>
      <c r="M3400" s="429"/>
      <c r="N3400" s="429"/>
      <c r="O3400" s="429"/>
      <c r="P3400" s="429"/>
      <c r="Q3400" s="429"/>
      <c r="R3400" s="429"/>
      <c r="S3400" s="429"/>
    </row>
    <row r="3401" spans="1:19" ht="24.95" customHeight="1" x14ac:dyDescent="0.2">
      <c r="A3401" s="494" t="s">
        <v>313</v>
      </c>
      <c r="B3401" s="555"/>
      <c r="C3401" s="555">
        <f>SUM(C3399:C3400)</f>
        <v>75262</v>
      </c>
      <c r="D3401" s="555"/>
      <c r="E3401" s="555"/>
      <c r="F3401" s="555">
        <f>SUM(F3399:F3400)</f>
        <v>76961</v>
      </c>
      <c r="G3401" s="555"/>
      <c r="H3401" s="555"/>
      <c r="I3401" s="557">
        <f>(F3401-C3401)/C3401</f>
        <v>2.2574473173713163E-2</v>
      </c>
      <c r="J3401" s="555"/>
      <c r="K3401" s="429"/>
      <c r="L3401" s="429"/>
      <c r="M3401" s="429"/>
      <c r="N3401" s="429"/>
      <c r="O3401" s="429"/>
      <c r="P3401" s="429"/>
      <c r="Q3401" s="429"/>
      <c r="R3401" s="429"/>
      <c r="S3401" s="429"/>
    </row>
    <row r="3402" spans="1:19" ht="24.95" customHeight="1" x14ac:dyDescent="0.2">
      <c r="A3402" s="429"/>
      <c r="B3402" s="429"/>
      <c r="C3402" s="429"/>
      <c r="D3402" s="429"/>
      <c r="E3402" s="429"/>
      <c r="F3402" s="429"/>
      <c r="G3402" s="429"/>
      <c r="H3402" s="429"/>
      <c r="I3402" s="429"/>
      <c r="J3402" s="429"/>
      <c r="K3402" s="429"/>
      <c r="L3402" s="429"/>
      <c r="M3402" s="429"/>
      <c r="N3402" s="429"/>
    </row>
    <row r="3403" spans="1:19" ht="24.95" customHeight="1" x14ac:dyDescent="0.2">
      <c r="A3403" s="429"/>
      <c r="B3403" s="429"/>
      <c r="C3403" s="429"/>
      <c r="D3403" s="429"/>
      <c r="E3403" s="429"/>
      <c r="F3403" s="429"/>
      <c r="G3403" s="429"/>
      <c r="H3403" s="429"/>
      <c r="I3403" s="429"/>
      <c r="J3403" s="429"/>
      <c r="K3403" s="429"/>
      <c r="L3403" s="429"/>
      <c r="M3403" s="429"/>
      <c r="N3403" s="429"/>
    </row>
    <row r="3404" spans="1:19" ht="24.95" customHeight="1" x14ac:dyDescent="0.2">
      <c r="A3404" s="429"/>
      <c r="B3404" s="429"/>
      <c r="C3404" s="429"/>
      <c r="D3404" s="429"/>
      <c r="E3404" s="429"/>
      <c r="F3404" s="429"/>
      <c r="G3404" s="429"/>
      <c r="H3404" s="429"/>
      <c r="I3404" s="429"/>
      <c r="J3404" s="429"/>
      <c r="K3404" s="429"/>
      <c r="L3404" s="429"/>
      <c r="M3404" s="429"/>
      <c r="N3404" s="429"/>
    </row>
    <row r="3405" spans="1:19" ht="24.95" customHeight="1" x14ac:dyDescent="0.2">
      <c r="A3405" s="429"/>
      <c r="B3405" s="429"/>
      <c r="C3405" s="429"/>
      <c r="D3405" s="429"/>
      <c r="E3405" s="429"/>
      <c r="F3405" s="429"/>
      <c r="G3405" s="429"/>
      <c r="H3405" s="429"/>
      <c r="I3405" s="429"/>
      <c r="J3405" s="429"/>
      <c r="K3405" s="429"/>
      <c r="L3405" s="429"/>
      <c r="M3405" s="429"/>
      <c r="N3405" s="429"/>
    </row>
    <row r="3406" spans="1:19" ht="24.95" customHeight="1" x14ac:dyDescent="0.2">
      <c r="A3406" s="429"/>
      <c r="B3406" s="429"/>
      <c r="C3406" s="429"/>
      <c r="D3406" s="429"/>
      <c r="E3406" s="429"/>
      <c r="F3406" s="429"/>
      <c r="G3406" s="429"/>
      <c r="H3406" s="429"/>
      <c r="I3406" s="429"/>
      <c r="J3406" s="429"/>
      <c r="K3406" s="429"/>
      <c r="L3406" s="429"/>
      <c r="M3406" s="429"/>
      <c r="N3406" s="429"/>
    </row>
    <row r="3407" spans="1:19" ht="24.95" customHeight="1" x14ac:dyDescent="0.2">
      <c r="A3407" s="429"/>
      <c r="B3407" s="429"/>
      <c r="C3407" s="429"/>
      <c r="D3407" s="429"/>
      <c r="E3407" s="429"/>
      <c r="F3407" s="429"/>
      <c r="G3407" s="429"/>
      <c r="H3407" s="429"/>
      <c r="I3407" s="429"/>
      <c r="J3407" s="429"/>
      <c r="K3407" s="429"/>
      <c r="L3407" s="429"/>
      <c r="M3407" s="429"/>
      <c r="N3407" s="429"/>
    </row>
    <row r="3408" spans="1:19" ht="24.95" customHeight="1" x14ac:dyDescent="0.2">
      <c r="A3408" s="429"/>
      <c r="B3408" s="429"/>
      <c r="C3408" s="429"/>
      <c r="D3408" s="429"/>
      <c r="E3408" s="429"/>
      <c r="F3408" s="429"/>
      <c r="G3408" s="429"/>
      <c r="H3408" s="429"/>
      <c r="I3408" s="429"/>
      <c r="J3408" s="429"/>
      <c r="K3408" s="429"/>
      <c r="L3408" s="429"/>
      <c r="M3408" s="429"/>
      <c r="N3408" s="429"/>
    </row>
    <row r="3409" spans="1:14" ht="24.95" customHeight="1" x14ac:dyDescent="0.2">
      <c r="A3409" s="429"/>
      <c r="B3409" s="429"/>
      <c r="C3409" s="429"/>
      <c r="D3409" s="429"/>
      <c r="E3409" s="429"/>
      <c r="F3409" s="429"/>
      <c r="G3409" s="429"/>
      <c r="H3409" s="429"/>
      <c r="I3409" s="429"/>
      <c r="J3409" s="429"/>
      <c r="K3409" s="429"/>
      <c r="L3409" s="429"/>
      <c r="M3409" s="429"/>
      <c r="N3409" s="429"/>
    </row>
    <row r="3410" spans="1:14" ht="24.95" customHeight="1" x14ac:dyDescent="0.2">
      <c r="A3410" s="429"/>
      <c r="B3410" s="429"/>
      <c r="C3410" s="429"/>
      <c r="D3410" s="429"/>
      <c r="E3410" s="429"/>
      <c r="F3410" s="429"/>
      <c r="G3410" s="429"/>
      <c r="H3410" s="429"/>
      <c r="I3410" s="429"/>
      <c r="J3410" s="429"/>
      <c r="K3410" s="429"/>
      <c r="L3410" s="429"/>
      <c r="M3410" s="429"/>
      <c r="N3410" s="429"/>
    </row>
    <row r="3411" spans="1:14" ht="24.95" customHeight="1" x14ac:dyDescent="0.2">
      <c r="A3411" s="429"/>
      <c r="B3411" s="429"/>
      <c r="C3411" s="429"/>
      <c r="D3411" s="429"/>
      <c r="E3411" s="429"/>
      <c r="F3411" s="429"/>
      <c r="G3411" s="429"/>
      <c r="H3411" s="429"/>
      <c r="I3411" s="429"/>
      <c r="J3411" s="429"/>
      <c r="K3411" s="429"/>
      <c r="L3411" s="429"/>
      <c r="M3411" s="429"/>
      <c r="N3411" s="429"/>
    </row>
    <row r="3412" spans="1:14" ht="24.95" customHeight="1" x14ac:dyDescent="0.2">
      <c r="A3412" s="429"/>
      <c r="B3412" s="429"/>
      <c r="C3412" s="429"/>
      <c r="D3412" s="429"/>
      <c r="E3412" s="429"/>
      <c r="F3412" s="429"/>
      <c r="G3412" s="429"/>
      <c r="H3412" s="429"/>
      <c r="I3412" s="429"/>
      <c r="J3412" s="429"/>
      <c r="K3412" s="429"/>
      <c r="L3412" s="429"/>
      <c r="M3412" s="429"/>
      <c r="N3412" s="429"/>
    </row>
    <row r="3413" spans="1:14" ht="24.95" customHeight="1" x14ac:dyDescent="0.2">
      <c r="A3413" s="429"/>
      <c r="B3413" s="429"/>
      <c r="C3413" s="429"/>
      <c r="D3413" s="429"/>
      <c r="E3413" s="429"/>
      <c r="F3413" s="429"/>
      <c r="G3413" s="429"/>
      <c r="H3413" s="429"/>
      <c r="I3413" s="429"/>
      <c r="J3413" s="429"/>
      <c r="K3413" s="429"/>
      <c r="L3413" s="429"/>
      <c r="M3413" s="429"/>
      <c r="N3413" s="429"/>
    </row>
    <row r="3414" spans="1:14" ht="24.95" customHeight="1" x14ac:dyDescent="0.2">
      <c r="A3414" s="429"/>
      <c r="B3414" s="429"/>
      <c r="C3414" s="429"/>
      <c r="D3414" s="429"/>
      <c r="E3414" s="429"/>
      <c r="F3414" s="429"/>
      <c r="G3414" s="429"/>
      <c r="H3414" s="429"/>
      <c r="I3414" s="429"/>
      <c r="J3414" s="429"/>
      <c r="K3414" s="429"/>
      <c r="L3414" s="429"/>
      <c r="M3414" s="429"/>
      <c r="N3414" s="429"/>
    </row>
    <row r="3415" spans="1:14" ht="39.950000000000003" customHeight="1" x14ac:dyDescent="0.2">
      <c r="A3415" s="764" t="s">
        <v>575</v>
      </c>
      <c r="B3415" s="764"/>
      <c r="C3415" s="764"/>
      <c r="D3415" s="764"/>
      <c r="E3415" s="764"/>
      <c r="F3415" s="764"/>
      <c r="G3415" s="764"/>
      <c r="H3415" s="764"/>
      <c r="I3415" s="764"/>
      <c r="J3415" s="764"/>
      <c r="K3415" s="764"/>
      <c r="L3415" s="764"/>
      <c r="M3415" s="764"/>
      <c r="N3415" s="764"/>
    </row>
    <row r="3416" spans="1:14" ht="24.95" customHeight="1" x14ac:dyDescent="0.2">
      <c r="A3416" s="429"/>
      <c r="B3416" s="429"/>
      <c r="C3416" s="429"/>
      <c r="D3416" s="429"/>
      <c r="E3416" s="429"/>
      <c r="F3416" s="429"/>
      <c r="G3416" s="429"/>
      <c r="H3416" s="429"/>
      <c r="I3416" s="429"/>
      <c r="J3416" s="429"/>
      <c r="K3416" s="429"/>
      <c r="L3416" s="429"/>
      <c r="M3416" s="429"/>
      <c r="N3416" s="429"/>
    </row>
    <row r="3417" spans="1:14" ht="24.95" customHeight="1" x14ac:dyDescent="0.25">
      <c r="A3417" s="596"/>
      <c r="B3417" s="748" t="s">
        <v>316</v>
      </c>
      <c r="C3417" s="748"/>
      <c r="D3417" s="748" t="s">
        <v>317</v>
      </c>
      <c r="E3417" s="748"/>
      <c r="F3417" s="748" t="s">
        <v>318</v>
      </c>
      <c r="G3417" s="748"/>
      <c r="H3417" s="748" t="s">
        <v>319</v>
      </c>
      <c r="I3417" s="748"/>
      <c r="J3417" s="748" t="s">
        <v>320</v>
      </c>
      <c r="K3417" s="748"/>
      <c r="L3417" s="429"/>
      <c r="M3417" s="429"/>
      <c r="N3417" s="429"/>
    </row>
    <row r="3418" spans="1:14" ht="24.95" customHeight="1" x14ac:dyDescent="0.25">
      <c r="A3418" s="596"/>
      <c r="B3418" s="508">
        <f>'EMPLEO X PROV.'!B11</f>
        <v>2023</v>
      </c>
      <c r="C3418" s="508">
        <f>'EMPLEO X PROV.'!C11</f>
        <v>2024</v>
      </c>
      <c r="D3418" s="508">
        <f>'EMPLEO X PROV.'!D11</f>
        <v>2023</v>
      </c>
      <c r="E3418" s="508">
        <f>'EMPLEO X PROV.'!E11</f>
        <v>2024</v>
      </c>
      <c r="F3418" s="508">
        <f>'EMPLEO X PROV.'!F11</f>
        <v>2023</v>
      </c>
      <c r="G3418" s="508">
        <f>'EMPLEO X PROV.'!G11</f>
        <v>2024</v>
      </c>
      <c r="H3418" s="508">
        <f>'EMPLEO X PROV.'!H11</f>
        <v>2023</v>
      </c>
      <c r="I3418" s="508">
        <f>'EMPLEO X PROV.'!I11</f>
        <v>2024</v>
      </c>
      <c r="J3418" s="508">
        <f>'EMPLEO X PROV.'!J11</f>
        <v>2023</v>
      </c>
      <c r="K3418" s="508">
        <f>'EMPLEO X PROV.'!K11</f>
        <v>2024</v>
      </c>
      <c r="L3418" s="429"/>
      <c r="M3418" s="429"/>
      <c r="N3418" s="429"/>
    </row>
    <row r="3419" spans="1:14" ht="24.95" customHeight="1" x14ac:dyDescent="0.2">
      <c r="A3419" s="532" t="s">
        <v>311</v>
      </c>
      <c r="B3419" s="524">
        <f>'EMPLEO X PROV.'!B12</f>
        <v>5411</v>
      </c>
      <c r="C3419" s="524">
        <f>'EMPLEO X PROV.'!C12</f>
        <v>5657</v>
      </c>
      <c r="D3419" s="524">
        <f>'EMPLEO X PROV.'!D12</f>
        <v>11415</v>
      </c>
      <c r="E3419" s="524">
        <f>'EMPLEO X PROV.'!E12</f>
        <v>11723</v>
      </c>
      <c r="F3419" s="524">
        <f>'EMPLEO X PROV.'!F12</f>
        <v>13440</v>
      </c>
      <c r="G3419" s="524">
        <f>'EMPLEO X PROV.'!G12</f>
        <v>13741</v>
      </c>
      <c r="H3419" s="524">
        <f>'EMPLEO X PROV.'!H12</f>
        <v>4198</v>
      </c>
      <c r="I3419" s="524">
        <f>'EMPLEO X PROV.'!I12</f>
        <v>4273</v>
      </c>
      <c r="J3419" s="524">
        <f>'EMPLEO X PROV.'!J12</f>
        <v>10443</v>
      </c>
      <c r="K3419" s="524">
        <f>'EMPLEO X PROV.'!K12</f>
        <v>10740</v>
      </c>
      <c r="L3419" s="429"/>
      <c r="M3419" s="429"/>
      <c r="N3419" s="429"/>
    </row>
    <row r="3420" spans="1:14" ht="24.95" customHeight="1" x14ac:dyDescent="0.2">
      <c r="A3420" s="526" t="s">
        <v>312</v>
      </c>
      <c r="B3420" s="605">
        <f>'EMPLEO X PROV.'!B13</f>
        <v>77</v>
      </c>
      <c r="C3420" s="605">
        <f>'EMPLEO X PROV.'!C13</f>
        <v>80</v>
      </c>
      <c r="D3420" s="605">
        <f>'EMPLEO X PROV.'!D13</f>
        <v>228</v>
      </c>
      <c r="E3420" s="605">
        <f>'EMPLEO X PROV.'!E13</f>
        <v>227</v>
      </c>
      <c r="F3420" s="605">
        <f>'EMPLEO X PROV.'!F13</f>
        <v>242</v>
      </c>
      <c r="G3420" s="605">
        <f>'EMPLEO X PROV.'!G13</f>
        <v>275</v>
      </c>
      <c r="H3420" s="605">
        <f>'EMPLEO X PROV.'!H13</f>
        <v>95</v>
      </c>
      <c r="I3420" s="605">
        <f>'EMPLEO X PROV.'!I13</f>
        <v>92</v>
      </c>
      <c r="J3420" s="605">
        <f>'EMPLEO X PROV.'!J13</f>
        <v>216</v>
      </c>
      <c r="K3420" s="605">
        <f>'EMPLEO X PROV.'!K13</f>
        <v>218</v>
      </c>
      <c r="L3420" s="429"/>
      <c r="M3420" s="429"/>
      <c r="N3420" s="429"/>
    </row>
    <row r="3421" spans="1:14" ht="24.95" customHeight="1" x14ac:dyDescent="0.2">
      <c r="A3421" s="509" t="s">
        <v>313</v>
      </c>
      <c r="B3421" s="510">
        <f>SUM(B3419:B3420)</f>
        <v>5488</v>
      </c>
      <c r="C3421" s="510">
        <f t="shared" ref="C3421:K3421" si="188">SUM(C3419:C3420)</f>
        <v>5737</v>
      </c>
      <c r="D3421" s="510">
        <f t="shared" si="188"/>
        <v>11643</v>
      </c>
      <c r="E3421" s="510">
        <f t="shared" si="188"/>
        <v>11950</v>
      </c>
      <c r="F3421" s="510">
        <f t="shared" si="188"/>
        <v>13682</v>
      </c>
      <c r="G3421" s="510">
        <f t="shared" si="188"/>
        <v>14016</v>
      </c>
      <c r="H3421" s="510">
        <f t="shared" si="188"/>
        <v>4293</v>
      </c>
      <c r="I3421" s="510">
        <f t="shared" si="188"/>
        <v>4365</v>
      </c>
      <c r="J3421" s="510">
        <f t="shared" si="188"/>
        <v>10659</v>
      </c>
      <c r="K3421" s="510">
        <f t="shared" si="188"/>
        <v>10958</v>
      </c>
      <c r="L3421" s="429"/>
      <c r="M3421" s="429"/>
      <c r="N3421" s="429"/>
    </row>
    <row r="3422" spans="1:14" ht="24.95" customHeight="1" x14ac:dyDescent="0.2">
      <c r="A3422" s="509" t="s">
        <v>321</v>
      </c>
      <c r="B3422" s="606"/>
      <c r="C3422" s="606">
        <f>(C3421-B3421)/B3421</f>
        <v>4.5371720116618074E-2</v>
      </c>
      <c r="D3422" s="606"/>
      <c r="E3422" s="606">
        <f>(E3421-D3421)/D3421</f>
        <v>2.6367774628532164E-2</v>
      </c>
      <c r="F3422" s="606"/>
      <c r="G3422" s="606">
        <f>(G3421-F3421)/F3421</f>
        <v>2.4411635725771087E-2</v>
      </c>
      <c r="H3422" s="606"/>
      <c r="I3422" s="606">
        <f>(I3421-H3421)/H3421</f>
        <v>1.6771488469601678E-2</v>
      </c>
      <c r="J3422" s="606"/>
      <c r="K3422" s="606">
        <f>(K3421-J3421)/J3421</f>
        <v>2.8051411952340746E-2</v>
      </c>
      <c r="L3422" s="429"/>
      <c r="M3422" s="429"/>
      <c r="N3422" s="429"/>
    </row>
    <row r="3423" spans="1:14" ht="24.95" customHeight="1" x14ac:dyDescent="0.2">
      <c r="A3423" s="22"/>
      <c r="B3423" s="22"/>
      <c r="C3423" s="22"/>
      <c r="D3423" s="22"/>
      <c r="E3423" s="22"/>
      <c r="F3423" s="22"/>
      <c r="G3423" s="22"/>
      <c r="H3423" s="22"/>
      <c r="I3423" s="22"/>
      <c r="J3423" s="22"/>
      <c r="K3423" s="22"/>
      <c r="L3423" s="429"/>
      <c r="M3423" s="429"/>
      <c r="N3423" s="429"/>
    </row>
    <row r="3424" spans="1:14" ht="24.95" customHeight="1" x14ac:dyDescent="0.2">
      <c r="A3424" s="22"/>
      <c r="B3424" s="22"/>
      <c r="C3424" s="22"/>
      <c r="D3424" s="22"/>
      <c r="E3424" s="22"/>
      <c r="F3424" s="22"/>
      <c r="G3424" s="22"/>
      <c r="H3424" s="22"/>
      <c r="I3424" s="22"/>
      <c r="J3424" s="22"/>
      <c r="K3424" s="22"/>
      <c r="L3424" s="429"/>
      <c r="M3424" s="429"/>
      <c r="N3424" s="429"/>
    </row>
    <row r="3425" spans="1:14" ht="24.95" customHeight="1" x14ac:dyDescent="0.25">
      <c r="A3425" s="596"/>
      <c r="B3425" s="748" t="s">
        <v>322</v>
      </c>
      <c r="C3425" s="748"/>
      <c r="D3425" s="748" t="s">
        <v>323</v>
      </c>
      <c r="E3425" s="748"/>
      <c r="F3425" s="748" t="s">
        <v>324</v>
      </c>
      <c r="G3425" s="748"/>
      <c r="H3425" s="748" t="s">
        <v>325</v>
      </c>
      <c r="I3425" s="748"/>
      <c r="J3425" s="748" t="s">
        <v>225</v>
      </c>
      <c r="K3425" s="748"/>
      <c r="L3425" s="429"/>
      <c r="M3425" s="429"/>
      <c r="N3425" s="429"/>
    </row>
    <row r="3426" spans="1:14" ht="24.95" customHeight="1" x14ac:dyDescent="0.25">
      <c r="A3426" s="596"/>
      <c r="B3426" s="508">
        <f>'EMPLEO X PROV.'!B19</f>
        <v>2023</v>
      </c>
      <c r="C3426" s="508">
        <f>'EMPLEO X PROV.'!C19</f>
        <v>2024</v>
      </c>
      <c r="D3426" s="508">
        <f>'EMPLEO X PROV.'!D19</f>
        <v>2023</v>
      </c>
      <c r="E3426" s="508">
        <f>'EMPLEO X PROV.'!E19</f>
        <v>2024</v>
      </c>
      <c r="F3426" s="508">
        <f>'EMPLEO X PROV.'!F19</f>
        <v>2023</v>
      </c>
      <c r="G3426" s="508">
        <f>'EMPLEO X PROV.'!G19</f>
        <v>2024</v>
      </c>
      <c r="H3426" s="508">
        <f>'EMPLEO X PROV.'!H19</f>
        <v>2023</v>
      </c>
      <c r="I3426" s="508">
        <f>'EMPLEO X PROV.'!I19</f>
        <v>2024</v>
      </c>
      <c r="J3426" s="508">
        <f>'EMPLEO X PROV.'!J19</f>
        <v>2023</v>
      </c>
      <c r="K3426" s="508">
        <f>'EMPLEO X PROV.'!K19</f>
        <v>2024</v>
      </c>
      <c r="L3426" s="429"/>
      <c r="M3426" s="429"/>
      <c r="N3426" s="429"/>
    </row>
    <row r="3427" spans="1:14" ht="24.95" customHeight="1" x14ac:dyDescent="0.2">
      <c r="A3427" s="532" t="s">
        <v>311</v>
      </c>
      <c r="B3427" s="524">
        <f>'EMPLEO X PROV.'!B20</f>
        <v>5956</v>
      </c>
      <c r="C3427" s="524">
        <f>'EMPLEO X PROV.'!C20</f>
        <v>6055</v>
      </c>
      <c r="D3427" s="524">
        <f>'EMPLEO X PROV.'!D20</f>
        <v>2966</v>
      </c>
      <c r="E3427" s="524">
        <f>'EMPLEO X PROV.'!E20</f>
        <v>3081</v>
      </c>
      <c r="F3427" s="524">
        <f>'EMPLEO X PROV.'!F20</f>
        <v>15243</v>
      </c>
      <c r="G3427" s="524">
        <f>'EMPLEO X PROV.'!G20</f>
        <v>15436</v>
      </c>
      <c r="H3427" s="524">
        <f>'EMPLEO X PROV.'!H20</f>
        <v>4651</v>
      </c>
      <c r="I3427" s="524">
        <f>'EMPLEO X PROV.'!I20</f>
        <v>4685</v>
      </c>
      <c r="J3427" s="525">
        <f>'EMPLEO X PROV.'!J20</f>
        <v>73723</v>
      </c>
      <c r="K3427" s="525">
        <f>'EMPLEO X PROV.'!K20</f>
        <v>75391</v>
      </c>
      <c r="L3427" s="429"/>
      <c r="M3427" s="429"/>
      <c r="N3427" s="429"/>
    </row>
    <row r="3428" spans="1:14" ht="24.95" customHeight="1" x14ac:dyDescent="0.2">
      <c r="A3428" s="523" t="s">
        <v>312</v>
      </c>
      <c r="B3428" s="607">
        <f>'EMPLEO X PROV.'!B21</f>
        <v>166</v>
      </c>
      <c r="C3428" s="607">
        <f>'EMPLEO X PROV.'!C21</f>
        <v>155</v>
      </c>
      <c r="D3428" s="607">
        <f>'EMPLEO X PROV.'!D21</f>
        <v>37</v>
      </c>
      <c r="E3428" s="607">
        <f>'EMPLEO X PROV.'!E21</f>
        <v>33</v>
      </c>
      <c r="F3428" s="607">
        <f>'EMPLEO X PROV.'!F21</f>
        <v>375</v>
      </c>
      <c r="G3428" s="607">
        <f>'EMPLEO X PROV.'!G21</f>
        <v>370</v>
      </c>
      <c r="H3428" s="607">
        <f>'EMPLEO X PROV.'!H21</f>
        <v>73</v>
      </c>
      <c r="I3428" s="607">
        <f>'EMPLEO X PROV.'!I21</f>
        <v>73</v>
      </c>
      <c r="J3428" s="608">
        <f>'EMPLEO X PROV.'!J21</f>
        <v>1509</v>
      </c>
      <c r="K3428" s="608">
        <f>'EMPLEO X PROV.'!K21</f>
        <v>1523</v>
      </c>
      <c r="L3428" s="429"/>
      <c r="M3428" s="429"/>
      <c r="N3428" s="429"/>
    </row>
    <row r="3429" spans="1:14" ht="24.95" customHeight="1" x14ac:dyDescent="0.2">
      <c r="A3429" s="526" t="s">
        <v>326</v>
      </c>
      <c r="B3429" s="605"/>
      <c r="C3429" s="605"/>
      <c r="D3429" s="605"/>
      <c r="E3429" s="605"/>
      <c r="F3429" s="605"/>
      <c r="G3429" s="605"/>
      <c r="H3429" s="605"/>
      <c r="I3429" s="605"/>
      <c r="J3429" s="609">
        <f>'EMPLEO X PROV.'!J22</f>
        <v>30</v>
      </c>
      <c r="K3429" s="609">
        <f>'EMPLEO X PROV.'!K22</f>
        <v>47</v>
      </c>
      <c r="L3429" s="429"/>
      <c r="M3429" s="429"/>
      <c r="N3429" s="429"/>
    </row>
    <row r="3430" spans="1:14" ht="24.95" customHeight="1" x14ac:dyDescent="0.2">
      <c r="A3430" s="509" t="s">
        <v>313</v>
      </c>
      <c r="B3430" s="510">
        <f t="shared" ref="B3430:I3430" si="189">SUM(B3427:B3429)</f>
        <v>6122</v>
      </c>
      <c r="C3430" s="510">
        <f t="shared" si="189"/>
        <v>6210</v>
      </c>
      <c r="D3430" s="510">
        <f t="shared" si="189"/>
        <v>3003</v>
      </c>
      <c r="E3430" s="510">
        <f t="shared" si="189"/>
        <v>3114</v>
      </c>
      <c r="F3430" s="510">
        <f t="shared" si="189"/>
        <v>15618</v>
      </c>
      <c r="G3430" s="510">
        <f t="shared" si="189"/>
        <v>15806</v>
      </c>
      <c r="H3430" s="510">
        <f>SUM(H3427:H3429)</f>
        <v>4724</v>
      </c>
      <c r="I3430" s="510">
        <f t="shared" si="189"/>
        <v>4758</v>
      </c>
      <c r="J3430" s="510">
        <f>SUM(J3427:J3429)</f>
        <v>75262</v>
      </c>
      <c r="K3430" s="510">
        <f>SUM(K3427:K3429)</f>
        <v>76961</v>
      </c>
      <c r="L3430" s="429"/>
      <c r="M3430" s="429"/>
      <c r="N3430" s="429"/>
    </row>
    <row r="3431" spans="1:14" ht="24.95" customHeight="1" x14ac:dyDescent="0.2">
      <c r="A3431" s="509" t="s">
        <v>321</v>
      </c>
      <c r="B3431" s="606"/>
      <c r="C3431" s="606">
        <f>(C3430-B3430)/B3430</f>
        <v>1.4374387455080039E-2</v>
      </c>
      <c r="D3431" s="606"/>
      <c r="E3431" s="606">
        <f>(E3430-D3430)/D3430</f>
        <v>3.696303696303696E-2</v>
      </c>
      <c r="F3431" s="606"/>
      <c r="G3431" s="606">
        <f>(G3430-F3430)/F3430</f>
        <v>1.2037392751952874E-2</v>
      </c>
      <c r="H3431" s="606"/>
      <c r="I3431" s="606">
        <f>(I3430-H3430)/H3430</f>
        <v>7.1972904318374255E-3</v>
      </c>
      <c r="J3431" s="606"/>
      <c r="K3431" s="606">
        <f>(K3430-J3430)/J3430</f>
        <v>2.2574473173713163E-2</v>
      </c>
      <c r="L3431" s="429"/>
      <c r="M3431" s="429"/>
      <c r="N3431" s="429"/>
    </row>
    <row r="3432" spans="1:14" ht="24.95" customHeight="1" x14ac:dyDescent="0.2">
      <c r="A3432" s="429"/>
      <c r="B3432" s="429"/>
      <c r="C3432" s="429"/>
      <c r="D3432" s="429"/>
      <c r="E3432" s="429"/>
      <c r="F3432" s="429"/>
      <c r="G3432" s="429"/>
      <c r="H3432" s="429"/>
      <c r="I3432" s="429"/>
      <c r="J3432" s="429"/>
      <c r="K3432" s="429"/>
      <c r="L3432" s="429"/>
      <c r="M3432" s="429"/>
      <c r="N3432" s="429"/>
    </row>
    <row r="3433" spans="1:14" ht="24.95" customHeight="1" x14ac:dyDescent="0.2">
      <c r="A3433" s="429"/>
      <c r="B3433" s="429"/>
      <c r="C3433" s="429"/>
      <c r="D3433" s="429"/>
      <c r="E3433" s="429"/>
      <c r="F3433" s="429"/>
      <c r="G3433" s="429"/>
      <c r="H3433" s="429"/>
      <c r="I3433" s="429"/>
      <c r="J3433" s="429"/>
      <c r="K3433" s="429"/>
      <c r="L3433" s="429"/>
      <c r="M3433" s="429"/>
      <c r="N3433" s="429"/>
    </row>
    <row r="3434" spans="1:14" ht="24.95" customHeight="1" x14ac:dyDescent="0.2">
      <c r="A3434" s="429"/>
      <c r="B3434" s="429"/>
      <c r="C3434" s="429"/>
      <c r="D3434" s="429"/>
      <c r="E3434" s="429"/>
      <c r="F3434" s="429"/>
      <c r="G3434" s="429"/>
      <c r="H3434" s="429"/>
      <c r="I3434" s="429"/>
      <c r="J3434" s="429"/>
      <c r="K3434" s="429"/>
      <c r="L3434" s="429"/>
      <c r="M3434" s="429"/>
      <c r="N3434" s="429"/>
    </row>
    <row r="3435" spans="1:14" ht="24.95" customHeight="1" x14ac:dyDescent="0.2">
      <c r="A3435" s="429"/>
      <c r="B3435" s="429"/>
      <c r="C3435" s="429"/>
      <c r="D3435" s="429"/>
      <c r="E3435" s="429"/>
      <c r="F3435" s="429"/>
      <c r="G3435" s="429"/>
      <c r="H3435" s="429"/>
      <c r="I3435" s="429"/>
      <c r="J3435" s="429"/>
      <c r="K3435" s="429"/>
      <c r="L3435" s="429"/>
      <c r="M3435" s="429"/>
      <c r="N3435" s="429"/>
    </row>
    <row r="3436" spans="1:14" ht="24.95" customHeight="1" x14ac:dyDescent="0.2">
      <c r="A3436" s="429"/>
      <c r="B3436" s="429"/>
      <c r="C3436" s="429"/>
      <c r="D3436" s="429"/>
      <c r="E3436" s="429"/>
      <c r="F3436" s="429"/>
      <c r="G3436" s="429"/>
      <c r="H3436" s="429"/>
      <c r="I3436" s="429"/>
      <c r="J3436" s="429"/>
      <c r="K3436" s="429"/>
      <c r="L3436" s="429"/>
      <c r="M3436" s="429"/>
      <c r="N3436" s="429"/>
    </row>
    <row r="3437" spans="1:14" ht="24.95" customHeight="1" x14ac:dyDescent="0.2">
      <c r="A3437" s="429"/>
      <c r="B3437" s="429"/>
      <c r="C3437" s="429"/>
      <c r="D3437" s="429"/>
      <c r="E3437" s="429"/>
      <c r="F3437" s="429"/>
      <c r="G3437" s="429"/>
      <c r="H3437" s="429"/>
      <c r="I3437" s="429"/>
      <c r="J3437" s="429"/>
      <c r="K3437" s="429"/>
      <c r="L3437" s="429"/>
      <c r="M3437" s="429"/>
      <c r="N3437" s="429"/>
    </row>
    <row r="3438" spans="1:14" ht="24.95" customHeight="1" x14ac:dyDescent="0.2">
      <c r="A3438" s="429"/>
      <c r="B3438" s="429"/>
      <c r="C3438" s="429"/>
      <c r="D3438" s="429"/>
      <c r="E3438" s="429"/>
      <c r="F3438" s="429"/>
      <c r="G3438" s="429"/>
      <c r="H3438" s="429"/>
      <c r="I3438" s="429"/>
      <c r="J3438" s="429"/>
      <c r="K3438" s="429"/>
      <c r="L3438" s="429"/>
      <c r="M3438" s="429"/>
      <c r="N3438" s="429"/>
    </row>
    <row r="3439" spans="1:14" ht="24.95" customHeight="1" x14ac:dyDescent="0.2">
      <c r="A3439" s="429"/>
      <c r="B3439" s="429"/>
      <c r="C3439" s="429"/>
      <c r="D3439" s="429"/>
      <c r="E3439" s="429"/>
      <c r="F3439" s="429"/>
      <c r="G3439" s="429"/>
      <c r="H3439" s="429"/>
      <c r="I3439" s="429"/>
      <c r="J3439" s="429"/>
      <c r="K3439" s="429"/>
      <c r="L3439" s="429"/>
      <c r="M3439" s="429"/>
      <c r="N3439" s="429"/>
    </row>
    <row r="3440" spans="1:14" ht="24.95" customHeight="1" x14ac:dyDescent="0.2">
      <c r="A3440" s="429"/>
      <c r="B3440" s="429"/>
      <c r="C3440" s="429"/>
      <c r="D3440" s="429"/>
      <c r="E3440" s="429"/>
      <c r="F3440" s="429"/>
      <c r="G3440" s="429"/>
      <c r="H3440" s="429"/>
      <c r="I3440" s="429"/>
      <c r="J3440" s="429"/>
      <c r="K3440" s="429"/>
      <c r="L3440" s="429"/>
      <c r="M3440" s="429"/>
      <c r="N3440" s="429"/>
    </row>
    <row r="3441" spans="1:14" ht="24.95" customHeight="1" x14ac:dyDescent="0.2">
      <c r="A3441" s="429"/>
      <c r="B3441" s="429"/>
      <c r="C3441" s="429"/>
      <c r="D3441" s="429"/>
      <c r="E3441" s="429"/>
      <c r="F3441" s="429"/>
      <c r="G3441" s="429"/>
      <c r="H3441" s="429"/>
      <c r="I3441" s="429"/>
      <c r="J3441" s="429"/>
      <c r="K3441" s="429"/>
      <c r="L3441" s="429"/>
      <c r="M3441" s="429"/>
      <c r="N3441" s="429"/>
    </row>
    <row r="3442" spans="1:14" ht="24.95" customHeight="1" x14ac:dyDescent="0.2">
      <c r="A3442" s="429"/>
      <c r="B3442" s="429"/>
      <c r="C3442" s="429"/>
      <c r="D3442" s="429"/>
      <c r="E3442" s="429"/>
      <c r="F3442" s="429"/>
      <c r="G3442" s="429"/>
      <c r="H3442" s="429"/>
      <c r="I3442" s="429"/>
      <c r="J3442" s="429"/>
      <c r="K3442" s="429"/>
      <c r="L3442" s="429"/>
      <c r="M3442" s="429"/>
      <c r="N3442" s="429"/>
    </row>
    <row r="3443" spans="1:14" ht="24.95" customHeight="1" x14ac:dyDescent="0.2">
      <c r="A3443" s="429"/>
      <c r="B3443" s="429"/>
      <c r="C3443" s="429"/>
      <c r="D3443" s="429"/>
      <c r="E3443" s="429"/>
      <c r="F3443" s="429"/>
      <c r="G3443" s="429"/>
      <c r="H3443" s="429"/>
      <c r="I3443" s="429"/>
      <c r="J3443" s="429"/>
      <c r="K3443" s="429"/>
      <c r="L3443" s="429"/>
      <c r="M3443" s="429"/>
      <c r="N3443" s="429"/>
    </row>
    <row r="3444" spans="1:14" ht="24.95" customHeight="1" x14ac:dyDescent="0.2">
      <c r="A3444" s="429"/>
      <c r="B3444" s="429"/>
      <c r="C3444" s="429"/>
      <c r="D3444" s="429"/>
      <c r="E3444" s="429"/>
      <c r="F3444" s="429"/>
      <c r="G3444" s="429"/>
      <c r="H3444" s="429"/>
      <c r="I3444" s="429"/>
      <c r="J3444" s="429"/>
      <c r="K3444" s="429"/>
      <c r="L3444" s="429"/>
      <c r="M3444" s="429"/>
      <c r="N3444" s="429"/>
    </row>
    <row r="3445" spans="1:14" ht="24.95" customHeight="1" x14ac:dyDescent="0.2">
      <c r="A3445" s="429"/>
      <c r="B3445" s="429"/>
      <c r="C3445" s="429"/>
      <c r="D3445" s="429"/>
      <c r="E3445" s="429"/>
      <c r="F3445" s="429"/>
      <c r="G3445" s="429"/>
      <c r="H3445" s="429"/>
      <c r="I3445" s="429"/>
      <c r="J3445" s="429"/>
      <c r="K3445" s="429"/>
      <c r="L3445" s="429"/>
      <c r="M3445" s="429"/>
      <c r="N3445" s="429"/>
    </row>
    <row r="3446" spans="1:14" ht="24.95" customHeight="1" x14ac:dyDescent="0.2">
      <c r="A3446" s="429"/>
      <c r="B3446" s="429"/>
      <c r="C3446" s="429"/>
      <c r="D3446" s="429"/>
      <c r="E3446" s="429"/>
      <c r="F3446" s="429"/>
      <c r="G3446" s="429"/>
      <c r="H3446" s="429"/>
      <c r="I3446" s="429"/>
      <c r="J3446" s="429"/>
      <c r="K3446" s="429"/>
      <c r="L3446" s="429"/>
      <c r="M3446" s="429"/>
      <c r="N3446" s="429"/>
    </row>
    <row r="3447" spans="1:14" ht="24.95" customHeight="1" x14ac:dyDescent="0.2">
      <c r="A3447" s="429"/>
      <c r="B3447" s="429"/>
      <c r="C3447" s="429"/>
      <c r="D3447" s="429"/>
      <c r="E3447" s="429"/>
      <c r="F3447" s="429"/>
      <c r="G3447" s="429"/>
      <c r="H3447" s="429"/>
      <c r="I3447" s="429"/>
      <c r="J3447" s="429"/>
      <c r="K3447" s="429"/>
      <c r="L3447" s="429"/>
      <c r="M3447" s="429"/>
      <c r="N3447" s="429"/>
    </row>
    <row r="3448" spans="1:14" ht="24.95" customHeight="1" x14ac:dyDescent="0.2">
      <c r="A3448" s="429"/>
      <c r="B3448" s="429"/>
      <c r="C3448" s="429"/>
      <c r="D3448" s="429"/>
      <c r="E3448" s="429"/>
      <c r="F3448" s="429"/>
      <c r="G3448" s="429"/>
      <c r="H3448" s="429"/>
      <c r="I3448" s="429"/>
      <c r="J3448" s="429"/>
      <c r="K3448" s="429"/>
      <c r="L3448" s="429"/>
      <c r="M3448" s="429"/>
      <c r="N3448" s="429"/>
    </row>
    <row r="3449" spans="1:14" ht="24.95" customHeight="1" x14ac:dyDescent="0.2">
      <c r="A3449" s="429"/>
      <c r="B3449" s="429"/>
      <c r="C3449" s="429"/>
      <c r="D3449" s="429"/>
      <c r="E3449" s="429"/>
      <c r="F3449" s="429"/>
      <c r="G3449" s="429"/>
      <c r="H3449" s="429"/>
      <c r="I3449" s="429"/>
      <c r="J3449" s="429"/>
      <c r="K3449" s="429"/>
      <c r="L3449" s="429"/>
      <c r="M3449" s="429"/>
      <c r="N3449" s="429"/>
    </row>
    <row r="3450" spans="1:14" ht="24.95" customHeight="1" x14ac:dyDescent="0.2">
      <c r="A3450" s="429"/>
      <c r="B3450" s="429"/>
      <c r="C3450" s="429"/>
      <c r="D3450" s="429"/>
      <c r="E3450" s="429"/>
      <c r="F3450" s="429"/>
      <c r="G3450" s="429"/>
      <c r="H3450" s="429"/>
      <c r="I3450" s="429"/>
      <c r="J3450" s="429"/>
      <c r="K3450" s="429"/>
      <c r="L3450" s="429"/>
      <c r="M3450" s="429"/>
      <c r="N3450" s="429"/>
    </row>
    <row r="3451" spans="1:14" ht="24.95" customHeight="1" x14ac:dyDescent="0.2">
      <c r="A3451" s="429"/>
      <c r="B3451" s="429"/>
      <c r="C3451" s="429"/>
      <c r="D3451" s="429"/>
      <c r="E3451" s="429"/>
      <c r="F3451" s="429"/>
      <c r="G3451" s="429"/>
      <c r="H3451" s="429"/>
      <c r="I3451" s="429"/>
      <c r="J3451" s="429"/>
      <c r="K3451" s="429"/>
      <c r="L3451" s="429"/>
      <c r="M3451" s="429"/>
      <c r="N3451" s="429"/>
    </row>
    <row r="3452" spans="1:14" ht="24.95" customHeight="1" x14ac:dyDescent="0.2">
      <c r="A3452" s="429"/>
      <c r="B3452" s="429"/>
      <c r="C3452" s="429"/>
      <c r="D3452" s="429"/>
      <c r="E3452" s="429"/>
      <c r="F3452" s="429"/>
      <c r="G3452" s="429"/>
      <c r="H3452" s="429"/>
      <c r="I3452" s="429"/>
      <c r="J3452" s="429"/>
      <c r="K3452" s="429"/>
      <c r="L3452" s="429"/>
      <c r="M3452" s="429"/>
      <c r="N3452" s="429"/>
    </row>
    <row r="3453" spans="1:14" ht="24.95" customHeight="1" x14ac:dyDescent="0.2">
      <c r="A3453" s="429"/>
      <c r="B3453" s="429"/>
      <c r="C3453" s="429"/>
      <c r="D3453" s="429"/>
      <c r="E3453" s="429"/>
      <c r="F3453" s="429"/>
      <c r="G3453" s="429"/>
      <c r="H3453" s="429"/>
      <c r="I3453" s="429"/>
      <c r="J3453" s="429"/>
      <c r="K3453" s="429"/>
      <c r="L3453" s="429"/>
      <c r="M3453" s="429"/>
      <c r="N3453" s="429"/>
    </row>
    <row r="3454" spans="1:14" ht="24.95" customHeight="1" x14ac:dyDescent="0.2">
      <c r="A3454" s="429"/>
      <c r="B3454" s="429"/>
      <c r="C3454" s="429"/>
      <c r="D3454" s="429"/>
      <c r="E3454" s="429"/>
      <c r="F3454" s="429"/>
      <c r="G3454" s="429"/>
      <c r="H3454" s="429"/>
      <c r="I3454" s="429"/>
      <c r="J3454" s="429"/>
      <c r="K3454" s="429"/>
      <c r="L3454" s="429"/>
      <c r="M3454" s="429"/>
      <c r="N3454" s="429"/>
    </row>
    <row r="3455" spans="1:14" ht="24.95" customHeight="1" x14ac:dyDescent="0.2">
      <c r="A3455" s="429"/>
      <c r="B3455" s="429"/>
      <c r="C3455" s="429"/>
      <c r="D3455" s="429"/>
      <c r="E3455" s="429"/>
      <c r="F3455" s="429"/>
      <c r="G3455" s="429"/>
      <c r="H3455" s="429"/>
      <c r="I3455" s="429"/>
      <c r="J3455" s="429"/>
      <c r="K3455" s="429"/>
      <c r="L3455" s="429"/>
      <c r="M3455" s="429"/>
      <c r="N3455" s="429"/>
    </row>
    <row r="3456" spans="1:14" ht="24.95" customHeight="1" x14ac:dyDescent="0.2">
      <c r="A3456" s="429"/>
      <c r="B3456" s="429"/>
      <c r="C3456" s="429"/>
      <c r="D3456" s="429"/>
      <c r="E3456" s="429"/>
      <c r="F3456" s="429"/>
      <c r="G3456" s="429"/>
      <c r="H3456" s="429"/>
      <c r="I3456" s="429"/>
      <c r="J3456" s="429"/>
      <c r="K3456" s="429"/>
      <c r="L3456" s="429"/>
      <c r="M3456" s="429"/>
      <c r="N3456" s="429"/>
    </row>
    <row r="3457" spans="1:14" ht="24.95" customHeight="1" x14ac:dyDescent="0.2">
      <c r="A3457" s="429"/>
      <c r="B3457" s="429"/>
      <c r="C3457" s="429"/>
      <c r="D3457" s="429"/>
      <c r="E3457" s="429"/>
      <c r="F3457" s="429"/>
      <c r="G3457" s="429"/>
      <c r="H3457" s="429"/>
      <c r="I3457" s="429"/>
      <c r="J3457" s="429"/>
      <c r="K3457" s="429"/>
      <c r="L3457" s="429"/>
      <c r="M3457" s="429"/>
      <c r="N3457" s="429"/>
    </row>
    <row r="3458" spans="1:14" ht="24.95" customHeight="1" x14ac:dyDescent="0.2">
      <c r="A3458" s="429"/>
      <c r="B3458" s="429"/>
      <c r="C3458" s="429"/>
      <c r="D3458" s="429"/>
      <c r="E3458" s="429"/>
      <c r="F3458" s="429"/>
      <c r="G3458" s="429"/>
      <c r="H3458" s="429"/>
      <c r="I3458" s="429"/>
      <c r="J3458" s="429"/>
      <c r="K3458" s="429"/>
      <c r="L3458" s="429"/>
      <c r="M3458" s="429"/>
      <c r="N3458" s="429"/>
    </row>
    <row r="3459" spans="1:14" ht="24.95" customHeight="1" x14ac:dyDescent="0.2">
      <c r="A3459" s="429"/>
      <c r="B3459" s="429"/>
      <c r="C3459" s="429"/>
      <c r="D3459" s="429"/>
      <c r="E3459" s="429"/>
      <c r="F3459" s="429"/>
      <c r="G3459" s="429"/>
      <c r="H3459" s="429"/>
      <c r="I3459" s="429"/>
      <c r="J3459" s="429"/>
      <c r="K3459" s="429"/>
      <c r="L3459" s="429"/>
      <c r="M3459" s="429"/>
      <c r="N3459" s="429"/>
    </row>
    <row r="3460" spans="1:14" ht="24.95" customHeight="1" x14ac:dyDescent="0.2">
      <c r="A3460" s="429"/>
      <c r="B3460" s="429"/>
      <c r="C3460" s="429"/>
      <c r="D3460" s="429"/>
      <c r="E3460" s="429"/>
      <c r="F3460" s="429"/>
      <c r="G3460" s="429"/>
      <c r="H3460" s="429"/>
      <c r="I3460" s="429"/>
      <c r="J3460" s="429"/>
      <c r="K3460" s="429"/>
      <c r="L3460" s="429"/>
      <c r="M3460" s="429"/>
      <c r="N3460" s="429"/>
    </row>
    <row r="3461" spans="1:14" ht="24.95" customHeight="1" x14ac:dyDescent="0.2">
      <c r="A3461" s="429"/>
      <c r="B3461" s="429"/>
      <c r="C3461" s="429"/>
      <c r="D3461" s="429"/>
      <c r="E3461" s="429"/>
      <c r="F3461" s="429"/>
      <c r="G3461" s="429"/>
      <c r="H3461" s="429"/>
      <c r="I3461" s="429"/>
      <c r="J3461" s="429"/>
      <c r="K3461" s="429"/>
      <c r="L3461" s="429"/>
      <c r="M3461" s="429"/>
      <c r="N3461" s="429"/>
    </row>
    <row r="3462" spans="1:14" ht="24.95" customHeight="1" x14ac:dyDescent="0.2">
      <c r="A3462" s="429"/>
      <c r="B3462" s="429"/>
      <c r="C3462" s="429"/>
      <c r="D3462" s="429"/>
      <c r="E3462" s="429"/>
      <c r="F3462" s="429"/>
      <c r="G3462" s="429"/>
      <c r="H3462" s="429"/>
      <c r="I3462" s="429"/>
      <c r="J3462" s="429"/>
      <c r="K3462" s="429"/>
      <c r="L3462" s="429"/>
      <c r="M3462" s="429"/>
      <c r="N3462" s="429"/>
    </row>
    <row r="3463" spans="1:14" ht="24.95" customHeight="1" x14ac:dyDescent="0.2">
      <c r="A3463" s="429"/>
      <c r="B3463" s="429"/>
      <c r="C3463" s="429"/>
      <c r="D3463" s="429"/>
      <c r="E3463" s="429"/>
      <c r="F3463" s="429"/>
      <c r="G3463" s="429"/>
      <c r="H3463" s="429"/>
      <c r="I3463" s="429"/>
      <c r="J3463" s="429"/>
      <c r="K3463" s="429"/>
      <c r="L3463" s="429"/>
      <c r="M3463" s="429"/>
      <c r="N3463" s="429"/>
    </row>
    <row r="3464" spans="1:14" ht="24.95" customHeight="1" x14ac:dyDescent="0.2">
      <c r="A3464" s="429"/>
      <c r="B3464" s="429"/>
      <c r="C3464" s="429"/>
      <c r="D3464" s="429"/>
      <c r="E3464" s="429"/>
      <c r="F3464" s="429"/>
      <c r="G3464" s="429"/>
      <c r="H3464" s="429"/>
      <c r="I3464" s="429"/>
      <c r="J3464" s="429"/>
      <c r="K3464" s="429"/>
      <c r="L3464" s="429"/>
      <c r="M3464" s="429"/>
      <c r="N3464" s="429"/>
    </row>
    <row r="3465" spans="1:14" ht="24.95" customHeight="1" x14ac:dyDescent="0.2">
      <c r="A3465" s="429"/>
      <c r="B3465" s="429"/>
      <c r="C3465" s="429"/>
      <c r="D3465" s="429"/>
      <c r="E3465" s="429"/>
      <c r="F3465" s="429"/>
      <c r="G3465" s="429"/>
      <c r="H3465" s="429"/>
      <c r="I3465" s="429"/>
      <c r="J3465" s="429"/>
      <c r="K3465" s="429"/>
      <c r="L3465" s="429"/>
      <c r="M3465" s="429"/>
      <c r="N3465" s="429"/>
    </row>
    <row r="3466" spans="1:14" ht="24.95" customHeight="1" x14ac:dyDescent="0.2">
      <c r="A3466" s="429"/>
      <c r="B3466" s="429"/>
      <c r="C3466" s="429"/>
      <c r="D3466" s="429"/>
      <c r="E3466" s="429"/>
      <c r="F3466" s="429"/>
      <c r="G3466" s="429"/>
      <c r="H3466" s="429"/>
      <c r="I3466" s="429"/>
      <c r="J3466" s="429"/>
      <c r="K3466" s="429"/>
      <c r="L3466" s="429"/>
      <c r="M3466" s="429"/>
      <c r="N3466" s="4">
        <v>40</v>
      </c>
    </row>
    <row r="3467" spans="1:14" ht="80.099999999999994" customHeight="1" x14ac:dyDescent="0.2">
      <c r="A3467" s="771" t="s">
        <v>568</v>
      </c>
      <c r="B3467" s="771"/>
      <c r="C3467" s="771"/>
      <c r="D3467" s="771"/>
      <c r="E3467" s="771"/>
      <c r="F3467" s="771"/>
      <c r="G3467" s="771"/>
      <c r="H3467" s="771"/>
      <c r="I3467" s="771"/>
      <c r="J3467" s="771"/>
      <c r="K3467" s="771"/>
      <c r="L3467" s="771"/>
      <c r="M3467" s="771"/>
      <c r="N3467" s="771"/>
    </row>
    <row r="3468" spans="1:14" ht="24.95" customHeight="1" x14ac:dyDescent="0.2">
      <c r="A3468" s="429"/>
      <c r="B3468" s="429"/>
      <c r="C3468" s="429"/>
      <c r="D3468" s="429"/>
      <c r="E3468" s="429"/>
      <c r="F3468" s="429"/>
      <c r="G3468" s="429"/>
      <c r="H3468" s="429"/>
      <c r="I3468" s="429"/>
      <c r="J3468" s="429"/>
      <c r="K3468" s="429"/>
      <c r="L3468" s="429"/>
      <c r="M3468" s="429"/>
      <c r="N3468" s="429"/>
    </row>
    <row r="3469" spans="1:14" ht="39.950000000000003" customHeight="1" x14ac:dyDescent="0.2">
      <c r="A3469" s="764" t="s">
        <v>505</v>
      </c>
      <c r="B3469" s="764"/>
      <c r="C3469" s="764"/>
      <c r="D3469" s="764"/>
      <c r="E3469" s="764"/>
      <c r="F3469" s="764"/>
      <c r="G3469" s="764"/>
      <c r="H3469" s="764"/>
      <c r="I3469" s="764"/>
      <c r="J3469" s="764"/>
      <c r="K3469" s="764"/>
      <c r="L3469" s="764"/>
      <c r="M3469" s="764"/>
      <c r="N3469" s="764"/>
    </row>
    <row r="3470" spans="1:14" ht="24.95" customHeight="1" x14ac:dyDescent="0.2">
      <c r="A3470" s="429"/>
      <c r="B3470" s="429"/>
      <c r="C3470" s="429"/>
      <c r="D3470" s="429"/>
      <c r="E3470" s="429"/>
      <c r="F3470" s="429"/>
      <c r="G3470" s="429"/>
      <c r="H3470" s="429"/>
      <c r="I3470" s="429"/>
      <c r="J3470" s="429"/>
      <c r="K3470" s="429"/>
      <c r="L3470" s="429"/>
      <c r="M3470" s="429"/>
      <c r="N3470" s="429"/>
    </row>
    <row r="3471" spans="1:14" ht="24.95" customHeight="1" x14ac:dyDescent="0.2">
      <c r="A3471" s="429"/>
      <c r="B3471" s="429"/>
      <c r="C3471" s="429"/>
      <c r="D3471" s="429"/>
      <c r="E3471" s="429"/>
      <c r="F3471" s="429"/>
      <c r="G3471" s="429"/>
      <c r="H3471" s="429"/>
      <c r="I3471" s="429"/>
      <c r="J3471" s="429"/>
      <c r="K3471" s="429"/>
      <c r="L3471" s="429"/>
      <c r="M3471" s="429"/>
      <c r="N3471" s="429"/>
    </row>
    <row r="3472" spans="1:14" ht="24.95" customHeight="1" x14ac:dyDescent="0.2">
      <c r="A3472" s="429"/>
      <c r="B3472" s="429"/>
      <c r="C3472" s="429"/>
      <c r="D3472" s="429"/>
      <c r="E3472" s="429"/>
      <c r="F3472" s="429"/>
      <c r="G3472" s="429"/>
      <c r="H3472" s="429"/>
      <c r="I3472" s="429"/>
      <c r="J3472" s="429"/>
      <c r="K3472" s="429"/>
      <c r="L3472" s="429"/>
      <c r="M3472" s="429"/>
      <c r="N3472" s="429"/>
    </row>
    <row r="3473" spans="1:14" ht="24.95" customHeight="1" x14ac:dyDescent="0.2">
      <c r="A3473" s="429"/>
      <c r="B3473" s="429"/>
      <c r="C3473" s="429"/>
      <c r="D3473" s="429"/>
      <c r="E3473" s="429"/>
      <c r="F3473" s="429"/>
      <c r="G3473" s="429"/>
      <c r="H3473" s="429"/>
      <c r="I3473" s="429"/>
      <c r="J3473" s="429"/>
      <c r="K3473" s="429"/>
      <c r="L3473" s="429"/>
      <c r="M3473" s="429"/>
      <c r="N3473" s="429"/>
    </row>
    <row r="3474" spans="1:14" ht="24.95" customHeight="1" x14ac:dyDescent="0.2">
      <c r="A3474" s="429"/>
      <c r="B3474" s="429"/>
      <c r="C3474" s="429"/>
      <c r="D3474" s="429"/>
      <c r="E3474" s="429"/>
      <c r="F3474" s="429"/>
      <c r="G3474" s="429"/>
      <c r="H3474" s="429"/>
      <c r="I3474" s="429"/>
      <c r="J3474" s="429"/>
      <c r="K3474" s="429"/>
      <c r="L3474" s="429"/>
      <c r="M3474" s="429"/>
      <c r="N3474" s="429"/>
    </row>
    <row r="3475" spans="1:14" ht="24.95" customHeight="1" x14ac:dyDescent="0.2">
      <c r="A3475" s="429"/>
      <c r="B3475" s="429"/>
      <c r="C3475" s="429"/>
      <c r="D3475" s="429"/>
      <c r="E3475" s="429"/>
      <c r="F3475" s="429"/>
      <c r="G3475" s="429"/>
      <c r="H3475" s="429"/>
      <c r="I3475" s="429"/>
      <c r="J3475" s="429"/>
      <c r="K3475" s="429"/>
      <c r="L3475" s="429"/>
      <c r="M3475" s="429"/>
      <c r="N3475" s="429"/>
    </row>
    <row r="3476" spans="1:14" ht="24.95" customHeight="1" x14ac:dyDescent="0.2">
      <c r="A3476" s="429"/>
      <c r="B3476" s="429"/>
      <c r="C3476" s="429"/>
      <c r="D3476" s="429"/>
      <c r="E3476" s="429"/>
      <c r="F3476" s="429"/>
      <c r="G3476" s="429"/>
      <c r="H3476" s="429"/>
      <c r="I3476" s="429"/>
      <c r="J3476" s="429"/>
      <c r="K3476" s="429"/>
      <c r="L3476" s="429"/>
      <c r="M3476" s="429"/>
      <c r="N3476" s="429"/>
    </row>
    <row r="3477" spans="1:14" ht="24.95" customHeight="1" x14ac:dyDescent="0.2">
      <c r="A3477" s="429"/>
      <c r="B3477" s="429"/>
      <c r="C3477" s="429"/>
      <c r="D3477" s="429"/>
      <c r="E3477" s="429"/>
      <c r="F3477" s="429"/>
      <c r="G3477" s="429"/>
      <c r="H3477" s="429"/>
      <c r="I3477" s="429"/>
      <c r="J3477" s="429"/>
      <c r="K3477" s="429"/>
      <c r="L3477" s="429"/>
      <c r="M3477" s="429"/>
      <c r="N3477" s="429"/>
    </row>
    <row r="3478" spans="1:14" ht="24.95" customHeight="1" x14ac:dyDescent="0.2">
      <c r="A3478" s="429"/>
      <c r="B3478" s="429"/>
      <c r="C3478" s="429"/>
      <c r="D3478" s="429"/>
      <c r="E3478" s="429"/>
      <c r="F3478" s="429"/>
      <c r="G3478" s="429"/>
      <c r="H3478" s="429"/>
      <c r="I3478" s="429"/>
      <c r="J3478" s="429"/>
      <c r="K3478" s="429"/>
      <c r="L3478" s="429"/>
      <c r="M3478" s="429"/>
      <c r="N3478" s="429"/>
    </row>
    <row r="3479" spans="1:14" ht="24.95" customHeight="1" x14ac:dyDescent="0.2">
      <c r="A3479" s="429"/>
      <c r="B3479" s="429"/>
      <c r="C3479" s="429"/>
      <c r="D3479" s="429"/>
      <c r="E3479" s="429"/>
      <c r="F3479" s="429"/>
      <c r="G3479" s="429"/>
      <c r="H3479" s="429"/>
      <c r="I3479" s="429"/>
      <c r="J3479" s="429"/>
      <c r="K3479" s="429"/>
      <c r="L3479" s="429"/>
      <c r="M3479" s="429"/>
      <c r="N3479" s="429"/>
    </row>
    <row r="3480" spans="1:14" ht="24.95" customHeight="1" x14ac:dyDescent="0.2">
      <c r="A3480" s="429"/>
      <c r="B3480" s="429"/>
      <c r="C3480" s="429"/>
      <c r="D3480" s="429"/>
      <c r="E3480" s="429"/>
      <c r="F3480" s="429"/>
      <c r="G3480" s="429"/>
      <c r="H3480" s="429"/>
      <c r="I3480" s="429"/>
      <c r="J3480" s="429"/>
      <c r="K3480" s="429"/>
      <c r="L3480" s="429"/>
      <c r="M3480" s="429"/>
      <c r="N3480" s="429"/>
    </row>
    <row r="3481" spans="1:14" ht="24.95" customHeight="1" x14ac:dyDescent="0.2">
      <c r="A3481" s="429"/>
      <c r="B3481" s="429"/>
      <c r="C3481" s="429"/>
      <c r="D3481" s="429"/>
      <c r="E3481" s="429"/>
      <c r="F3481" s="429"/>
      <c r="G3481" s="429"/>
      <c r="H3481" s="429"/>
      <c r="I3481" s="429"/>
      <c r="J3481" s="429"/>
      <c r="K3481" s="429"/>
      <c r="L3481" s="429"/>
      <c r="M3481" s="429"/>
      <c r="N3481" s="429"/>
    </row>
    <row r="3482" spans="1:14" ht="24.95" customHeight="1" x14ac:dyDescent="0.2">
      <c r="A3482" s="429"/>
      <c r="B3482" s="429"/>
      <c r="C3482" s="429"/>
      <c r="D3482" s="429"/>
      <c r="E3482" s="429"/>
      <c r="F3482" s="429"/>
      <c r="G3482" s="429"/>
      <c r="H3482" s="429"/>
      <c r="I3482" s="429"/>
      <c r="J3482" s="429"/>
      <c r="K3482" s="429"/>
      <c r="L3482" s="429"/>
      <c r="M3482" s="429"/>
      <c r="N3482" s="429"/>
    </row>
    <row r="3483" spans="1:14" ht="24.95" customHeight="1" x14ac:dyDescent="0.2">
      <c r="A3483" s="429"/>
      <c r="B3483" s="429"/>
      <c r="C3483" s="429"/>
      <c r="D3483" s="429"/>
      <c r="E3483" s="429"/>
      <c r="F3483" s="429"/>
      <c r="G3483" s="429"/>
      <c r="H3483" s="429"/>
      <c r="I3483" s="429"/>
      <c r="J3483" s="429"/>
      <c r="K3483" s="429"/>
      <c r="L3483" s="429"/>
      <c r="M3483" s="429"/>
      <c r="N3483" s="429"/>
    </row>
    <row r="3484" spans="1:14" ht="24.95" customHeight="1" x14ac:dyDescent="0.2">
      <c r="A3484" s="429"/>
      <c r="B3484" s="429"/>
      <c r="C3484" s="429"/>
      <c r="D3484" s="429"/>
      <c r="E3484" s="429"/>
      <c r="F3484" s="429"/>
      <c r="G3484" s="429"/>
      <c r="H3484" s="429"/>
      <c r="I3484" s="429"/>
      <c r="J3484" s="429"/>
      <c r="K3484" s="429"/>
      <c r="L3484" s="429"/>
      <c r="M3484" s="429"/>
      <c r="N3484" s="429"/>
    </row>
    <row r="3485" spans="1:14" ht="24.95" customHeight="1" x14ac:dyDescent="0.2">
      <c r="A3485" s="429"/>
      <c r="B3485" s="429"/>
      <c r="C3485" s="429"/>
      <c r="D3485" s="429"/>
      <c r="E3485" s="429"/>
      <c r="F3485" s="429"/>
      <c r="G3485" s="429"/>
      <c r="H3485" s="429"/>
      <c r="I3485" s="429"/>
      <c r="J3485" s="429"/>
      <c r="K3485" s="429"/>
      <c r="L3485" s="429"/>
      <c r="M3485" s="429"/>
      <c r="N3485" s="429"/>
    </row>
    <row r="3486" spans="1:14" ht="24.95" customHeight="1" x14ac:dyDescent="0.2">
      <c r="A3486" s="429"/>
      <c r="B3486" s="429"/>
      <c r="C3486" s="429"/>
      <c r="D3486" s="429"/>
      <c r="E3486" s="429"/>
      <c r="F3486" s="429"/>
      <c r="G3486" s="429"/>
      <c r="H3486" s="429"/>
      <c r="I3486" s="429"/>
      <c r="J3486" s="429"/>
      <c r="K3486" s="429"/>
      <c r="L3486" s="429"/>
      <c r="M3486" s="429"/>
      <c r="N3486" s="429"/>
    </row>
    <row r="3487" spans="1:14" ht="24.95" customHeight="1" x14ac:dyDescent="0.2">
      <c r="A3487" s="429"/>
      <c r="B3487" s="429"/>
      <c r="C3487" s="429"/>
      <c r="D3487" s="429"/>
      <c r="E3487" s="429"/>
      <c r="F3487" s="429"/>
      <c r="G3487" s="429"/>
      <c r="H3487" s="429"/>
      <c r="I3487" s="429"/>
      <c r="J3487" s="429"/>
      <c r="K3487" s="429"/>
      <c r="L3487" s="429"/>
      <c r="M3487" s="429"/>
      <c r="N3487" s="429"/>
    </row>
    <row r="3488" spans="1:14" ht="24.95" customHeight="1" x14ac:dyDescent="0.2">
      <c r="A3488" s="429"/>
      <c r="B3488" s="429"/>
      <c r="C3488" s="429"/>
      <c r="D3488" s="429"/>
      <c r="E3488" s="429"/>
      <c r="F3488" s="429"/>
      <c r="G3488" s="429"/>
      <c r="H3488" s="429"/>
      <c r="I3488" s="429"/>
      <c r="J3488" s="429"/>
      <c r="K3488" s="429"/>
      <c r="L3488" s="429"/>
      <c r="M3488" s="429"/>
      <c r="N3488" s="429"/>
    </row>
    <row r="3489" spans="1:14" ht="24.95" customHeight="1" x14ac:dyDescent="0.2">
      <c r="A3489" s="429"/>
      <c r="B3489" s="429"/>
      <c r="C3489" s="429"/>
      <c r="D3489" s="429"/>
      <c r="E3489" s="429"/>
      <c r="F3489" s="429"/>
      <c r="G3489" s="429"/>
      <c r="H3489" s="429"/>
      <c r="I3489" s="429"/>
      <c r="J3489" s="429"/>
      <c r="K3489" s="429"/>
      <c r="L3489" s="429"/>
      <c r="M3489" s="429"/>
      <c r="N3489" s="429"/>
    </row>
    <row r="3490" spans="1:14" ht="24.95" customHeight="1" x14ac:dyDescent="0.2">
      <c r="A3490" s="429"/>
      <c r="B3490" s="429"/>
      <c r="C3490" s="429"/>
      <c r="D3490" s="429"/>
      <c r="E3490" s="429"/>
      <c r="F3490" s="429"/>
      <c r="G3490" s="429"/>
      <c r="H3490" s="429"/>
      <c r="I3490" s="429"/>
      <c r="J3490" s="429"/>
      <c r="K3490" s="429"/>
      <c r="L3490" s="429"/>
      <c r="M3490" s="429"/>
      <c r="N3490" s="429"/>
    </row>
    <row r="3491" spans="1:14" ht="24.95" customHeight="1" x14ac:dyDescent="0.2">
      <c r="A3491" s="429"/>
      <c r="B3491" s="429"/>
      <c r="C3491" s="429"/>
      <c r="D3491" s="429"/>
      <c r="E3491" s="429"/>
      <c r="F3491" s="429"/>
      <c r="G3491" s="429"/>
      <c r="H3491" s="429"/>
      <c r="I3491" s="429"/>
      <c r="J3491" s="429"/>
      <c r="K3491" s="429"/>
      <c r="L3491" s="429"/>
      <c r="M3491" s="429"/>
      <c r="N3491" s="429"/>
    </row>
    <row r="3492" spans="1:14" ht="24.95" customHeight="1" x14ac:dyDescent="0.2">
      <c r="A3492" s="429"/>
      <c r="B3492" s="429"/>
      <c r="C3492" s="429"/>
      <c r="D3492" s="429"/>
      <c r="E3492" s="429"/>
      <c r="F3492" s="429"/>
      <c r="G3492" s="429"/>
      <c r="H3492" s="429"/>
      <c r="I3492" s="429"/>
      <c r="J3492" s="429"/>
      <c r="K3492" s="429"/>
      <c r="L3492" s="429"/>
      <c r="M3492" s="429"/>
      <c r="N3492" s="429"/>
    </row>
    <row r="3493" spans="1:14" ht="24.95" customHeight="1" x14ac:dyDescent="0.2">
      <c r="A3493" s="429"/>
      <c r="B3493" s="429"/>
      <c r="C3493" s="429"/>
      <c r="D3493" s="429"/>
      <c r="E3493" s="429"/>
      <c r="F3493" s="429"/>
      <c r="G3493" s="429"/>
      <c r="H3493" s="429"/>
      <c r="I3493" s="429"/>
      <c r="J3493" s="429"/>
      <c r="K3493" s="429"/>
      <c r="L3493" s="429"/>
      <c r="M3493" s="429"/>
      <c r="N3493" s="429"/>
    </row>
    <row r="3494" spans="1:14" ht="24.95" customHeight="1" x14ac:dyDescent="0.2">
      <c r="A3494" s="429"/>
      <c r="B3494" s="429"/>
      <c r="C3494" s="429"/>
      <c r="D3494" s="429"/>
      <c r="E3494" s="429"/>
      <c r="F3494" s="429"/>
      <c r="G3494" s="429"/>
      <c r="H3494" s="429"/>
      <c r="I3494" s="429"/>
      <c r="J3494" s="429"/>
      <c r="K3494" s="429"/>
      <c r="L3494" s="429"/>
      <c r="M3494" s="429"/>
      <c r="N3494" s="429"/>
    </row>
    <row r="3495" spans="1:14" ht="24.95" customHeight="1" x14ac:dyDescent="0.2">
      <c r="A3495" s="429"/>
      <c r="B3495" s="429"/>
      <c r="C3495" s="429"/>
      <c r="D3495" s="429"/>
      <c r="E3495" s="429"/>
      <c r="F3495" s="429"/>
      <c r="G3495" s="429"/>
      <c r="H3495" s="429"/>
      <c r="I3495" s="429"/>
      <c r="J3495" s="429"/>
      <c r="K3495" s="429"/>
      <c r="L3495" s="429"/>
      <c r="M3495" s="429"/>
      <c r="N3495" s="429"/>
    </row>
    <row r="3496" spans="1:14" ht="24.95" customHeight="1" x14ac:dyDescent="0.2">
      <c r="A3496" s="429"/>
      <c r="B3496" s="429"/>
      <c r="C3496" s="429"/>
      <c r="D3496" s="429"/>
      <c r="E3496" s="429"/>
      <c r="F3496" s="429"/>
      <c r="G3496" s="429"/>
      <c r="H3496" s="429"/>
      <c r="I3496" s="429"/>
      <c r="J3496" s="429"/>
      <c r="K3496" s="429"/>
      <c r="L3496" s="429"/>
      <c r="M3496" s="429"/>
      <c r="N3496" s="429"/>
    </row>
    <row r="3497" spans="1:14" ht="24.95" customHeight="1" x14ac:dyDescent="0.2">
      <c r="A3497" s="429"/>
      <c r="B3497" s="429"/>
      <c r="C3497" s="429"/>
      <c r="D3497" s="429"/>
      <c r="E3497" s="429"/>
      <c r="F3497" s="429"/>
      <c r="G3497" s="429"/>
      <c r="H3497" s="429"/>
      <c r="I3497" s="429"/>
      <c r="J3497" s="429"/>
      <c r="K3497" s="429"/>
      <c r="L3497" s="429"/>
      <c r="M3497" s="429"/>
      <c r="N3497" s="429"/>
    </row>
    <row r="3498" spans="1:14" ht="24.95" customHeight="1" x14ac:dyDescent="0.2">
      <c r="A3498" s="429"/>
      <c r="B3498" s="429"/>
      <c r="C3498" s="429"/>
      <c r="D3498" s="429"/>
      <c r="E3498" s="429"/>
      <c r="F3498" s="429"/>
      <c r="G3498" s="429"/>
      <c r="H3498" s="429"/>
      <c r="I3498" s="429"/>
      <c r="J3498" s="429"/>
      <c r="K3498" s="429"/>
      <c r="L3498" s="429"/>
      <c r="M3498" s="429"/>
      <c r="N3498" s="429"/>
    </row>
    <row r="3499" spans="1:14" ht="24.95" customHeight="1" x14ac:dyDescent="0.2">
      <c r="A3499" s="429"/>
      <c r="B3499" s="429"/>
      <c r="C3499" s="429"/>
      <c r="D3499" s="429"/>
      <c r="E3499" s="429"/>
      <c r="F3499" s="429"/>
      <c r="G3499" s="429"/>
      <c r="H3499" s="429"/>
      <c r="I3499" s="429"/>
      <c r="J3499" s="429"/>
      <c r="K3499" s="429"/>
      <c r="L3499" s="429"/>
      <c r="M3499" s="429"/>
      <c r="N3499" s="429"/>
    </row>
    <row r="3500" spans="1:14" ht="24.95" customHeight="1" x14ac:dyDescent="0.2">
      <c r="A3500" s="429"/>
      <c r="B3500" s="429"/>
      <c r="C3500" s="429"/>
      <c r="D3500" s="429"/>
      <c r="E3500" s="429"/>
      <c r="F3500" s="429"/>
      <c r="G3500" s="429"/>
      <c r="H3500" s="429"/>
      <c r="I3500" s="429"/>
      <c r="J3500" s="429"/>
      <c r="K3500" s="429"/>
      <c r="L3500" s="429"/>
      <c r="M3500" s="429"/>
      <c r="N3500" s="429"/>
    </row>
    <row r="3501" spans="1:14" ht="24.95" customHeight="1" x14ac:dyDescent="0.2">
      <c r="A3501" s="429"/>
      <c r="B3501" s="429"/>
      <c r="C3501" s="429"/>
      <c r="D3501" s="429"/>
      <c r="E3501" s="429"/>
      <c r="F3501" s="429"/>
      <c r="G3501" s="429"/>
      <c r="H3501" s="429"/>
      <c r="I3501" s="429"/>
      <c r="J3501" s="429"/>
      <c r="K3501" s="429"/>
      <c r="L3501" s="429"/>
      <c r="M3501" s="429"/>
      <c r="N3501" s="429"/>
    </row>
    <row r="3502" spans="1:14" ht="24.95" customHeight="1" x14ac:dyDescent="0.2">
      <c r="A3502" s="429"/>
      <c r="B3502" s="429"/>
      <c r="C3502" s="429"/>
      <c r="D3502" s="429"/>
      <c r="E3502" s="429"/>
      <c r="F3502" s="429"/>
      <c r="G3502" s="429"/>
      <c r="H3502" s="429"/>
      <c r="I3502" s="429"/>
      <c r="J3502" s="429"/>
      <c r="K3502" s="429"/>
      <c r="L3502" s="429"/>
      <c r="M3502" s="429"/>
      <c r="N3502" s="429"/>
    </row>
    <row r="3503" spans="1:14" ht="24.95" customHeight="1" x14ac:dyDescent="0.2">
      <c r="A3503" s="429"/>
      <c r="B3503" s="429"/>
      <c r="C3503" s="429"/>
      <c r="D3503" s="429"/>
      <c r="E3503" s="429"/>
      <c r="F3503" s="429"/>
      <c r="G3503" s="429"/>
      <c r="H3503" s="429"/>
      <c r="I3503" s="429"/>
      <c r="J3503" s="429"/>
      <c r="K3503" s="429"/>
      <c r="L3503" s="429"/>
      <c r="M3503" s="429"/>
      <c r="N3503" s="429"/>
    </row>
    <row r="3504" spans="1:14" ht="24.95" customHeight="1" x14ac:dyDescent="0.2">
      <c r="A3504" s="429"/>
      <c r="B3504" s="429"/>
      <c r="C3504" s="429"/>
      <c r="D3504" s="429"/>
      <c r="E3504" s="429"/>
      <c r="F3504" s="429"/>
      <c r="G3504" s="429"/>
      <c r="H3504" s="429"/>
      <c r="I3504" s="429"/>
      <c r="J3504" s="429"/>
      <c r="K3504" s="429"/>
      <c r="L3504" s="429"/>
      <c r="M3504" s="429"/>
      <c r="N3504" s="429"/>
    </row>
    <row r="3505" spans="1:14" ht="24.95" customHeight="1" x14ac:dyDescent="0.2">
      <c r="A3505" s="429"/>
      <c r="B3505" s="429"/>
      <c r="C3505" s="429"/>
      <c r="D3505" s="429"/>
      <c r="E3505" s="429"/>
      <c r="F3505" s="429"/>
      <c r="G3505" s="429"/>
      <c r="H3505" s="429"/>
      <c r="I3505" s="429"/>
      <c r="J3505" s="429"/>
      <c r="K3505" s="429"/>
      <c r="L3505" s="429"/>
      <c r="M3505" s="429"/>
      <c r="N3505" s="429"/>
    </row>
    <row r="3506" spans="1:14" ht="24.95" customHeight="1" x14ac:dyDescent="0.2">
      <c r="A3506" s="429"/>
      <c r="B3506" s="429"/>
      <c r="C3506" s="429"/>
      <c r="D3506" s="429"/>
      <c r="E3506" s="429"/>
      <c r="F3506" s="429"/>
      <c r="G3506" s="429"/>
      <c r="H3506" s="429"/>
      <c r="I3506" s="429"/>
      <c r="J3506" s="429"/>
      <c r="K3506" s="429"/>
      <c r="L3506" s="429"/>
      <c r="M3506" s="429"/>
      <c r="N3506" s="429"/>
    </row>
    <row r="3507" spans="1:14" ht="24.95" customHeight="1" x14ac:dyDescent="0.2">
      <c r="A3507" s="429"/>
      <c r="B3507" s="429"/>
      <c r="C3507" s="429"/>
      <c r="D3507" s="429"/>
      <c r="E3507" s="429"/>
      <c r="F3507" s="429"/>
      <c r="G3507" s="429"/>
      <c r="H3507" s="429"/>
      <c r="I3507" s="429"/>
      <c r="J3507" s="429"/>
      <c r="K3507" s="429"/>
      <c r="L3507" s="429"/>
      <c r="M3507" s="429"/>
      <c r="N3507" s="429"/>
    </row>
    <row r="3508" spans="1:14" ht="24.95" customHeight="1" x14ac:dyDescent="0.2">
      <c r="A3508" s="429"/>
      <c r="B3508" s="429"/>
      <c r="C3508" s="429"/>
      <c r="D3508" s="429"/>
      <c r="E3508" s="429"/>
      <c r="F3508" s="429"/>
      <c r="G3508" s="429"/>
      <c r="H3508" s="429"/>
      <c r="I3508" s="429"/>
      <c r="J3508" s="429"/>
      <c r="K3508" s="429"/>
      <c r="L3508" s="429"/>
      <c r="M3508" s="429"/>
      <c r="N3508" s="429"/>
    </row>
    <row r="3509" spans="1:14" ht="24.95" customHeight="1" x14ac:dyDescent="0.2">
      <c r="A3509" s="429"/>
      <c r="B3509" s="429"/>
      <c r="C3509" s="429"/>
      <c r="D3509" s="429"/>
      <c r="E3509" s="429"/>
      <c r="F3509" s="429"/>
      <c r="G3509" s="429"/>
      <c r="H3509" s="429"/>
      <c r="I3509" s="429"/>
      <c r="J3509" s="429"/>
      <c r="K3509" s="429"/>
      <c r="L3509" s="429"/>
      <c r="M3509" s="429"/>
      <c r="N3509" s="429"/>
    </row>
    <row r="3510" spans="1:14" ht="24.95" customHeight="1" x14ac:dyDescent="0.2">
      <c r="A3510" s="429"/>
      <c r="B3510" s="429"/>
      <c r="C3510" s="429"/>
      <c r="D3510" s="429"/>
      <c r="E3510" s="429"/>
      <c r="F3510" s="429"/>
      <c r="G3510" s="429"/>
      <c r="H3510" s="429"/>
      <c r="I3510" s="429"/>
      <c r="J3510" s="429"/>
      <c r="K3510" s="429"/>
      <c r="L3510" s="429"/>
      <c r="M3510" s="429"/>
      <c r="N3510" s="429"/>
    </row>
    <row r="3511" spans="1:14" ht="24.95" customHeight="1" x14ac:dyDescent="0.2">
      <c r="A3511" s="429"/>
      <c r="B3511" s="429"/>
      <c r="C3511" s="429"/>
      <c r="D3511" s="429"/>
      <c r="E3511" s="429"/>
      <c r="F3511" s="429"/>
      <c r="G3511" s="429"/>
      <c r="H3511" s="429"/>
      <c r="I3511" s="429"/>
      <c r="J3511" s="429"/>
      <c r="K3511" s="429"/>
      <c r="L3511" s="429"/>
      <c r="M3511" s="429"/>
      <c r="N3511" s="429"/>
    </row>
    <row r="3512" spans="1:14" ht="24.95" customHeight="1" x14ac:dyDescent="0.2">
      <c r="A3512" s="429"/>
      <c r="B3512" s="429"/>
      <c r="C3512" s="429"/>
      <c r="D3512" s="429"/>
      <c r="E3512" s="429"/>
      <c r="F3512" s="429"/>
      <c r="G3512" s="429"/>
      <c r="H3512" s="429"/>
      <c r="I3512" s="429"/>
      <c r="J3512" s="429"/>
      <c r="K3512" s="429"/>
      <c r="L3512" s="429"/>
      <c r="M3512" s="429"/>
      <c r="N3512" s="429"/>
    </row>
    <row r="3513" spans="1:14" ht="24.95" customHeight="1" x14ac:dyDescent="0.2">
      <c r="A3513" s="429"/>
      <c r="B3513" s="429"/>
      <c r="C3513" s="429"/>
      <c r="D3513" s="429"/>
      <c r="E3513" s="429"/>
      <c r="F3513" s="429"/>
      <c r="G3513" s="429"/>
      <c r="H3513" s="429"/>
      <c r="I3513" s="429"/>
      <c r="J3513" s="429"/>
      <c r="K3513" s="429"/>
      <c r="L3513" s="429"/>
      <c r="M3513" s="429"/>
      <c r="N3513" s="429"/>
    </row>
    <row r="3514" spans="1:14" ht="24.95" customHeight="1" x14ac:dyDescent="0.2">
      <c r="A3514" s="429"/>
      <c r="B3514" s="429"/>
      <c r="C3514" s="429"/>
      <c r="D3514" s="429"/>
      <c r="E3514" s="429"/>
      <c r="F3514" s="429"/>
      <c r="G3514" s="429"/>
      <c r="H3514" s="429"/>
      <c r="I3514" s="429"/>
      <c r="J3514" s="429"/>
      <c r="K3514" s="429"/>
      <c r="L3514" s="429"/>
      <c r="M3514" s="429"/>
      <c r="N3514" s="429"/>
    </row>
    <row r="3515" spans="1:14" ht="24.95" customHeight="1" x14ac:dyDescent="0.2">
      <c r="A3515" s="429"/>
      <c r="B3515" s="429"/>
      <c r="C3515" s="429"/>
      <c r="D3515" s="429"/>
      <c r="E3515" s="429"/>
      <c r="F3515" s="429"/>
      <c r="G3515" s="429"/>
      <c r="H3515" s="429"/>
      <c r="I3515" s="429"/>
      <c r="J3515" s="429"/>
      <c r="K3515" s="429"/>
      <c r="L3515" s="429"/>
      <c r="M3515" s="429"/>
      <c r="N3515" s="429"/>
    </row>
    <row r="3516" spans="1:14" ht="24.95" customHeight="1" x14ac:dyDescent="0.2">
      <c r="A3516" s="429"/>
      <c r="B3516" s="429"/>
      <c r="C3516" s="429"/>
      <c r="D3516" s="429"/>
      <c r="E3516" s="429"/>
      <c r="F3516" s="429"/>
      <c r="G3516" s="429"/>
      <c r="H3516" s="429"/>
      <c r="I3516" s="429"/>
      <c r="J3516" s="429"/>
      <c r="K3516" s="429"/>
      <c r="L3516" s="429"/>
      <c r="M3516" s="429"/>
      <c r="N3516" s="429"/>
    </row>
    <row r="3517" spans="1:14" ht="24.95" customHeight="1" x14ac:dyDescent="0.2">
      <c r="A3517" s="429"/>
      <c r="B3517" s="429"/>
      <c r="C3517" s="429"/>
      <c r="D3517" s="429"/>
      <c r="E3517" s="429"/>
      <c r="F3517" s="429"/>
      <c r="G3517" s="429"/>
      <c r="H3517" s="429"/>
      <c r="I3517" s="429"/>
      <c r="J3517" s="429"/>
      <c r="K3517" s="429"/>
      <c r="L3517" s="429"/>
      <c r="M3517" s="429"/>
      <c r="N3517" s="429"/>
    </row>
    <row r="3518" spans="1:14" ht="24.95" customHeight="1" x14ac:dyDescent="0.2">
      <c r="A3518" s="429"/>
      <c r="B3518" s="429"/>
      <c r="C3518" s="429"/>
      <c r="D3518" s="429"/>
      <c r="E3518" s="429"/>
      <c r="F3518" s="429"/>
      <c r="G3518" s="429"/>
      <c r="H3518" s="429"/>
      <c r="I3518" s="429"/>
      <c r="J3518" s="429"/>
      <c r="K3518" s="429"/>
      <c r="L3518" s="429"/>
      <c r="M3518" s="429"/>
      <c r="N3518" s="429"/>
    </row>
    <row r="3519" spans="1:14" ht="24.95" customHeight="1" x14ac:dyDescent="0.2">
      <c r="A3519" s="429"/>
      <c r="B3519" s="429"/>
      <c r="C3519" s="429"/>
      <c r="D3519" s="429"/>
      <c r="E3519" s="429"/>
      <c r="F3519" s="429"/>
      <c r="G3519" s="429"/>
      <c r="H3519" s="429"/>
      <c r="I3519" s="429"/>
      <c r="J3519" s="429"/>
      <c r="K3519" s="429"/>
      <c r="L3519" s="429"/>
      <c r="M3519" s="429"/>
      <c r="N3519" s="429"/>
    </row>
    <row r="3520" spans="1:14" ht="24.95" customHeight="1" x14ac:dyDescent="0.2">
      <c r="A3520" s="429"/>
      <c r="B3520" s="429"/>
      <c r="C3520" s="429"/>
      <c r="D3520" s="429"/>
      <c r="E3520" s="429"/>
      <c r="F3520" s="429"/>
      <c r="G3520" s="429"/>
      <c r="H3520" s="429"/>
      <c r="I3520" s="429"/>
      <c r="J3520" s="429"/>
      <c r="K3520" s="429"/>
      <c r="L3520" s="429"/>
      <c r="M3520" s="429"/>
      <c r="N3520" s="429"/>
    </row>
    <row r="3521" spans="1:14" ht="24.95" customHeight="1" x14ac:dyDescent="0.2">
      <c r="A3521" s="429"/>
      <c r="B3521" s="429"/>
      <c r="C3521" s="429"/>
      <c r="D3521" s="429"/>
      <c r="E3521" s="429"/>
      <c r="F3521" s="429"/>
      <c r="G3521" s="429"/>
      <c r="H3521" s="429"/>
      <c r="I3521" s="429"/>
      <c r="J3521" s="429"/>
      <c r="K3521" s="429"/>
      <c r="L3521" s="429"/>
      <c r="M3521" s="429"/>
      <c r="N3521" s="429"/>
    </row>
    <row r="3522" spans="1:14" ht="24.95" customHeight="1" x14ac:dyDescent="0.2">
      <c r="A3522" s="429"/>
      <c r="B3522" s="429"/>
      <c r="C3522" s="429"/>
      <c r="D3522" s="429"/>
      <c r="E3522" s="429"/>
      <c r="F3522" s="429"/>
      <c r="G3522" s="429"/>
      <c r="H3522" s="429"/>
      <c r="I3522" s="429"/>
      <c r="J3522" s="429"/>
      <c r="K3522" s="429"/>
      <c r="L3522" s="429"/>
      <c r="M3522" s="429"/>
      <c r="N3522" s="429"/>
    </row>
    <row r="3523" spans="1:14" ht="24.95" customHeight="1" x14ac:dyDescent="0.2">
      <c r="A3523" s="429"/>
      <c r="B3523" s="429"/>
      <c r="C3523" s="429"/>
      <c r="D3523" s="429"/>
      <c r="E3523" s="429"/>
      <c r="F3523" s="429"/>
      <c r="G3523" s="429"/>
      <c r="H3523" s="429"/>
      <c r="I3523" s="429"/>
      <c r="J3523" s="429"/>
      <c r="K3523" s="429"/>
      <c r="L3523" s="429"/>
      <c r="M3523" s="429"/>
      <c r="N3523" s="429"/>
    </row>
    <row r="3524" spans="1:14" ht="24.95" customHeight="1" x14ac:dyDescent="0.2">
      <c r="A3524" s="429"/>
      <c r="B3524" s="429"/>
      <c r="C3524" s="429"/>
      <c r="D3524" s="429"/>
      <c r="E3524" s="429"/>
      <c r="F3524" s="429"/>
      <c r="G3524" s="429"/>
      <c r="H3524" s="429"/>
      <c r="I3524" s="429"/>
      <c r="J3524" s="429"/>
      <c r="K3524" s="429"/>
      <c r="L3524" s="429"/>
      <c r="M3524" s="429"/>
      <c r="N3524" s="429"/>
    </row>
    <row r="3525" spans="1:14" ht="24.95" customHeight="1" x14ac:dyDescent="0.2">
      <c r="A3525" s="429"/>
      <c r="B3525" s="429"/>
      <c r="C3525" s="429"/>
      <c r="D3525" s="429"/>
      <c r="E3525" s="429"/>
      <c r="F3525" s="429"/>
      <c r="G3525" s="429"/>
      <c r="H3525" s="429"/>
      <c r="I3525" s="429"/>
      <c r="J3525" s="429"/>
      <c r="K3525" s="429"/>
      <c r="L3525" s="429"/>
      <c r="M3525" s="429"/>
      <c r="N3525" s="429"/>
    </row>
    <row r="3526" spans="1:14" ht="24.95" customHeight="1" x14ac:dyDescent="0.2">
      <c r="A3526" s="429"/>
      <c r="B3526" s="429"/>
      <c r="C3526" s="429"/>
      <c r="D3526" s="429"/>
      <c r="E3526" s="429"/>
      <c r="F3526" s="429"/>
      <c r="G3526" s="429"/>
      <c r="H3526" s="429"/>
      <c r="I3526" s="429"/>
      <c r="J3526" s="429"/>
      <c r="K3526" s="429"/>
      <c r="L3526" s="429"/>
      <c r="M3526" s="429"/>
      <c r="N3526" s="429"/>
    </row>
    <row r="3527" spans="1:14" ht="24.95" customHeight="1" x14ac:dyDescent="0.2">
      <c r="A3527" s="429"/>
      <c r="B3527" s="429"/>
      <c r="C3527" s="429"/>
      <c r="D3527" s="429"/>
      <c r="E3527" s="429"/>
      <c r="F3527" s="429"/>
      <c r="G3527" s="429"/>
      <c r="H3527" s="429"/>
      <c r="I3527" s="429"/>
      <c r="J3527" s="429"/>
      <c r="K3527" s="429"/>
      <c r="L3527" s="429"/>
      <c r="M3527" s="429"/>
      <c r="N3527" s="429"/>
    </row>
    <row r="3528" spans="1:14" ht="24.95" customHeight="1" x14ac:dyDescent="0.2">
      <c r="A3528" s="429"/>
      <c r="B3528" s="429"/>
      <c r="C3528" s="429"/>
      <c r="D3528" s="429"/>
      <c r="E3528" s="429"/>
      <c r="F3528" s="429"/>
      <c r="G3528" s="429"/>
      <c r="H3528" s="429"/>
      <c r="I3528" s="429"/>
      <c r="J3528" s="429"/>
      <c r="K3528" s="429"/>
      <c r="L3528" s="429"/>
      <c r="M3528" s="429"/>
      <c r="N3528" s="429"/>
    </row>
    <row r="3529" spans="1:14" ht="24.95" customHeight="1" x14ac:dyDescent="0.2">
      <c r="A3529" s="429"/>
      <c r="B3529" s="429"/>
      <c r="C3529" s="429"/>
      <c r="D3529" s="429"/>
      <c r="E3529" s="429"/>
      <c r="F3529" s="429"/>
      <c r="G3529" s="429"/>
      <c r="H3529" s="429"/>
      <c r="I3529" s="429"/>
      <c r="J3529" s="429"/>
      <c r="K3529" s="429"/>
      <c r="L3529" s="429"/>
      <c r="M3529" s="429"/>
      <c r="N3529" s="429"/>
    </row>
    <row r="3530" spans="1:14" ht="24.95" customHeight="1" x14ac:dyDescent="0.2">
      <c r="A3530" s="429"/>
      <c r="B3530" s="429"/>
      <c r="C3530" s="429"/>
      <c r="D3530" s="429"/>
      <c r="E3530" s="429"/>
      <c r="F3530" s="429"/>
      <c r="G3530" s="429"/>
      <c r="H3530" s="429"/>
      <c r="I3530" s="429"/>
      <c r="J3530" s="429"/>
      <c r="K3530" s="429"/>
      <c r="L3530" s="429"/>
      <c r="M3530" s="429"/>
      <c r="N3530" s="429"/>
    </row>
    <row r="3531" spans="1:14" ht="24.95" customHeight="1" x14ac:dyDescent="0.2">
      <c r="A3531" s="429"/>
      <c r="B3531" s="429"/>
      <c r="C3531" s="429"/>
      <c r="D3531" s="429"/>
      <c r="E3531" s="429"/>
      <c r="F3531" s="429"/>
      <c r="G3531" s="429"/>
      <c r="H3531" s="429"/>
      <c r="I3531" s="429"/>
      <c r="J3531" s="429"/>
      <c r="K3531" s="429"/>
      <c r="L3531" s="429"/>
      <c r="M3531" s="429"/>
      <c r="N3531" s="429"/>
    </row>
    <row r="3532" spans="1:14" ht="24.95" customHeight="1" x14ac:dyDescent="0.2">
      <c r="A3532" s="429"/>
      <c r="B3532" s="429"/>
      <c r="C3532" s="429"/>
      <c r="D3532" s="429"/>
      <c r="E3532" s="429"/>
      <c r="F3532" s="429"/>
      <c r="G3532" s="429"/>
      <c r="H3532" s="429"/>
      <c r="I3532" s="429"/>
      <c r="J3532" s="429"/>
      <c r="K3532" s="429"/>
      <c r="L3532" s="429"/>
      <c r="M3532" s="429"/>
      <c r="N3532" s="429"/>
    </row>
    <row r="3533" spans="1:14" ht="24.95" customHeight="1" x14ac:dyDescent="0.2">
      <c r="A3533" s="429"/>
      <c r="B3533" s="429"/>
      <c r="C3533" s="429"/>
      <c r="D3533" s="429"/>
      <c r="E3533" s="429"/>
      <c r="F3533" s="429"/>
      <c r="G3533" s="429"/>
      <c r="H3533" s="429"/>
      <c r="I3533" s="429"/>
      <c r="J3533" s="429"/>
      <c r="K3533" s="429"/>
      <c r="L3533" s="429"/>
      <c r="M3533" s="429"/>
      <c r="N3533" s="429"/>
    </row>
    <row r="3534" spans="1:14" ht="24.95" customHeight="1" x14ac:dyDescent="0.2">
      <c r="A3534" s="429"/>
      <c r="B3534" s="429"/>
      <c r="C3534" s="429"/>
      <c r="D3534" s="429"/>
      <c r="E3534" s="429"/>
      <c r="F3534" s="429"/>
      <c r="G3534" s="429"/>
      <c r="H3534" s="429"/>
      <c r="I3534" s="429"/>
      <c r="J3534" s="429"/>
      <c r="K3534" s="429"/>
      <c r="L3534" s="429"/>
      <c r="M3534" s="429"/>
      <c r="N3534" s="429"/>
    </row>
    <row r="3535" spans="1:14" ht="24.95" customHeight="1" x14ac:dyDescent="0.2">
      <c r="A3535" s="429"/>
      <c r="B3535" s="429"/>
      <c r="C3535" s="429"/>
      <c r="D3535" s="429"/>
      <c r="E3535" s="429"/>
      <c r="F3535" s="429"/>
      <c r="G3535" s="429"/>
      <c r="H3535" s="429"/>
      <c r="I3535" s="429"/>
      <c r="J3535" s="429"/>
      <c r="K3535" s="429"/>
      <c r="L3535" s="429"/>
      <c r="M3535" s="429"/>
      <c r="N3535" s="429"/>
    </row>
    <row r="3536" spans="1:14" ht="24.95" customHeight="1" x14ac:dyDescent="0.2">
      <c r="A3536" s="429"/>
      <c r="B3536" s="429"/>
      <c r="C3536" s="429"/>
      <c r="D3536" s="429"/>
      <c r="E3536" s="429"/>
      <c r="F3536" s="429"/>
      <c r="G3536" s="429"/>
      <c r="H3536" s="429"/>
      <c r="I3536" s="429"/>
      <c r="J3536" s="429"/>
      <c r="K3536" s="429"/>
      <c r="L3536" s="429"/>
      <c r="M3536" s="429"/>
      <c r="N3536" s="429"/>
    </row>
    <row r="3537" spans="1:14" ht="24.95" customHeight="1" x14ac:dyDescent="0.2">
      <c r="A3537" s="429"/>
      <c r="B3537" s="429"/>
      <c r="C3537" s="429"/>
      <c r="D3537" s="429"/>
      <c r="E3537" s="429"/>
      <c r="F3537" s="429"/>
      <c r="G3537" s="429"/>
      <c r="H3537" s="429"/>
      <c r="I3537" s="429"/>
      <c r="J3537" s="429"/>
      <c r="K3537" s="429"/>
      <c r="L3537" s="429"/>
      <c r="M3537" s="429"/>
      <c r="N3537" s="429"/>
    </row>
    <row r="3538" spans="1:14" ht="24.95" customHeight="1" x14ac:dyDescent="0.2">
      <c r="A3538" s="429"/>
      <c r="B3538" s="429"/>
      <c r="C3538" s="429"/>
      <c r="D3538" s="429"/>
      <c r="E3538" s="429"/>
      <c r="F3538" s="429"/>
      <c r="G3538" s="429"/>
      <c r="H3538" s="429"/>
      <c r="I3538" s="429"/>
      <c r="J3538" s="429"/>
      <c r="K3538" s="429"/>
      <c r="L3538" s="429"/>
      <c r="M3538" s="429"/>
      <c r="N3538" s="429"/>
    </row>
    <row r="3539" spans="1:14" ht="24.95" customHeight="1" x14ac:dyDescent="0.2">
      <c r="A3539" s="429"/>
      <c r="B3539" s="429"/>
      <c r="C3539" s="429"/>
      <c r="D3539" s="429"/>
      <c r="E3539" s="429"/>
      <c r="F3539" s="429"/>
      <c r="G3539" s="429"/>
      <c r="H3539" s="429"/>
      <c r="I3539" s="429"/>
      <c r="J3539" s="429"/>
      <c r="K3539" s="429"/>
      <c r="L3539" s="429"/>
      <c r="M3539" s="429"/>
      <c r="N3539" s="429"/>
    </row>
    <row r="3540" spans="1:14" ht="24.95" customHeight="1" x14ac:dyDescent="0.2">
      <c r="A3540" s="429"/>
      <c r="B3540" s="429"/>
      <c r="C3540" s="429"/>
      <c r="D3540" s="429"/>
      <c r="E3540" s="429"/>
      <c r="F3540" s="429"/>
      <c r="G3540" s="429"/>
      <c r="H3540" s="429"/>
      <c r="I3540" s="429"/>
      <c r="J3540" s="429"/>
      <c r="K3540" s="429"/>
      <c r="L3540" s="429"/>
      <c r="M3540" s="429"/>
      <c r="N3540" s="4">
        <v>41</v>
      </c>
    </row>
    <row r="3541" spans="1:14" ht="39.950000000000003" customHeight="1" x14ac:dyDescent="0.2">
      <c r="A3541" s="764" t="s">
        <v>506</v>
      </c>
      <c r="B3541" s="764"/>
      <c r="C3541" s="764"/>
      <c r="D3541" s="764"/>
      <c r="E3541" s="764"/>
      <c r="F3541" s="764"/>
      <c r="G3541" s="764"/>
      <c r="H3541" s="764"/>
      <c r="I3541" s="764"/>
      <c r="J3541" s="764"/>
      <c r="K3541" s="764"/>
      <c r="L3541" s="764"/>
      <c r="M3541" s="764"/>
      <c r="N3541" s="764"/>
    </row>
    <row r="3542" spans="1:14" ht="24.95" customHeight="1" x14ac:dyDescent="0.2">
      <c r="A3542" s="429"/>
      <c r="B3542" s="429"/>
      <c r="C3542" s="429"/>
      <c r="D3542" s="429"/>
      <c r="E3542" s="429"/>
      <c r="F3542" s="429"/>
      <c r="G3542" s="429"/>
      <c r="H3542" s="429"/>
      <c r="I3542" s="429"/>
      <c r="J3542" s="429"/>
      <c r="K3542" s="429"/>
      <c r="L3542" s="429"/>
      <c r="M3542" s="429"/>
      <c r="N3542" s="429"/>
    </row>
    <row r="3543" spans="1:14" ht="30" customHeight="1" x14ac:dyDescent="0.4">
      <c r="A3543" s="789" t="s">
        <v>507</v>
      </c>
      <c r="B3543" s="789"/>
      <c r="C3543" s="789"/>
      <c r="D3543" s="789"/>
      <c r="E3543" s="789"/>
      <c r="F3543" s="789"/>
      <c r="G3543" s="789"/>
      <c r="H3543" s="789"/>
      <c r="I3543" s="789"/>
      <c r="J3543" s="789"/>
      <c r="K3543" s="789"/>
      <c r="L3543" s="789"/>
      <c r="M3543" s="789"/>
      <c r="N3543" s="789"/>
    </row>
    <row r="3544" spans="1:14" ht="24.95" customHeight="1" x14ac:dyDescent="0.2">
      <c r="A3544" s="429"/>
      <c r="B3544" s="429"/>
      <c r="C3544" s="429"/>
      <c r="D3544" s="429"/>
      <c r="E3544" s="429"/>
      <c r="F3544" s="429"/>
      <c r="G3544" s="429"/>
      <c r="H3544" s="429"/>
      <c r="I3544" s="429"/>
      <c r="J3544" s="429"/>
      <c r="K3544" s="429"/>
      <c r="L3544" s="429"/>
      <c r="M3544" s="429"/>
      <c r="N3544" s="429"/>
    </row>
    <row r="3545" spans="1:14" ht="24.95" customHeight="1" x14ac:dyDescent="0.2">
      <c r="A3545" s="429"/>
      <c r="B3545" s="429"/>
      <c r="C3545" s="429"/>
      <c r="D3545" s="429"/>
      <c r="E3545" s="429"/>
      <c r="F3545" s="429"/>
      <c r="G3545" s="429"/>
      <c r="H3545" s="429"/>
      <c r="I3545" s="429"/>
      <c r="J3545" s="429"/>
      <c r="K3545" s="429"/>
      <c r="L3545" s="429"/>
      <c r="M3545" s="429"/>
      <c r="N3545" s="429"/>
    </row>
    <row r="3546" spans="1:14" ht="24.95" customHeight="1" x14ac:dyDescent="0.2">
      <c r="A3546" s="429"/>
      <c r="B3546" s="429"/>
      <c r="C3546" s="429"/>
      <c r="D3546" s="429"/>
      <c r="E3546" s="429"/>
      <c r="F3546" s="429"/>
      <c r="G3546" s="429"/>
      <c r="H3546" s="429"/>
      <c r="I3546" s="429"/>
      <c r="J3546" s="429"/>
      <c r="K3546" s="429"/>
      <c r="L3546" s="429"/>
      <c r="M3546" s="429"/>
      <c r="N3546" s="429"/>
    </row>
    <row r="3547" spans="1:14" ht="24.95" customHeight="1" x14ac:dyDescent="0.2">
      <c r="A3547" s="429"/>
      <c r="B3547" s="429"/>
      <c r="C3547" s="429"/>
      <c r="D3547" s="429"/>
      <c r="E3547" s="429"/>
      <c r="F3547" s="429"/>
      <c r="G3547" s="429"/>
      <c r="H3547" s="429"/>
      <c r="I3547" s="429"/>
      <c r="J3547" s="429"/>
      <c r="K3547" s="429"/>
      <c r="L3547" s="429"/>
      <c r="M3547" s="429"/>
      <c r="N3547" s="429"/>
    </row>
    <row r="3548" spans="1:14" ht="24.95" customHeight="1" x14ac:dyDescent="0.2">
      <c r="A3548" s="429"/>
      <c r="B3548" s="429"/>
      <c r="C3548" s="429"/>
      <c r="D3548" s="429"/>
      <c r="E3548" s="429"/>
      <c r="F3548" s="429"/>
      <c r="G3548" s="429"/>
      <c r="H3548" s="429"/>
      <c r="I3548" s="429"/>
      <c r="J3548" s="429"/>
      <c r="K3548" s="429"/>
      <c r="L3548" s="429"/>
      <c r="M3548" s="429"/>
      <c r="N3548" s="429"/>
    </row>
    <row r="3549" spans="1:14" ht="24.95" customHeight="1" x14ac:dyDescent="0.2">
      <c r="A3549" s="429"/>
      <c r="B3549" s="429"/>
      <c r="C3549" s="429"/>
      <c r="D3549" s="429"/>
      <c r="E3549" s="429"/>
      <c r="F3549" s="429"/>
      <c r="G3549" s="429"/>
      <c r="H3549" s="429"/>
      <c r="I3549" s="429"/>
      <c r="J3549" s="429"/>
      <c r="K3549" s="429"/>
      <c r="L3549" s="429"/>
      <c r="M3549" s="429"/>
      <c r="N3549" s="429"/>
    </row>
    <row r="3550" spans="1:14" ht="24.95" customHeight="1" x14ac:dyDescent="0.2">
      <c r="A3550" s="429"/>
      <c r="B3550" s="429"/>
      <c r="C3550" s="429"/>
      <c r="D3550" s="429"/>
      <c r="E3550" s="429"/>
      <c r="F3550" s="429"/>
      <c r="G3550" s="429"/>
      <c r="H3550" s="429"/>
      <c r="I3550" s="429"/>
      <c r="J3550" s="429"/>
      <c r="K3550" s="429"/>
      <c r="L3550" s="429"/>
      <c r="M3550" s="429"/>
      <c r="N3550" s="429"/>
    </row>
    <row r="3551" spans="1:14" ht="24.95" customHeight="1" x14ac:dyDescent="0.2">
      <c r="A3551" s="429"/>
      <c r="B3551" s="429"/>
      <c r="C3551" s="429"/>
      <c r="D3551" s="429"/>
      <c r="E3551" s="429"/>
      <c r="F3551" s="429"/>
      <c r="G3551" s="429"/>
      <c r="H3551" s="429"/>
      <c r="I3551" s="429"/>
      <c r="J3551" s="429"/>
      <c r="K3551" s="429"/>
      <c r="L3551" s="429"/>
      <c r="M3551" s="429"/>
      <c r="N3551" s="429"/>
    </row>
    <row r="3552" spans="1:14" ht="24.95" customHeight="1" x14ac:dyDescent="0.2">
      <c r="A3552" s="429"/>
      <c r="B3552" s="429"/>
      <c r="C3552" s="429"/>
      <c r="D3552" s="429"/>
      <c r="E3552" s="429"/>
      <c r="F3552" s="429"/>
      <c r="G3552" s="429"/>
      <c r="H3552" s="429"/>
      <c r="I3552" s="429"/>
      <c r="J3552" s="429"/>
      <c r="K3552" s="429"/>
      <c r="L3552" s="429"/>
      <c r="M3552" s="429"/>
      <c r="N3552" s="429"/>
    </row>
    <row r="3553" spans="1:14" ht="24.95" customHeight="1" x14ac:dyDescent="0.2">
      <c r="A3553" s="429"/>
      <c r="B3553" s="429"/>
      <c r="C3553" s="429"/>
      <c r="D3553" s="429"/>
      <c r="E3553" s="429"/>
      <c r="F3553" s="429"/>
      <c r="G3553" s="429"/>
      <c r="H3553" s="429"/>
      <c r="I3553" s="429"/>
      <c r="J3553" s="429"/>
      <c r="K3553" s="429"/>
      <c r="L3553" s="429"/>
      <c r="M3553" s="429"/>
      <c r="N3553" s="429"/>
    </row>
    <row r="3554" spans="1:14" ht="24.95" customHeight="1" x14ac:dyDescent="0.2">
      <c r="A3554" s="429"/>
      <c r="B3554" s="429"/>
      <c r="C3554" s="429"/>
      <c r="D3554" s="429"/>
      <c r="E3554" s="429"/>
      <c r="F3554" s="429"/>
      <c r="G3554" s="429"/>
      <c r="H3554" s="429"/>
      <c r="I3554" s="429"/>
      <c r="J3554" s="429"/>
      <c r="K3554" s="429"/>
      <c r="L3554" s="429"/>
      <c r="M3554" s="429"/>
      <c r="N3554" s="429"/>
    </row>
    <row r="3555" spans="1:14" ht="24.95" customHeight="1" x14ac:dyDescent="0.2">
      <c r="A3555" s="429"/>
      <c r="B3555" s="429"/>
      <c r="C3555" s="429"/>
      <c r="D3555" s="429"/>
      <c r="E3555" s="429"/>
      <c r="F3555" s="429"/>
      <c r="G3555" s="429"/>
      <c r="H3555" s="429"/>
      <c r="I3555" s="429"/>
      <c r="J3555" s="429"/>
      <c r="K3555" s="429"/>
      <c r="L3555" s="429"/>
      <c r="M3555" s="429"/>
      <c r="N3555" s="429"/>
    </row>
    <row r="3556" spans="1:14" ht="24.95" customHeight="1" x14ac:dyDescent="0.2">
      <c r="A3556" s="429"/>
      <c r="B3556" s="429"/>
      <c r="C3556" s="429"/>
      <c r="D3556" s="429"/>
      <c r="E3556" s="429"/>
      <c r="F3556" s="429"/>
      <c r="G3556" s="429"/>
      <c r="H3556" s="429"/>
      <c r="I3556" s="429"/>
      <c r="J3556" s="429"/>
      <c r="K3556" s="429"/>
      <c r="L3556" s="429"/>
      <c r="M3556" s="429"/>
      <c r="N3556" s="429"/>
    </row>
    <row r="3557" spans="1:14" ht="24.95" customHeight="1" x14ac:dyDescent="0.2">
      <c r="A3557" s="429"/>
      <c r="B3557" s="429"/>
      <c r="C3557" s="429"/>
      <c r="D3557" s="429"/>
      <c r="E3557" s="429"/>
      <c r="F3557" s="429"/>
      <c r="G3557" s="429"/>
      <c r="H3557" s="429"/>
      <c r="I3557" s="429"/>
      <c r="J3557" s="429"/>
      <c r="K3557" s="429"/>
      <c r="L3557" s="429"/>
      <c r="M3557" s="429"/>
      <c r="N3557" s="429"/>
    </row>
    <row r="3558" spans="1:14" ht="24.95" customHeight="1" x14ac:dyDescent="0.2">
      <c r="A3558" s="429"/>
      <c r="B3558" s="429"/>
      <c r="C3558" s="429"/>
      <c r="D3558" s="429"/>
      <c r="E3558" s="429"/>
      <c r="F3558" s="429"/>
      <c r="G3558" s="429"/>
      <c r="H3558" s="429"/>
      <c r="I3558" s="429"/>
      <c r="J3558" s="429"/>
      <c r="K3558" s="429"/>
      <c r="L3558" s="429"/>
      <c r="M3558" s="429"/>
      <c r="N3558" s="429"/>
    </row>
    <row r="3559" spans="1:14" ht="24.95" customHeight="1" x14ac:dyDescent="0.2">
      <c r="A3559" s="429"/>
      <c r="B3559" s="429"/>
      <c r="C3559" s="429"/>
      <c r="D3559" s="429"/>
      <c r="E3559" s="429"/>
      <c r="F3559" s="429"/>
      <c r="G3559" s="429"/>
      <c r="H3559" s="429"/>
      <c r="I3559" s="429"/>
      <c r="J3559" s="429"/>
      <c r="K3559" s="429"/>
      <c r="L3559" s="429"/>
      <c r="M3559" s="429"/>
      <c r="N3559" s="429"/>
    </row>
    <row r="3560" spans="1:14" ht="24.95" customHeight="1" x14ac:dyDescent="0.2">
      <c r="A3560" s="429"/>
      <c r="B3560" s="429"/>
      <c r="C3560" s="429"/>
      <c r="D3560" s="429"/>
      <c r="E3560" s="429"/>
      <c r="F3560" s="429"/>
      <c r="G3560" s="429"/>
      <c r="H3560" s="429"/>
      <c r="I3560" s="429"/>
      <c r="J3560" s="429"/>
      <c r="K3560" s="429"/>
      <c r="L3560" s="429"/>
      <c r="M3560" s="429"/>
      <c r="N3560" s="429"/>
    </row>
    <row r="3561" spans="1:14" ht="24.95" customHeight="1" x14ac:dyDescent="0.2">
      <c r="A3561" s="429"/>
      <c r="B3561" s="429"/>
      <c r="C3561" s="429"/>
      <c r="D3561" s="429"/>
      <c r="E3561" s="429"/>
      <c r="F3561" s="429"/>
      <c r="G3561" s="429"/>
      <c r="H3561" s="429"/>
      <c r="I3561" s="429"/>
      <c r="J3561" s="429"/>
      <c r="K3561" s="429"/>
      <c r="L3561" s="429"/>
      <c r="M3561" s="429"/>
      <c r="N3561" s="429"/>
    </row>
    <row r="3562" spans="1:14" ht="24.95" customHeight="1" x14ac:dyDescent="0.2">
      <c r="A3562" s="429"/>
      <c r="B3562" s="429"/>
      <c r="C3562" s="429"/>
      <c r="D3562" s="429"/>
      <c r="E3562" s="429"/>
      <c r="F3562" s="429"/>
      <c r="G3562" s="429"/>
      <c r="H3562" s="429"/>
      <c r="I3562" s="429"/>
      <c r="J3562" s="429"/>
      <c r="K3562" s="429"/>
      <c r="L3562" s="429"/>
      <c r="M3562" s="429"/>
      <c r="N3562" s="429"/>
    </row>
    <row r="3563" spans="1:14" ht="24.95" customHeight="1" x14ac:dyDescent="0.2">
      <c r="A3563" s="429"/>
      <c r="B3563" s="429"/>
      <c r="C3563" s="429"/>
      <c r="D3563" s="429"/>
      <c r="E3563" s="429"/>
      <c r="F3563" s="429"/>
      <c r="G3563" s="429"/>
      <c r="H3563" s="429"/>
      <c r="I3563" s="429"/>
      <c r="J3563" s="429"/>
      <c r="K3563" s="429"/>
      <c r="L3563" s="429"/>
      <c r="M3563" s="429"/>
      <c r="N3563" s="429"/>
    </row>
    <row r="3564" spans="1:14" ht="24.95" customHeight="1" x14ac:dyDescent="0.2">
      <c r="A3564" s="429"/>
      <c r="B3564" s="429"/>
      <c r="C3564" s="429"/>
      <c r="D3564" s="429"/>
      <c r="E3564" s="429"/>
      <c r="F3564" s="429"/>
      <c r="G3564" s="429"/>
      <c r="H3564" s="429"/>
      <c r="I3564" s="429"/>
      <c r="J3564" s="429"/>
      <c r="K3564" s="429"/>
      <c r="L3564" s="429"/>
      <c r="M3564" s="429"/>
      <c r="N3564" s="429"/>
    </row>
    <row r="3565" spans="1:14" ht="24.95" customHeight="1" x14ac:dyDescent="0.2">
      <c r="A3565" s="429"/>
      <c r="B3565" s="429"/>
      <c r="C3565" s="429"/>
      <c r="D3565" s="429"/>
      <c r="E3565" s="429"/>
      <c r="F3565" s="429"/>
      <c r="G3565" s="429"/>
      <c r="H3565" s="429"/>
      <c r="I3565" s="429"/>
      <c r="J3565" s="429"/>
      <c r="K3565" s="429"/>
      <c r="L3565" s="429"/>
      <c r="M3565" s="429"/>
      <c r="N3565" s="429"/>
    </row>
    <row r="3566" spans="1:14" ht="24.95" customHeight="1" x14ac:dyDescent="0.2">
      <c r="A3566" s="429"/>
      <c r="B3566" s="429"/>
      <c r="C3566" s="429"/>
      <c r="D3566" s="429"/>
      <c r="E3566" s="429"/>
      <c r="F3566" s="429"/>
      <c r="G3566" s="429"/>
      <c r="H3566" s="429"/>
      <c r="I3566" s="429"/>
      <c r="J3566" s="429"/>
      <c r="K3566" s="429"/>
      <c r="L3566" s="429"/>
      <c r="M3566" s="429"/>
      <c r="N3566" s="429"/>
    </row>
    <row r="3567" spans="1:14" ht="24.95" customHeight="1" x14ac:dyDescent="0.2">
      <c r="A3567" s="429"/>
      <c r="B3567" s="429"/>
      <c r="C3567" s="429"/>
      <c r="D3567" s="429"/>
      <c r="E3567" s="429"/>
      <c r="F3567" s="429"/>
      <c r="G3567" s="429"/>
      <c r="H3567" s="429"/>
      <c r="I3567" s="429"/>
      <c r="J3567" s="429"/>
      <c r="K3567" s="429"/>
      <c r="L3567" s="429"/>
      <c r="M3567" s="429"/>
      <c r="N3567" s="429"/>
    </row>
    <row r="3568" spans="1:14" ht="24.95" customHeight="1" x14ac:dyDescent="0.2">
      <c r="A3568" s="429"/>
      <c r="B3568" s="429"/>
      <c r="C3568" s="429"/>
      <c r="D3568" s="429"/>
      <c r="E3568" s="429"/>
      <c r="F3568" s="429"/>
      <c r="G3568" s="429"/>
      <c r="H3568" s="429"/>
      <c r="I3568" s="429"/>
      <c r="J3568" s="429"/>
      <c r="K3568" s="429"/>
      <c r="L3568" s="429"/>
      <c r="M3568" s="429"/>
      <c r="N3568" s="429"/>
    </row>
    <row r="3569" spans="1:14" ht="24.95" customHeight="1" x14ac:dyDescent="0.2">
      <c r="A3569" s="429"/>
      <c r="B3569" s="429"/>
      <c r="C3569" s="429"/>
      <c r="D3569" s="429"/>
      <c r="E3569" s="429"/>
      <c r="F3569" s="429"/>
      <c r="G3569" s="429"/>
      <c r="H3569" s="429"/>
      <c r="I3569" s="429"/>
      <c r="J3569" s="429"/>
      <c r="K3569" s="429"/>
      <c r="L3569" s="429"/>
      <c r="M3569" s="429"/>
      <c r="N3569" s="429"/>
    </row>
    <row r="3570" spans="1:14" ht="24.95" customHeight="1" x14ac:dyDescent="0.2">
      <c r="A3570" s="429"/>
      <c r="B3570" s="429"/>
      <c r="C3570" s="429"/>
      <c r="D3570" s="429"/>
      <c r="E3570" s="429"/>
      <c r="F3570" s="429"/>
      <c r="G3570" s="429"/>
      <c r="H3570" s="429"/>
      <c r="I3570" s="429"/>
      <c r="J3570" s="429"/>
      <c r="K3570" s="429"/>
      <c r="L3570" s="429"/>
      <c r="M3570" s="429"/>
      <c r="N3570" s="429"/>
    </row>
    <row r="3571" spans="1:14" ht="24.95" customHeight="1" x14ac:dyDescent="0.2">
      <c r="A3571" s="429"/>
      <c r="B3571" s="429"/>
      <c r="C3571" s="429"/>
      <c r="D3571" s="429"/>
      <c r="E3571" s="429"/>
      <c r="F3571" s="429"/>
      <c r="G3571" s="429"/>
      <c r="H3571" s="429"/>
      <c r="I3571" s="429"/>
      <c r="J3571" s="429"/>
      <c r="K3571" s="429"/>
      <c r="L3571" s="429"/>
      <c r="M3571" s="429"/>
      <c r="N3571" s="429"/>
    </row>
    <row r="3572" spans="1:14" ht="24.95" customHeight="1" x14ac:dyDescent="0.2">
      <c r="A3572" s="429"/>
      <c r="B3572" s="429"/>
      <c r="C3572" s="429"/>
      <c r="D3572" s="429"/>
      <c r="E3572" s="429"/>
      <c r="F3572" s="429"/>
      <c r="G3572" s="429"/>
      <c r="H3572" s="429"/>
      <c r="I3572" s="429"/>
      <c r="J3572" s="429"/>
      <c r="K3572" s="429"/>
      <c r="L3572" s="429"/>
      <c r="M3572" s="429"/>
      <c r="N3572" s="429"/>
    </row>
    <row r="3573" spans="1:14" ht="24.95" customHeight="1" x14ac:dyDescent="0.2">
      <c r="A3573" s="429"/>
      <c r="B3573" s="429"/>
      <c r="C3573" s="429"/>
      <c r="D3573" s="429"/>
      <c r="E3573" s="429"/>
      <c r="F3573" s="429"/>
      <c r="G3573" s="429"/>
      <c r="H3573" s="429"/>
      <c r="I3573" s="429"/>
      <c r="J3573" s="429"/>
      <c r="K3573" s="429"/>
      <c r="L3573" s="429"/>
      <c r="M3573" s="429"/>
      <c r="N3573" s="429"/>
    </row>
    <row r="3574" spans="1:14" ht="24.95" customHeight="1" x14ac:dyDescent="0.2">
      <c r="A3574" s="429"/>
      <c r="B3574" s="429"/>
      <c r="C3574" s="429"/>
      <c r="D3574" s="429"/>
      <c r="E3574" s="429"/>
      <c r="F3574" s="429"/>
      <c r="G3574" s="429"/>
      <c r="H3574" s="429"/>
      <c r="I3574" s="429"/>
      <c r="J3574" s="429"/>
      <c r="K3574" s="429"/>
      <c r="L3574" s="429"/>
      <c r="M3574" s="429"/>
      <c r="N3574" s="429"/>
    </row>
    <row r="3575" spans="1:14" ht="24.95" customHeight="1" x14ac:dyDescent="0.2">
      <c r="A3575" s="429"/>
      <c r="B3575" s="429"/>
      <c r="C3575" s="429"/>
      <c r="D3575" s="429"/>
      <c r="E3575" s="429"/>
      <c r="F3575" s="429"/>
      <c r="G3575" s="429"/>
      <c r="H3575" s="429"/>
      <c r="I3575" s="429"/>
      <c r="J3575" s="429"/>
      <c r="K3575" s="429"/>
      <c r="L3575" s="429"/>
      <c r="M3575" s="429"/>
      <c r="N3575" s="429"/>
    </row>
    <row r="3576" spans="1:14" ht="24.95" customHeight="1" x14ac:dyDescent="0.2">
      <c r="A3576" s="429"/>
      <c r="B3576" s="429"/>
      <c r="C3576" s="429"/>
      <c r="D3576" s="429"/>
      <c r="E3576" s="429"/>
      <c r="F3576" s="429"/>
      <c r="G3576" s="429"/>
      <c r="H3576" s="429"/>
      <c r="I3576" s="429"/>
      <c r="J3576" s="429"/>
      <c r="K3576" s="429"/>
      <c r="L3576" s="429"/>
      <c r="M3576" s="429"/>
      <c r="N3576" s="429"/>
    </row>
    <row r="3577" spans="1:14" ht="24.95" customHeight="1" x14ac:dyDescent="0.2">
      <c r="A3577" s="429"/>
      <c r="B3577" s="429"/>
      <c r="C3577" s="429"/>
      <c r="D3577" s="429"/>
      <c r="E3577" s="429"/>
      <c r="F3577" s="429"/>
      <c r="G3577" s="429"/>
      <c r="H3577" s="429"/>
      <c r="I3577" s="429"/>
      <c r="J3577" s="429"/>
      <c r="K3577" s="429"/>
      <c r="L3577" s="429"/>
      <c r="M3577" s="429"/>
    </row>
    <row r="3578" spans="1:14" ht="30" customHeight="1" x14ac:dyDescent="0.4">
      <c r="A3578" s="789" t="s">
        <v>508</v>
      </c>
      <c r="B3578" s="789"/>
      <c r="C3578" s="789"/>
      <c r="D3578" s="789"/>
      <c r="E3578" s="789"/>
      <c r="F3578" s="789"/>
      <c r="G3578" s="789"/>
      <c r="H3578" s="789"/>
      <c r="I3578" s="789"/>
      <c r="J3578" s="789"/>
      <c r="K3578" s="789"/>
      <c r="L3578" s="789"/>
      <c r="M3578" s="789"/>
      <c r="N3578" s="789"/>
    </row>
    <row r="3579" spans="1:14" ht="24.95" customHeight="1" x14ac:dyDescent="0.2">
      <c r="A3579" s="429"/>
      <c r="B3579" s="429"/>
      <c r="C3579" s="429"/>
      <c r="D3579" s="429"/>
      <c r="E3579" s="429"/>
      <c r="F3579" s="429"/>
      <c r="G3579" s="429"/>
      <c r="H3579" s="429"/>
      <c r="I3579" s="429"/>
      <c r="J3579" s="429"/>
      <c r="K3579" s="429"/>
      <c r="L3579" s="429"/>
      <c r="M3579" s="429"/>
      <c r="N3579" s="429"/>
    </row>
    <row r="3580" spans="1:14" ht="24.95" customHeight="1" x14ac:dyDescent="0.2">
      <c r="A3580" s="429"/>
      <c r="B3580" s="429"/>
      <c r="C3580" s="429"/>
      <c r="D3580" s="429"/>
      <c r="E3580" s="429"/>
      <c r="F3580" s="429"/>
      <c r="G3580" s="429"/>
      <c r="H3580" s="429"/>
      <c r="I3580" s="429"/>
      <c r="J3580" s="429"/>
      <c r="K3580" s="429"/>
      <c r="L3580" s="429"/>
      <c r="M3580" s="429"/>
      <c r="N3580" s="429"/>
    </row>
    <row r="3581" spans="1:14" ht="24.95" customHeight="1" x14ac:dyDescent="0.2">
      <c r="A3581" s="429"/>
      <c r="B3581" s="429"/>
      <c r="C3581" s="429"/>
      <c r="D3581" s="429"/>
      <c r="E3581" s="429"/>
      <c r="F3581" s="429"/>
      <c r="G3581" s="429"/>
      <c r="H3581" s="429"/>
      <c r="I3581" s="429"/>
      <c r="J3581" s="429"/>
      <c r="K3581" s="429"/>
      <c r="L3581" s="429"/>
      <c r="M3581" s="429"/>
      <c r="N3581" s="429"/>
    </row>
    <row r="3582" spans="1:14" ht="24.95" customHeight="1" x14ac:dyDescent="0.2">
      <c r="A3582" s="429"/>
      <c r="B3582" s="429"/>
      <c r="C3582" s="429"/>
      <c r="D3582" s="429"/>
      <c r="E3582" s="429"/>
      <c r="F3582" s="429"/>
      <c r="G3582" s="429"/>
      <c r="H3582" s="429"/>
      <c r="I3582" s="429"/>
      <c r="J3582" s="429"/>
      <c r="K3582" s="429"/>
      <c r="L3582" s="429"/>
      <c r="M3582" s="429"/>
      <c r="N3582" s="429"/>
    </row>
    <row r="3583" spans="1:14" ht="24.95" customHeight="1" x14ac:dyDescent="0.2">
      <c r="A3583" s="429"/>
      <c r="B3583" s="429"/>
      <c r="C3583" s="429"/>
      <c r="D3583" s="429"/>
      <c r="E3583" s="429"/>
      <c r="F3583" s="429"/>
      <c r="G3583" s="429"/>
      <c r="H3583" s="429"/>
      <c r="I3583" s="429"/>
      <c r="J3583" s="429"/>
      <c r="K3583" s="429"/>
      <c r="L3583" s="429"/>
      <c r="M3583" s="429"/>
      <c r="N3583" s="429"/>
    </row>
    <row r="3584" spans="1:14" ht="24.95" customHeight="1" x14ac:dyDescent="0.2">
      <c r="A3584" s="429"/>
      <c r="B3584" s="429"/>
      <c r="C3584" s="429"/>
      <c r="D3584" s="429"/>
      <c r="E3584" s="429"/>
      <c r="F3584" s="429"/>
      <c r="G3584" s="429"/>
      <c r="H3584" s="429"/>
      <c r="I3584" s="429"/>
      <c r="J3584" s="429"/>
      <c r="K3584" s="429"/>
      <c r="L3584" s="429"/>
      <c r="M3584" s="429"/>
      <c r="N3584" s="429"/>
    </row>
    <row r="3585" spans="1:14" ht="24.95" customHeight="1" x14ac:dyDescent="0.2">
      <c r="A3585" s="429"/>
      <c r="B3585" s="429"/>
      <c r="C3585" s="429"/>
      <c r="D3585" s="429"/>
      <c r="E3585" s="429"/>
      <c r="F3585" s="429"/>
      <c r="G3585" s="429"/>
      <c r="H3585" s="429"/>
      <c r="I3585" s="429"/>
      <c r="J3585" s="429"/>
      <c r="K3585" s="429"/>
      <c r="L3585" s="429"/>
      <c r="M3585" s="429"/>
      <c r="N3585" s="429"/>
    </row>
    <row r="3586" spans="1:14" ht="24.95" customHeight="1" x14ac:dyDescent="0.2">
      <c r="A3586" s="429"/>
      <c r="B3586" s="429"/>
      <c r="C3586" s="429"/>
      <c r="D3586" s="429"/>
      <c r="E3586" s="429"/>
      <c r="F3586" s="429"/>
      <c r="G3586" s="429"/>
      <c r="H3586" s="429"/>
      <c r="I3586" s="429"/>
      <c r="J3586" s="429"/>
      <c r="K3586" s="429"/>
      <c r="L3586" s="429"/>
      <c r="M3586" s="429"/>
      <c r="N3586" s="429"/>
    </row>
    <row r="3587" spans="1:14" ht="24.95" customHeight="1" x14ac:dyDescent="0.2">
      <c r="A3587" s="429"/>
      <c r="B3587" s="429"/>
      <c r="C3587" s="429"/>
      <c r="D3587" s="429"/>
      <c r="E3587" s="429"/>
      <c r="F3587" s="429"/>
      <c r="G3587" s="429"/>
      <c r="H3587" s="429"/>
      <c r="I3587" s="429"/>
      <c r="J3587" s="429"/>
      <c r="K3587" s="429"/>
      <c r="L3587" s="429"/>
      <c r="M3587" s="429"/>
      <c r="N3587" s="429"/>
    </row>
    <row r="3588" spans="1:14" ht="24.95" customHeight="1" x14ac:dyDescent="0.2">
      <c r="A3588" s="429"/>
      <c r="B3588" s="429"/>
      <c r="C3588" s="429"/>
      <c r="D3588" s="429"/>
      <c r="E3588" s="429"/>
      <c r="F3588" s="429"/>
      <c r="G3588" s="429"/>
      <c r="H3588" s="429"/>
      <c r="I3588" s="429"/>
      <c r="J3588" s="429"/>
      <c r="K3588" s="429"/>
      <c r="L3588" s="429"/>
      <c r="M3588" s="429"/>
      <c r="N3588" s="429"/>
    </row>
    <row r="3589" spans="1:14" ht="24.95" customHeight="1" x14ac:dyDescent="0.2">
      <c r="A3589" s="429"/>
      <c r="B3589" s="429"/>
      <c r="C3589" s="429"/>
      <c r="D3589" s="429"/>
      <c r="E3589" s="429"/>
      <c r="F3589" s="429"/>
      <c r="G3589" s="429"/>
      <c r="H3589" s="429"/>
      <c r="I3589" s="429"/>
      <c r="J3589" s="429"/>
      <c r="K3589" s="429"/>
      <c r="L3589" s="429"/>
      <c r="M3589" s="429"/>
      <c r="N3589" s="429"/>
    </row>
    <row r="3590" spans="1:14" ht="24.95" customHeight="1" x14ac:dyDescent="0.2">
      <c r="A3590" s="429"/>
      <c r="B3590" s="429"/>
      <c r="C3590" s="429"/>
      <c r="D3590" s="429"/>
      <c r="E3590" s="429"/>
      <c r="F3590" s="429"/>
      <c r="G3590" s="429"/>
      <c r="H3590" s="429"/>
      <c r="I3590" s="429"/>
      <c r="J3590" s="429"/>
      <c r="K3590" s="429"/>
      <c r="L3590" s="429"/>
      <c r="M3590" s="429"/>
      <c r="N3590" s="429"/>
    </row>
    <row r="3591" spans="1:14" ht="24.95" customHeight="1" x14ac:dyDescent="0.2">
      <c r="A3591" s="429"/>
      <c r="B3591" s="429"/>
      <c r="C3591" s="429"/>
      <c r="D3591" s="429"/>
      <c r="E3591" s="429"/>
      <c r="F3591" s="429"/>
      <c r="G3591" s="429"/>
      <c r="H3591" s="429"/>
      <c r="I3591" s="429"/>
      <c r="J3591" s="429"/>
      <c r="K3591" s="429"/>
      <c r="L3591" s="429"/>
      <c r="M3591" s="429"/>
      <c r="N3591" s="429"/>
    </row>
    <row r="3592" spans="1:14" ht="24.95" customHeight="1" x14ac:dyDescent="0.2">
      <c r="A3592" s="429"/>
      <c r="B3592" s="429"/>
      <c r="C3592" s="429"/>
      <c r="D3592" s="429"/>
      <c r="E3592" s="429"/>
      <c r="F3592" s="429"/>
      <c r="G3592" s="429"/>
      <c r="H3592" s="429"/>
      <c r="I3592" s="429"/>
      <c r="J3592" s="429"/>
      <c r="K3592" s="429"/>
      <c r="L3592" s="429"/>
      <c r="M3592" s="429"/>
      <c r="N3592" s="429"/>
    </row>
    <row r="3593" spans="1:14" ht="24.95" customHeight="1" x14ac:dyDescent="0.2">
      <c r="A3593" s="429"/>
      <c r="B3593" s="429"/>
      <c r="C3593" s="429"/>
      <c r="D3593" s="429"/>
      <c r="E3593" s="429"/>
      <c r="F3593" s="429"/>
      <c r="G3593" s="429"/>
      <c r="H3593" s="429"/>
      <c r="I3593" s="429"/>
      <c r="J3593" s="429"/>
      <c r="K3593" s="429"/>
      <c r="L3593" s="429"/>
      <c r="M3593" s="429"/>
      <c r="N3593" s="429"/>
    </row>
    <row r="3594" spans="1:14" ht="24.95" customHeight="1" x14ac:dyDescent="0.2">
      <c r="A3594" s="429"/>
      <c r="B3594" s="429"/>
      <c r="C3594" s="429"/>
      <c r="D3594" s="429"/>
      <c r="E3594" s="429"/>
      <c r="F3594" s="429"/>
      <c r="G3594" s="429"/>
      <c r="H3594" s="429"/>
      <c r="I3594" s="429"/>
      <c r="J3594" s="429"/>
      <c r="K3594" s="429"/>
      <c r="L3594" s="429"/>
      <c r="M3594" s="429"/>
      <c r="N3594" s="429"/>
    </row>
    <row r="3595" spans="1:14" ht="24.95" customHeight="1" x14ac:dyDescent="0.2">
      <c r="A3595" s="429"/>
      <c r="B3595" s="429"/>
      <c r="C3595" s="429"/>
      <c r="D3595" s="429"/>
      <c r="E3595" s="429"/>
      <c r="F3595" s="429"/>
      <c r="G3595" s="429"/>
      <c r="H3595" s="429"/>
      <c r="I3595" s="429"/>
      <c r="J3595" s="429"/>
      <c r="K3595" s="429"/>
      <c r="L3595" s="429"/>
      <c r="M3595" s="429"/>
      <c r="N3595" s="429"/>
    </row>
    <row r="3596" spans="1:14" ht="24.95" customHeight="1" x14ac:dyDescent="0.2">
      <c r="A3596" s="429"/>
      <c r="B3596" s="429"/>
      <c r="C3596" s="429"/>
      <c r="D3596" s="429"/>
      <c r="E3596" s="429"/>
      <c r="F3596" s="429"/>
      <c r="G3596" s="429"/>
      <c r="H3596" s="429"/>
      <c r="I3596" s="429"/>
      <c r="J3596" s="429"/>
      <c r="K3596" s="429"/>
      <c r="L3596" s="429"/>
      <c r="M3596" s="429"/>
      <c r="N3596" s="429"/>
    </row>
    <row r="3597" spans="1:14" ht="24.95" customHeight="1" x14ac:dyDescent="0.2">
      <c r="A3597" s="429"/>
      <c r="B3597" s="429"/>
      <c r="C3597" s="429"/>
      <c r="D3597" s="429"/>
      <c r="E3597" s="429"/>
      <c r="F3597" s="429"/>
      <c r="G3597" s="429"/>
      <c r="H3597" s="429"/>
      <c r="I3597" s="429"/>
      <c r="J3597" s="429"/>
      <c r="K3597" s="429"/>
      <c r="L3597" s="429"/>
      <c r="M3597" s="429"/>
      <c r="N3597" s="429"/>
    </row>
    <row r="3598" spans="1:14" ht="24.95" customHeight="1" x14ac:dyDescent="0.2">
      <c r="A3598" s="429"/>
      <c r="B3598" s="429"/>
      <c r="C3598" s="429"/>
      <c r="D3598" s="429"/>
      <c r="E3598" s="429"/>
      <c r="F3598" s="429"/>
      <c r="G3598" s="429"/>
      <c r="H3598" s="429"/>
      <c r="I3598" s="429"/>
      <c r="J3598" s="429"/>
      <c r="K3598" s="429"/>
      <c r="L3598" s="429"/>
      <c r="M3598" s="429"/>
      <c r="N3598" s="429"/>
    </row>
    <row r="3599" spans="1:14" ht="24.95" customHeight="1" x14ac:dyDescent="0.2">
      <c r="A3599" s="429"/>
      <c r="B3599" s="429"/>
      <c r="C3599" s="429"/>
      <c r="D3599" s="429"/>
      <c r="E3599" s="429"/>
      <c r="F3599" s="429"/>
      <c r="G3599" s="429"/>
      <c r="H3599" s="429"/>
      <c r="I3599" s="429"/>
      <c r="J3599" s="429"/>
      <c r="K3599" s="429"/>
      <c r="L3599" s="429"/>
      <c r="M3599" s="429"/>
      <c r="N3599" s="429"/>
    </row>
    <row r="3600" spans="1:14" ht="24.95" customHeight="1" x14ac:dyDescent="0.2">
      <c r="A3600" s="429"/>
      <c r="B3600" s="429"/>
      <c r="C3600" s="429"/>
      <c r="D3600" s="429"/>
      <c r="E3600" s="429"/>
      <c r="F3600" s="429"/>
      <c r="G3600" s="429"/>
      <c r="H3600" s="429"/>
      <c r="I3600" s="429"/>
      <c r="J3600" s="429"/>
      <c r="K3600" s="429"/>
      <c r="L3600" s="429"/>
      <c r="M3600" s="429"/>
      <c r="N3600" s="429"/>
    </row>
    <row r="3601" spans="1:14" ht="24.95" customHeight="1" x14ac:dyDescent="0.2">
      <c r="A3601" s="429"/>
      <c r="B3601" s="429"/>
      <c r="C3601" s="429"/>
      <c r="D3601" s="429"/>
      <c r="E3601" s="429"/>
      <c r="F3601" s="429"/>
      <c r="G3601" s="429"/>
      <c r="H3601" s="429"/>
      <c r="I3601" s="429"/>
      <c r="J3601" s="429"/>
      <c r="K3601" s="429"/>
      <c r="L3601" s="429"/>
      <c r="M3601" s="429"/>
      <c r="N3601" s="429"/>
    </row>
    <row r="3602" spans="1:14" ht="24.95" customHeight="1" x14ac:dyDescent="0.2">
      <c r="A3602" s="429"/>
      <c r="B3602" s="429"/>
      <c r="C3602" s="429"/>
      <c r="D3602" s="429"/>
      <c r="E3602" s="429"/>
      <c r="F3602" s="429"/>
      <c r="G3602" s="429"/>
      <c r="H3602" s="429"/>
      <c r="I3602" s="429"/>
      <c r="J3602" s="429"/>
      <c r="K3602" s="429"/>
      <c r="L3602" s="429"/>
      <c r="M3602" s="429"/>
      <c r="N3602" s="429"/>
    </row>
    <row r="3603" spans="1:14" ht="24.95" customHeight="1" x14ac:dyDescent="0.2">
      <c r="A3603" s="429"/>
      <c r="B3603" s="429"/>
      <c r="C3603" s="429"/>
      <c r="D3603" s="429"/>
      <c r="E3603" s="429"/>
      <c r="F3603" s="429"/>
      <c r="G3603" s="429"/>
      <c r="H3603" s="429"/>
      <c r="I3603" s="429"/>
      <c r="J3603" s="429"/>
      <c r="K3603" s="429"/>
      <c r="L3603" s="429"/>
      <c r="M3603" s="429"/>
      <c r="N3603" s="429"/>
    </row>
    <row r="3604" spans="1:14" ht="24.95" customHeight="1" x14ac:dyDescent="0.2">
      <c r="A3604" s="429"/>
      <c r="B3604" s="429"/>
      <c r="C3604" s="429"/>
      <c r="D3604" s="429"/>
      <c r="E3604" s="429"/>
      <c r="F3604" s="429"/>
      <c r="G3604" s="429"/>
      <c r="H3604" s="429"/>
      <c r="I3604" s="429"/>
      <c r="J3604" s="429"/>
      <c r="K3604" s="429"/>
      <c r="L3604" s="429"/>
      <c r="M3604" s="429"/>
      <c r="N3604" s="429"/>
    </row>
    <row r="3605" spans="1:14" ht="24.95" customHeight="1" x14ac:dyDescent="0.2">
      <c r="A3605" s="429"/>
      <c r="B3605" s="429"/>
      <c r="C3605" s="429"/>
      <c r="D3605" s="429"/>
      <c r="E3605" s="429"/>
      <c r="F3605" s="429"/>
      <c r="G3605" s="429"/>
      <c r="H3605" s="429"/>
      <c r="I3605" s="429"/>
      <c r="J3605" s="429"/>
      <c r="K3605" s="429"/>
      <c r="L3605" s="429"/>
      <c r="M3605" s="429"/>
      <c r="N3605" s="429"/>
    </row>
    <row r="3606" spans="1:14" ht="24.95" customHeight="1" x14ac:dyDescent="0.2">
      <c r="A3606" s="429"/>
      <c r="B3606" s="429"/>
      <c r="C3606" s="429"/>
      <c r="D3606" s="429"/>
      <c r="E3606" s="429"/>
      <c r="F3606" s="429"/>
      <c r="G3606" s="429"/>
      <c r="H3606" s="429"/>
      <c r="I3606" s="429"/>
      <c r="J3606" s="429"/>
      <c r="K3606" s="429"/>
      <c r="L3606" s="429"/>
      <c r="M3606" s="429"/>
      <c r="N3606" s="429"/>
    </row>
    <row r="3607" spans="1:14" ht="24.95" customHeight="1" x14ac:dyDescent="0.2">
      <c r="A3607" s="429"/>
      <c r="B3607" s="429"/>
      <c r="C3607" s="429"/>
      <c r="D3607" s="429"/>
      <c r="E3607" s="429"/>
      <c r="F3607" s="429"/>
      <c r="G3607" s="429"/>
      <c r="H3607" s="429"/>
      <c r="I3607" s="429"/>
      <c r="J3607" s="429"/>
      <c r="K3607" s="429"/>
      <c r="L3607" s="429"/>
      <c r="M3607" s="429"/>
      <c r="N3607" s="429"/>
    </row>
    <row r="3608" spans="1:14" ht="24.95" customHeight="1" x14ac:dyDescent="0.2">
      <c r="A3608" s="429"/>
      <c r="B3608" s="429"/>
      <c r="C3608" s="429"/>
      <c r="D3608" s="429"/>
      <c r="E3608" s="429"/>
      <c r="F3608" s="429"/>
      <c r="G3608" s="429"/>
      <c r="H3608" s="429"/>
      <c r="I3608" s="429"/>
      <c r="J3608" s="429"/>
      <c r="K3608" s="429"/>
      <c r="L3608" s="429"/>
      <c r="M3608" s="429"/>
      <c r="N3608" s="429"/>
    </row>
    <row r="3609" spans="1:14" ht="24.95" customHeight="1" x14ac:dyDescent="0.2">
      <c r="A3609" s="429"/>
      <c r="B3609" s="429"/>
      <c r="C3609" s="429"/>
      <c r="D3609" s="429"/>
      <c r="E3609" s="429"/>
      <c r="F3609" s="429"/>
      <c r="G3609" s="429"/>
      <c r="H3609" s="429"/>
      <c r="I3609" s="429"/>
      <c r="J3609" s="429"/>
      <c r="K3609" s="429"/>
      <c r="L3609" s="429"/>
      <c r="M3609" s="429"/>
      <c r="N3609" s="4"/>
    </row>
    <row r="3610" spans="1:14" ht="24.95" customHeight="1" x14ac:dyDescent="0.2">
      <c r="A3610" s="429"/>
      <c r="B3610" s="429"/>
      <c r="C3610" s="429"/>
      <c r="D3610" s="429"/>
      <c r="E3610" s="429"/>
      <c r="F3610" s="429"/>
      <c r="G3610" s="429"/>
      <c r="H3610" s="429"/>
      <c r="I3610" s="429"/>
      <c r="J3610" s="429"/>
      <c r="K3610" s="429"/>
      <c r="L3610" s="429"/>
      <c r="M3610" s="429"/>
      <c r="N3610" s="4"/>
    </row>
    <row r="3611" spans="1:14" ht="24.95" customHeight="1" x14ac:dyDescent="0.2">
      <c r="A3611" s="429"/>
      <c r="B3611" s="429"/>
      <c r="C3611" s="429"/>
      <c r="D3611" s="429"/>
      <c r="E3611" s="429"/>
      <c r="F3611" s="429"/>
      <c r="G3611" s="429"/>
      <c r="H3611" s="429"/>
      <c r="I3611" s="429"/>
      <c r="J3611" s="429"/>
      <c r="K3611" s="429"/>
      <c r="L3611" s="429"/>
      <c r="M3611" s="429"/>
      <c r="N3611" s="4"/>
    </row>
    <row r="3612" spans="1:14" ht="24.95" customHeight="1" x14ac:dyDescent="0.2">
      <c r="A3612" s="429"/>
      <c r="B3612" s="429"/>
      <c r="C3612" s="429"/>
      <c r="D3612" s="429"/>
      <c r="E3612" s="429"/>
      <c r="F3612" s="429"/>
      <c r="G3612" s="429"/>
      <c r="H3612" s="429"/>
      <c r="I3612" s="429"/>
      <c r="J3612" s="429"/>
      <c r="K3612" s="429"/>
      <c r="L3612" s="429"/>
      <c r="M3612" s="429"/>
      <c r="N3612" s="4"/>
    </row>
    <row r="3613" spans="1:14" ht="24.95" customHeight="1" x14ac:dyDescent="0.2">
      <c r="A3613" s="429"/>
      <c r="B3613" s="429"/>
      <c r="C3613" s="429"/>
      <c r="D3613" s="429"/>
      <c r="E3613" s="429"/>
      <c r="F3613" s="429"/>
      <c r="G3613" s="429"/>
      <c r="H3613" s="429"/>
      <c r="I3613" s="429"/>
      <c r="J3613" s="429"/>
      <c r="K3613" s="429"/>
      <c r="L3613" s="429"/>
      <c r="M3613" s="429"/>
      <c r="N3613" s="4"/>
    </row>
    <row r="3614" spans="1:14" ht="24.95" customHeight="1" x14ac:dyDescent="0.2">
      <c r="A3614" s="429"/>
      <c r="B3614" s="429"/>
      <c r="C3614" s="429"/>
      <c r="D3614" s="429"/>
      <c r="E3614" s="429"/>
      <c r="F3614" s="429"/>
      <c r="G3614" s="429"/>
      <c r="H3614" s="429"/>
      <c r="I3614" s="429"/>
      <c r="J3614" s="429"/>
      <c r="K3614" s="429"/>
      <c r="L3614" s="429"/>
      <c r="M3614" s="429"/>
      <c r="N3614" s="4"/>
    </row>
    <row r="3615" spans="1:14" ht="24.95" customHeight="1" x14ac:dyDescent="0.2">
      <c r="A3615" s="429"/>
      <c r="B3615" s="429"/>
      <c r="C3615" s="429"/>
      <c r="D3615" s="429"/>
      <c r="E3615" s="429"/>
      <c r="F3615" s="429"/>
      <c r="G3615" s="429"/>
      <c r="H3615" s="429"/>
      <c r="I3615" s="429"/>
      <c r="J3615" s="429"/>
      <c r="K3615" s="429"/>
      <c r="L3615" s="429"/>
      <c r="M3615" s="429"/>
      <c r="N3615" s="4"/>
    </row>
    <row r="3616" spans="1:14" ht="24.95" customHeight="1" x14ac:dyDescent="0.2">
      <c r="A3616" s="429"/>
      <c r="B3616" s="429"/>
      <c r="C3616" s="429"/>
      <c r="D3616" s="429"/>
      <c r="E3616" s="429"/>
      <c r="F3616" s="429"/>
      <c r="G3616" s="429"/>
      <c r="H3616" s="429"/>
      <c r="I3616" s="429"/>
      <c r="J3616" s="429"/>
      <c r="K3616" s="429"/>
      <c r="L3616" s="429"/>
      <c r="M3616" s="429"/>
      <c r="N3616" s="4">
        <v>42</v>
      </c>
    </row>
    <row r="3617" spans="1:14" ht="39.950000000000003" customHeight="1" x14ac:dyDescent="0.5">
      <c r="A3617" s="787" t="s">
        <v>473</v>
      </c>
      <c r="B3617" s="787"/>
      <c r="C3617" s="787"/>
      <c r="D3617" s="787"/>
      <c r="E3617" s="787"/>
      <c r="F3617" s="787"/>
      <c r="G3617" s="787"/>
      <c r="H3617" s="787"/>
      <c r="I3617" s="787"/>
      <c r="J3617" s="787"/>
      <c r="K3617" s="787"/>
      <c r="L3617" s="787"/>
      <c r="M3617" s="787"/>
      <c r="N3617" s="787"/>
    </row>
    <row r="3618" spans="1:14" ht="24.95" customHeight="1" x14ac:dyDescent="0.4">
      <c r="A3618" s="441"/>
      <c r="B3618" s="442"/>
      <c r="C3618" s="442"/>
      <c r="D3618" s="442"/>
      <c r="E3618" s="442"/>
      <c r="F3618" s="442"/>
      <c r="G3618" s="442"/>
      <c r="H3618" s="442"/>
      <c r="I3618" s="442"/>
      <c r="J3618" s="442"/>
      <c r="K3618" s="442"/>
      <c r="L3618" s="442"/>
      <c r="M3618" s="442"/>
      <c r="N3618" s="442"/>
    </row>
    <row r="3619" spans="1:14" ht="24.95" customHeight="1" x14ac:dyDescent="0.2">
      <c r="A3619" s="429"/>
      <c r="B3619" s="429"/>
      <c r="C3619" s="429"/>
      <c r="D3619" s="429"/>
      <c r="E3619" s="429"/>
      <c r="F3619" s="429"/>
      <c r="G3619" s="429"/>
      <c r="H3619" s="429"/>
      <c r="I3619" s="429"/>
      <c r="J3619" s="429"/>
      <c r="K3619" s="429"/>
      <c r="L3619" s="429"/>
      <c r="M3619" s="429"/>
      <c r="N3619" s="429"/>
    </row>
    <row r="3620" spans="1:14" ht="24.95" customHeight="1" x14ac:dyDescent="0.2">
      <c r="A3620" s="429"/>
      <c r="B3620" s="429"/>
      <c r="C3620" s="429"/>
      <c r="D3620" s="429"/>
      <c r="E3620" s="429"/>
      <c r="F3620" s="429"/>
      <c r="G3620" s="429"/>
      <c r="H3620" s="429"/>
      <c r="I3620" s="429"/>
      <c r="J3620" s="429"/>
      <c r="K3620" s="429"/>
      <c r="L3620" s="429"/>
      <c r="M3620" s="429"/>
      <c r="N3620" s="429"/>
    </row>
    <row r="3621" spans="1:14" ht="24.95" customHeight="1" x14ac:dyDescent="0.2">
      <c r="A3621" s="429"/>
      <c r="B3621" s="429"/>
      <c r="C3621" s="429"/>
      <c r="D3621" s="429"/>
      <c r="E3621" s="429"/>
      <c r="F3621" s="429"/>
      <c r="G3621" s="429"/>
      <c r="H3621" s="429"/>
      <c r="I3621" s="429"/>
      <c r="J3621" s="429"/>
      <c r="K3621" s="429"/>
      <c r="L3621" s="429"/>
      <c r="M3621" s="429"/>
      <c r="N3621" s="429"/>
    </row>
    <row r="3622" spans="1:14" ht="24.95" customHeight="1" x14ac:dyDescent="0.2">
      <c r="A3622" s="429"/>
      <c r="B3622" s="429"/>
      <c r="C3622" s="429"/>
      <c r="D3622" s="429"/>
      <c r="E3622" s="429"/>
      <c r="F3622" s="429"/>
      <c r="G3622" s="429"/>
      <c r="H3622" s="429"/>
      <c r="I3622" s="429"/>
      <c r="J3622" s="429"/>
      <c r="K3622" s="429"/>
      <c r="L3622" s="429"/>
      <c r="M3622" s="429"/>
      <c r="N3622" s="429"/>
    </row>
    <row r="3623" spans="1:14" ht="24.95" customHeight="1" x14ac:dyDescent="0.2">
      <c r="A3623" s="429"/>
      <c r="B3623" s="429"/>
      <c r="C3623" s="429"/>
      <c r="D3623" s="429"/>
      <c r="E3623" s="429"/>
      <c r="F3623" s="429"/>
      <c r="G3623" s="429"/>
      <c r="H3623" s="429"/>
      <c r="I3623" s="429"/>
      <c r="J3623" s="429"/>
      <c r="K3623" s="429"/>
      <c r="L3623" s="429"/>
      <c r="M3623" s="429"/>
      <c r="N3623" s="429"/>
    </row>
    <row r="3624" spans="1:14" ht="24.95" customHeight="1" x14ac:dyDescent="0.2">
      <c r="A3624" s="429"/>
      <c r="B3624" s="429"/>
      <c r="C3624" s="429"/>
      <c r="D3624" s="429"/>
      <c r="E3624" s="429"/>
      <c r="F3624" s="429"/>
      <c r="G3624" s="429"/>
      <c r="H3624" s="429"/>
      <c r="I3624" s="429"/>
      <c r="J3624" s="429"/>
      <c r="K3624" s="429"/>
      <c r="L3624" s="429"/>
      <c r="M3624" s="429"/>
      <c r="N3624" s="429"/>
    </row>
    <row r="3625" spans="1:14" ht="24.95" customHeight="1" x14ac:dyDescent="0.2">
      <c r="A3625" s="429"/>
      <c r="B3625" s="429"/>
      <c r="C3625" s="429"/>
      <c r="D3625" s="429"/>
      <c r="E3625" s="429"/>
      <c r="F3625" s="429"/>
      <c r="G3625" s="429"/>
      <c r="H3625" s="429"/>
      <c r="I3625" s="429"/>
      <c r="J3625" s="429"/>
      <c r="K3625" s="429"/>
      <c r="L3625" s="429"/>
      <c r="M3625" s="429"/>
      <c r="N3625" s="429"/>
    </row>
    <row r="3626" spans="1:14" ht="24.95" customHeight="1" x14ac:dyDescent="0.2">
      <c r="A3626" s="429"/>
      <c r="B3626" s="429"/>
      <c r="C3626" s="429"/>
      <c r="D3626" s="429"/>
      <c r="E3626" s="429"/>
      <c r="F3626" s="429"/>
      <c r="G3626" s="429"/>
      <c r="H3626" s="429"/>
      <c r="I3626" s="429"/>
      <c r="J3626" s="429"/>
      <c r="K3626" s="429"/>
      <c r="L3626" s="429"/>
      <c r="M3626" s="429"/>
      <c r="N3626" s="429"/>
    </row>
    <row r="3627" spans="1:14" ht="24.95" customHeight="1" x14ac:dyDescent="0.2">
      <c r="A3627" s="429"/>
      <c r="B3627" s="429"/>
      <c r="C3627" s="429"/>
      <c r="D3627" s="429"/>
      <c r="E3627" s="429"/>
      <c r="F3627" s="429"/>
      <c r="G3627" s="429"/>
      <c r="H3627" s="429"/>
      <c r="I3627" s="429"/>
      <c r="J3627" s="429"/>
      <c r="K3627" s="429"/>
      <c r="L3627" s="429"/>
      <c r="M3627" s="429"/>
      <c r="N3627" s="429"/>
    </row>
    <row r="3628" spans="1:14" ht="24.95" customHeight="1" x14ac:dyDescent="0.2">
      <c r="A3628" s="429"/>
      <c r="B3628" s="429"/>
      <c r="C3628" s="429"/>
      <c r="D3628" s="429"/>
      <c r="E3628" s="429"/>
      <c r="F3628" s="429"/>
      <c r="G3628" s="429"/>
      <c r="H3628" s="429"/>
      <c r="I3628" s="429"/>
      <c r="J3628" s="429"/>
      <c r="K3628" s="429"/>
      <c r="L3628" s="429"/>
      <c r="M3628" s="429"/>
    </row>
    <row r="3629" spans="1:14" ht="24.95" customHeight="1" x14ac:dyDescent="0.2">
      <c r="A3629" s="429"/>
      <c r="B3629" s="429"/>
      <c r="C3629" s="429"/>
      <c r="D3629" s="429"/>
      <c r="E3629" s="429"/>
      <c r="F3629" s="429"/>
      <c r="G3629" s="429"/>
      <c r="H3629" s="429"/>
      <c r="I3629" s="429"/>
      <c r="J3629" s="429"/>
      <c r="K3629" s="429"/>
      <c r="L3629" s="429"/>
      <c r="M3629" s="429"/>
      <c r="N3629" s="4"/>
    </row>
    <row r="3630" spans="1:14" ht="24.95" customHeight="1" x14ac:dyDescent="0.2">
      <c r="A3630" s="429"/>
      <c r="B3630" s="429"/>
      <c r="C3630" s="429"/>
      <c r="D3630" s="429"/>
      <c r="E3630" s="429"/>
      <c r="F3630" s="429"/>
      <c r="G3630" s="429"/>
      <c r="H3630" s="429"/>
      <c r="I3630" s="429"/>
      <c r="J3630" s="429"/>
      <c r="K3630" s="429"/>
      <c r="L3630" s="429"/>
      <c r="M3630" s="429"/>
      <c r="N3630" s="4"/>
    </row>
    <row r="3631" spans="1:14" ht="24.95" customHeight="1" x14ac:dyDescent="0.2">
      <c r="A3631" s="429"/>
      <c r="B3631" s="429"/>
      <c r="C3631" s="429"/>
      <c r="D3631" s="429"/>
      <c r="E3631" s="429"/>
      <c r="F3631" s="429"/>
      <c r="G3631" s="429"/>
      <c r="H3631" s="429"/>
      <c r="I3631" s="429"/>
      <c r="J3631" s="429"/>
      <c r="K3631" s="429"/>
      <c r="L3631" s="429"/>
      <c r="M3631" s="429"/>
      <c r="N3631" s="4"/>
    </row>
    <row r="3632" spans="1:14" ht="24.95" customHeight="1" x14ac:dyDescent="0.2">
      <c r="A3632" s="429"/>
      <c r="B3632" s="429"/>
      <c r="C3632" s="429"/>
      <c r="D3632" s="429"/>
      <c r="E3632" s="429"/>
      <c r="F3632" s="429"/>
      <c r="G3632" s="429"/>
      <c r="H3632" s="429"/>
      <c r="I3632" s="429"/>
      <c r="J3632" s="429"/>
      <c r="K3632" s="429"/>
      <c r="L3632" s="429"/>
      <c r="M3632" s="429"/>
      <c r="N3632" s="4"/>
    </row>
    <row r="3633" spans="1:14" ht="24.95" customHeight="1" x14ac:dyDescent="0.2">
      <c r="A3633" s="429"/>
      <c r="B3633" s="429"/>
      <c r="C3633" s="429"/>
      <c r="D3633" s="429"/>
      <c r="E3633" s="429"/>
      <c r="F3633" s="429"/>
      <c r="G3633" s="429"/>
      <c r="H3633" s="429"/>
      <c r="I3633" s="429"/>
      <c r="J3633" s="429"/>
      <c r="K3633" s="429"/>
      <c r="L3633" s="429"/>
      <c r="M3633" s="429"/>
      <c r="N3633" s="4"/>
    </row>
    <row r="3634" spans="1:14" ht="24.95" customHeight="1" x14ac:dyDescent="0.2">
      <c r="A3634" s="429"/>
      <c r="B3634" s="429"/>
      <c r="C3634" s="429"/>
      <c r="D3634" s="429"/>
      <c r="E3634" s="429"/>
      <c r="F3634" s="429"/>
      <c r="G3634" s="429"/>
      <c r="H3634" s="429"/>
      <c r="I3634" s="429"/>
      <c r="J3634" s="429"/>
      <c r="K3634" s="429"/>
      <c r="L3634" s="429"/>
      <c r="M3634" s="429"/>
      <c r="N3634" s="4"/>
    </row>
    <row r="3635" spans="1:14" ht="24.95" customHeight="1" x14ac:dyDescent="0.2">
      <c r="A3635" s="429"/>
      <c r="B3635" s="429"/>
      <c r="C3635" s="429"/>
      <c r="D3635" s="429"/>
      <c r="E3635" s="429"/>
      <c r="F3635" s="429"/>
      <c r="G3635" s="429"/>
      <c r="H3635" s="429"/>
      <c r="I3635" s="429"/>
      <c r="J3635" s="429"/>
      <c r="K3635" s="429"/>
      <c r="L3635" s="429"/>
      <c r="M3635" s="429"/>
      <c r="N3635" s="4"/>
    </row>
    <row r="3636" spans="1:14" ht="24.95" customHeight="1" x14ac:dyDescent="0.2">
      <c r="A3636" s="429"/>
      <c r="B3636" s="429"/>
      <c r="C3636" s="429"/>
      <c r="D3636" s="429"/>
      <c r="E3636" s="429"/>
      <c r="F3636" s="429"/>
      <c r="G3636" s="429"/>
      <c r="H3636" s="429"/>
      <c r="I3636" s="429"/>
      <c r="J3636" s="429"/>
      <c r="K3636" s="429"/>
      <c r="L3636" s="429"/>
      <c r="M3636" s="429"/>
      <c r="N3636" s="4"/>
    </row>
    <row r="3637" spans="1:14" ht="24.95" customHeight="1" x14ac:dyDescent="0.2">
      <c r="A3637" s="429"/>
      <c r="B3637" s="429"/>
      <c r="C3637" s="429"/>
      <c r="D3637" s="429"/>
      <c r="E3637" s="429"/>
      <c r="F3637" s="429"/>
      <c r="G3637" s="429"/>
      <c r="H3637" s="429"/>
      <c r="I3637" s="429"/>
      <c r="J3637" s="429"/>
      <c r="K3637" s="429"/>
      <c r="L3637" s="429"/>
      <c r="M3637" s="429"/>
      <c r="N3637" s="4"/>
    </row>
    <row r="3638" spans="1:14" ht="24.95" customHeight="1" x14ac:dyDescent="0.2">
      <c r="A3638" s="429"/>
      <c r="B3638" s="429"/>
      <c r="C3638" s="429"/>
      <c r="D3638" s="429"/>
      <c r="E3638" s="429"/>
      <c r="F3638" s="429"/>
      <c r="G3638" s="429"/>
      <c r="H3638" s="429"/>
      <c r="I3638" s="429"/>
      <c r="J3638" s="429"/>
      <c r="K3638" s="429"/>
      <c r="L3638" s="429"/>
      <c r="M3638" s="429"/>
      <c r="N3638" s="4"/>
    </row>
    <row r="3639" spans="1:14" ht="24.95" customHeight="1" x14ac:dyDescent="0.2">
      <c r="A3639" s="429"/>
      <c r="B3639" s="429"/>
      <c r="C3639" s="429"/>
      <c r="D3639" s="429"/>
      <c r="E3639" s="429"/>
      <c r="F3639" s="429"/>
      <c r="G3639" s="429"/>
      <c r="H3639" s="429"/>
      <c r="I3639" s="429"/>
      <c r="J3639" s="429"/>
      <c r="K3639" s="429"/>
      <c r="L3639" s="429"/>
      <c r="M3639" s="429"/>
      <c r="N3639" s="4"/>
    </row>
    <row r="3640" spans="1:14" ht="24.95" customHeight="1" x14ac:dyDescent="0.2">
      <c r="A3640" s="429"/>
      <c r="B3640" s="429"/>
      <c r="C3640" s="429"/>
      <c r="D3640" s="429"/>
      <c r="E3640" s="429"/>
      <c r="F3640" s="429"/>
      <c r="G3640" s="429"/>
      <c r="H3640" s="429"/>
      <c r="I3640" s="429"/>
      <c r="J3640" s="429"/>
      <c r="K3640" s="429"/>
      <c r="L3640" s="429"/>
      <c r="M3640" s="429"/>
      <c r="N3640" s="4"/>
    </row>
    <row r="3641" spans="1:14" ht="24.95" customHeight="1" x14ac:dyDescent="0.2">
      <c r="A3641" s="429"/>
      <c r="B3641" s="429"/>
      <c r="C3641" s="429"/>
      <c r="D3641" s="429"/>
      <c r="E3641" s="429"/>
      <c r="F3641" s="429"/>
      <c r="G3641" s="429"/>
      <c r="H3641" s="429"/>
      <c r="I3641" s="429"/>
      <c r="J3641" s="429"/>
      <c r="K3641" s="429"/>
      <c r="L3641" s="429"/>
      <c r="M3641" s="429"/>
      <c r="N3641" s="4"/>
    </row>
    <row r="3642" spans="1:14" ht="24.95" customHeight="1" x14ac:dyDescent="0.2">
      <c r="A3642" s="429"/>
      <c r="B3642" s="429"/>
      <c r="C3642" s="429"/>
      <c r="D3642" s="429"/>
      <c r="E3642" s="429"/>
      <c r="F3642" s="429"/>
      <c r="G3642" s="429"/>
      <c r="H3642" s="429"/>
      <c r="I3642" s="429"/>
      <c r="J3642" s="429"/>
      <c r="K3642" s="429"/>
      <c r="L3642" s="429"/>
      <c r="M3642" s="429"/>
      <c r="N3642" s="4"/>
    </row>
    <row r="3643" spans="1:14" ht="24.95" customHeight="1" x14ac:dyDescent="0.2">
      <c r="A3643" s="429"/>
      <c r="B3643" s="429"/>
      <c r="C3643" s="429"/>
      <c r="D3643" s="429"/>
      <c r="E3643" s="429"/>
      <c r="F3643" s="429"/>
      <c r="G3643" s="429"/>
      <c r="H3643" s="429"/>
      <c r="I3643" s="429"/>
      <c r="J3643" s="429"/>
      <c r="K3643" s="429"/>
      <c r="L3643" s="429"/>
      <c r="M3643" s="429"/>
      <c r="N3643" s="4"/>
    </row>
    <row r="3644" spans="1:14" ht="24.95" customHeight="1" x14ac:dyDescent="0.2">
      <c r="A3644" s="429"/>
      <c r="B3644" s="429"/>
      <c r="C3644" s="429"/>
      <c r="D3644" s="429"/>
      <c r="E3644" s="429"/>
      <c r="F3644" s="429"/>
      <c r="G3644" s="429"/>
      <c r="H3644" s="429"/>
      <c r="I3644" s="429"/>
      <c r="J3644" s="429"/>
      <c r="K3644" s="429"/>
      <c r="L3644" s="429"/>
      <c r="M3644" s="429"/>
      <c r="N3644" s="4"/>
    </row>
    <row r="3645" spans="1:14" ht="24.95" customHeight="1" x14ac:dyDescent="0.2">
      <c r="A3645" s="429"/>
      <c r="B3645" s="429"/>
      <c r="C3645" s="429"/>
      <c r="D3645" s="429"/>
      <c r="E3645" s="429"/>
      <c r="F3645" s="429"/>
      <c r="G3645" s="429"/>
      <c r="H3645" s="429"/>
      <c r="I3645" s="429"/>
      <c r="J3645" s="429"/>
      <c r="K3645" s="429"/>
      <c r="L3645" s="429"/>
      <c r="M3645" s="429"/>
      <c r="N3645" s="4"/>
    </row>
    <row r="3646" spans="1:14" ht="24.95" customHeight="1" x14ac:dyDescent="0.2">
      <c r="A3646" s="429"/>
      <c r="B3646" s="429"/>
      <c r="C3646" s="429"/>
      <c r="D3646" s="429"/>
      <c r="E3646" s="429"/>
      <c r="F3646" s="429"/>
      <c r="G3646" s="429"/>
      <c r="H3646" s="429"/>
      <c r="I3646" s="429"/>
      <c r="J3646" s="429"/>
      <c r="K3646" s="429"/>
      <c r="L3646" s="429"/>
      <c r="M3646" s="429"/>
      <c r="N3646" s="4"/>
    </row>
    <row r="3647" spans="1:14" ht="24.95" customHeight="1" x14ac:dyDescent="0.2">
      <c r="A3647" s="429"/>
      <c r="B3647" s="429"/>
      <c r="C3647" s="429"/>
      <c r="D3647" s="429"/>
      <c r="E3647" s="429"/>
      <c r="F3647" s="429"/>
      <c r="G3647" s="429"/>
      <c r="H3647" s="429"/>
      <c r="I3647" s="429"/>
      <c r="J3647" s="429"/>
      <c r="K3647" s="429"/>
      <c r="L3647" s="429"/>
      <c r="M3647" s="429"/>
      <c r="N3647" s="4"/>
    </row>
    <row r="3648" spans="1:14" ht="24.95" customHeight="1" x14ac:dyDescent="0.2">
      <c r="A3648" s="429"/>
      <c r="B3648" s="429"/>
      <c r="C3648" s="429"/>
      <c r="D3648" s="429"/>
      <c r="E3648" s="429"/>
      <c r="F3648" s="429"/>
      <c r="G3648" s="429"/>
      <c r="H3648" s="429"/>
      <c r="I3648" s="429"/>
      <c r="J3648" s="429"/>
      <c r="K3648" s="429"/>
      <c r="L3648" s="429"/>
      <c r="M3648" s="429"/>
      <c r="N3648" s="4"/>
    </row>
    <row r="3649" spans="1:14" ht="24.95" customHeight="1" x14ac:dyDescent="0.2">
      <c r="A3649" s="429"/>
      <c r="B3649" s="429"/>
      <c r="C3649" s="429"/>
      <c r="D3649" s="429"/>
      <c r="E3649" s="429"/>
      <c r="F3649" s="429"/>
      <c r="G3649" s="429"/>
      <c r="H3649" s="429"/>
      <c r="I3649" s="429"/>
      <c r="J3649" s="429"/>
      <c r="K3649" s="429"/>
      <c r="L3649" s="429"/>
      <c r="M3649" s="429"/>
      <c r="N3649" s="4"/>
    </row>
    <row r="3650" spans="1:14" ht="24.95" customHeight="1" x14ac:dyDescent="0.2">
      <c r="A3650" s="429"/>
      <c r="B3650" s="429"/>
      <c r="C3650" s="429"/>
      <c r="D3650" s="429"/>
      <c r="E3650" s="429"/>
      <c r="F3650" s="429"/>
      <c r="G3650" s="429"/>
      <c r="H3650" s="429"/>
      <c r="I3650" s="429"/>
      <c r="J3650" s="429"/>
      <c r="K3650" s="429"/>
      <c r="L3650" s="429"/>
      <c r="M3650" s="429"/>
      <c r="N3650" s="4"/>
    </row>
    <row r="3651" spans="1:14" ht="24.95" customHeight="1" x14ac:dyDescent="0.2">
      <c r="A3651" s="429"/>
      <c r="B3651" s="429"/>
      <c r="C3651" s="429"/>
      <c r="D3651" s="429"/>
      <c r="E3651" s="429"/>
      <c r="F3651" s="429"/>
      <c r="G3651" s="429"/>
      <c r="H3651" s="429"/>
      <c r="I3651" s="429"/>
      <c r="J3651" s="429"/>
      <c r="K3651" s="429"/>
      <c r="L3651" s="429"/>
      <c r="M3651" s="429"/>
      <c r="N3651" s="4"/>
    </row>
    <row r="3652" spans="1:14" ht="24.95" customHeight="1" x14ac:dyDescent="0.2">
      <c r="A3652" s="429"/>
      <c r="B3652" s="429"/>
      <c r="C3652" s="429"/>
      <c r="D3652" s="429"/>
      <c r="E3652" s="429"/>
      <c r="F3652" s="429"/>
      <c r="G3652" s="429"/>
      <c r="H3652" s="429"/>
      <c r="I3652" s="429"/>
      <c r="J3652" s="429"/>
      <c r="K3652" s="429"/>
      <c r="L3652" s="429"/>
      <c r="M3652" s="429"/>
      <c r="N3652" s="4"/>
    </row>
    <row r="3653" spans="1:14" ht="24.95" customHeight="1" x14ac:dyDescent="0.2">
      <c r="A3653" s="429"/>
      <c r="B3653" s="429"/>
      <c r="C3653" s="429"/>
      <c r="D3653" s="429"/>
      <c r="E3653" s="429"/>
      <c r="F3653" s="429"/>
      <c r="G3653" s="429"/>
      <c r="H3653" s="429"/>
      <c r="I3653" s="429"/>
      <c r="J3653" s="429"/>
      <c r="K3653" s="429"/>
      <c r="L3653" s="429"/>
      <c r="M3653" s="429"/>
      <c r="N3653" s="4"/>
    </row>
    <row r="3654" spans="1:14" ht="24.95" customHeight="1" x14ac:dyDescent="0.2">
      <c r="A3654" s="429"/>
      <c r="B3654" s="429"/>
      <c r="C3654" s="429"/>
      <c r="D3654" s="429"/>
      <c r="E3654" s="429"/>
      <c r="F3654" s="429"/>
      <c r="G3654" s="429"/>
      <c r="H3654" s="429"/>
      <c r="I3654" s="429"/>
      <c r="J3654" s="429"/>
      <c r="K3654" s="429"/>
      <c r="L3654" s="429"/>
      <c r="M3654" s="429"/>
      <c r="N3654" s="4"/>
    </row>
    <row r="3655" spans="1:14" ht="24.95" customHeight="1" x14ac:dyDescent="0.2">
      <c r="A3655" s="429"/>
      <c r="B3655" s="429"/>
      <c r="C3655" s="429"/>
      <c r="D3655" s="429"/>
      <c r="E3655" s="429"/>
      <c r="F3655" s="429"/>
      <c r="G3655" s="429"/>
      <c r="H3655" s="429"/>
      <c r="I3655" s="429"/>
      <c r="J3655" s="429"/>
      <c r="K3655" s="429"/>
      <c r="L3655" s="429"/>
      <c r="M3655" s="429"/>
      <c r="N3655" s="4"/>
    </row>
    <row r="3656" spans="1:14" ht="24.95" customHeight="1" x14ac:dyDescent="0.2">
      <c r="A3656" s="429"/>
      <c r="B3656" s="429"/>
      <c r="C3656" s="429"/>
      <c r="D3656" s="429"/>
      <c r="E3656" s="429"/>
      <c r="F3656" s="429"/>
      <c r="G3656" s="429"/>
      <c r="H3656" s="429"/>
      <c r="I3656" s="429"/>
      <c r="J3656" s="429"/>
      <c r="K3656" s="429"/>
      <c r="L3656" s="429"/>
      <c r="M3656" s="429"/>
      <c r="N3656" s="4"/>
    </row>
    <row r="3657" spans="1:14" ht="24.95" customHeight="1" x14ac:dyDescent="0.2">
      <c r="A3657" s="429"/>
      <c r="B3657" s="429"/>
      <c r="C3657" s="429"/>
      <c r="D3657" s="429"/>
      <c r="E3657" s="429"/>
      <c r="F3657" s="429"/>
      <c r="G3657" s="429"/>
      <c r="H3657" s="429"/>
      <c r="I3657" s="429"/>
      <c r="J3657" s="429"/>
      <c r="K3657" s="429"/>
      <c r="L3657" s="429"/>
      <c r="M3657" s="429"/>
      <c r="N3657" s="4"/>
    </row>
    <row r="3658" spans="1:14" ht="24.95" customHeight="1" x14ac:dyDescent="0.2">
      <c r="A3658" s="429"/>
      <c r="B3658" s="429"/>
      <c r="C3658" s="429"/>
      <c r="D3658" s="429"/>
      <c r="E3658" s="429"/>
      <c r="F3658" s="429"/>
      <c r="G3658" s="429"/>
      <c r="H3658" s="429"/>
      <c r="I3658" s="429"/>
      <c r="J3658" s="429"/>
      <c r="K3658" s="429"/>
      <c r="L3658" s="429"/>
      <c r="M3658" s="429"/>
      <c r="N3658" s="4"/>
    </row>
    <row r="3659" spans="1:14" ht="24.95" customHeight="1" x14ac:dyDescent="0.2">
      <c r="A3659" s="429"/>
      <c r="B3659" s="429"/>
      <c r="C3659" s="429"/>
      <c r="D3659" s="429"/>
      <c r="E3659" s="429"/>
      <c r="F3659" s="429"/>
      <c r="G3659" s="429"/>
      <c r="H3659" s="429"/>
      <c r="I3659" s="429"/>
      <c r="J3659" s="429"/>
      <c r="K3659" s="429"/>
      <c r="L3659" s="429"/>
      <c r="M3659" s="429"/>
      <c r="N3659" s="4"/>
    </row>
    <row r="3660" spans="1:14" ht="24.95" customHeight="1" x14ac:dyDescent="0.2">
      <c r="A3660" s="429"/>
      <c r="B3660" s="429"/>
      <c r="C3660" s="429"/>
      <c r="D3660" s="429"/>
      <c r="E3660" s="429"/>
      <c r="F3660" s="429"/>
      <c r="G3660" s="429"/>
      <c r="H3660" s="429"/>
      <c r="I3660" s="429"/>
      <c r="J3660" s="429"/>
      <c r="K3660" s="429"/>
      <c r="L3660" s="429"/>
      <c r="M3660" s="429"/>
      <c r="N3660" s="4"/>
    </row>
    <row r="3661" spans="1:14" ht="24.95" customHeight="1" x14ac:dyDescent="0.2">
      <c r="A3661" s="429"/>
      <c r="B3661" s="429"/>
      <c r="C3661" s="429"/>
      <c r="D3661" s="429"/>
      <c r="E3661" s="429"/>
      <c r="F3661" s="429"/>
      <c r="G3661" s="429"/>
      <c r="H3661" s="429"/>
      <c r="I3661" s="429"/>
      <c r="J3661" s="429"/>
      <c r="K3661" s="429"/>
      <c r="L3661" s="429"/>
      <c r="M3661" s="429"/>
      <c r="N3661" s="4"/>
    </row>
    <row r="3662" spans="1:14" ht="24.95" customHeight="1" x14ac:dyDescent="0.2">
      <c r="A3662" s="429"/>
      <c r="B3662" s="429"/>
      <c r="C3662" s="429"/>
      <c r="D3662" s="429"/>
      <c r="E3662" s="429"/>
      <c r="F3662" s="429"/>
      <c r="G3662" s="429"/>
      <c r="H3662" s="429"/>
      <c r="I3662" s="429"/>
      <c r="J3662" s="429"/>
      <c r="K3662" s="429"/>
      <c r="L3662" s="429"/>
      <c r="M3662" s="429"/>
      <c r="N3662" s="4"/>
    </row>
    <row r="3663" spans="1:14" ht="24.95" customHeight="1" x14ac:dyDescent="0.2">
      <c r="A3663" s="429"/>
      <c r="B3663" s="429"/>
      <c r="C3663" s="429"/>
      <c r="D3663" s="429"/>
      <c r="E3663" s="429"/>
      <c r="F3663" s="429"/>
      <c r="G3663" s="429"/>
      <c r="H3663" s="429"/>
      <c r="I3663" s="429"/>
      <c r="J3663" s="429"/>
      <c r="K3663" s="429"/>
      <c r="L3663" s="429"/>
      <c r="M3663" s="429"/>
      <c r="N3663" s="4"/>
    </row>
    <row r="3664" spans="1:14" ht="24.95" customHeight="1" x14ac:dyDescent="0.2">
      <c r="A3664" s="429"/>
      <c r="B3664" s="429"/>
      <c r="C3664" s="429"/>
      <c r="D3664" s="429"/>
      <c r="E3664" s="429"/>
      <c r="F3664" s="429"/>
      <c r="G3664" s="429"/>
      <c r="H3664" s="429"/>
      <c r="I3664" s="429"/>
      <c r="J3664" s="429"/>
      <c r="K3664" s="429"/>
      <c r="L3664" s="429"/>
      <c r="M3664" s="429"/>
      <c r="N3664" s="4"/>
    </row>
    <row r="3665" spans="1:14" ht="24.95" customHeight="1" x14ac:dyDescent="0.2">
      <c r="A3665" s="429"/>
      <c r="B3665" s="429"/>
      <c r="C3665" s="429"/>
      <c r="D3665" s="429"/>
      <c r="E3665" s="429"/>
      <c r="F3665" s="429"/>
      <c r="G3665" s="429"/>
      <c r="H3665" s="429"/>
      <c r="I3665" s="429"/>
      <c r="J3665" s="429"/>
      <c r="K3665" s="429"/>
      <c r="L3665" s="429"/>
      <c r="M3665" s="429"/>
      <c r="N3665" s="4"/>
    </row>
    <row r="3666" spans="1:14" ht="24.95" customHeight="1" x14ac:dyDescent="0.2">
      <c r="A3666" s="429"/>
      <c r="B3666" s="429"/>
      <c r="C3666" s="429"/>
      <c r="D3666" s="429"/>
      <c r="E3666" s="429"/>
      <c r="F3666" s="429"/>
      <c r="G3666" s="429"/>
      <c r="H3666" s="429"/>
      <c r="I3666" s="429"/>
      <c r="J3666" s="429"/>
      <c r="K3666" s="429"/>
      <c r="L3666" s="429"/>
      <c r="M3666" s="429"/>
      <c r="N3666" s="4"/>
    </row>
    <row r="3667" spans="1:14" ht="24.95" customHeight="1" x14ac:dyDescent="0.2">
      <c r="A3667" s="429"/>
      <c r="B3667" s="429"/>
      <c r="C3667" s="429"/>
      <c r="D3667" s="429"/>
      <c r="E3667" s="429"/>
      <c r="F3667" s="429"/>
      <c r="G3667" s="429"/>
      <c r="H3667" s="429"/>
      <c r="I3667" s="429"/>
      <c r="J3667" s="429"/>
      <c r="K3667" s="429"/>
      <c r="L3667" s="429"/>
      <c r="M3667" s="429"/>
      <c r="N3667" s="4"/>
    </row>
    <row r="3668" spans="1:14" ht="24.95" customHeight="1" x14ac:dyDescent="0.2">
      <c r="A3668" s="429"/>
      <c r="B3668" s="429"/>
      <c r="C3668" s="429"/>
      <c r="D3668" s="429"/>
      <c r="E3668" s="429"/>
      <c r="F3668" s="429"/>
      <c r="G3668" s="429"/>
      <c r="H3668" s="429"/>
      <c r="I3668" s="429"/>
      <c r="J3668" s="429"/>
      <c r="K3668" s="429"/>
      <c r="L3668" s="429"/>
      <c r="M3668" s="429"/>
      <c r="N3668" s="4"/>
    </row>
    <row r="3669" spans="1:14" ht="24.95" customHeight="1" x14ac:dyDescent="0.2">
      <c r="A3669" s="429"/>
      <c r="B3669" s="429"/>
      <c r="C3669" s="429"/>
      <c r="D3669" s="429"/>
      <c r="E3669" s="429"/>
      <c r="F3669" s="429"/>
      <c r="G3669" s="429"/>
      <c r="H3669" s="429"/>
      <c r="I3669" s="429"/>
      <c r="J3669" s="429"/>
      <c r="K3669" s="429"/>
      <c r="L3669" s="429"/>
      <c r="M3669" s="429"/>
      <c r="N3669" s="4"/>
    </row>
    <row r="3670" spans="1:14" ht="24.95" customHeight="1" x14ac:dyDescent="0.2">
      <c r="A3670" s="429"/>
      <c r="B3670" s="429"/>
      <c r="C3670" s="429"/>
      <c r="D3670" s="429"/>
      <c r="E3670" s="429"/>
      <c r="F3670" s="429"/>
      <c r="G3670" s="429"/>
      <c r="H3670" s="429"/>
      <c r="I3670" s="429"/>
      <c r="J3670" s="429"/>
      <c r="K3670" s="429"/>
      <c r="L3670" s="429"/>
      <c r="M3670" s="429"/>
      <c r="N3670" s="4"/>
    </row>
    <row r="3671" spans="1:14" ht="24.95" customHeight="1" x14ac:dyDescent="0.2">
      <c r="A3671" s="429"/>
      <c r="B3671" s="429"/>
      <c r="C3671" s="429"/>
      <c r="D3671" s="429"/>
      <c r="E3671" s="429"/>
      <c r="F3671" s="429"/>
      <c r="G3671" s="429"/>
      <c r="H3671" s="429"/>
      <c r="I3671" s="429"/>
      <c r="J3671" s="429"/>
      <c r="K3671" s="429"/>
      <c r="L3671" s="429"/>
      <c r="M3671" s="429"/>
      <c r="N3671" s="4"/>
    </row>
    <row r="3672" spans="1:14" ht="24.95" customHeight="1" x14ac:dyDescent="0.2">
      <c r="A3672" s="429"/>
      <c r="B3672" s="429"/>
      <c r="C3672" s="429"/>
      <c r="D3672" s="429"/>
      <c r="E3672" s="429"/>
      <c r="F3672" s="429"/>
      <c r="G3672" s="429"/>
      <c r="H3672" s="429"/>
      <c r="I3672" s="429"/>
      <c r="J3672" s="429"/>
      <c r="K3672" s="429"/>
      <c r="L3672" s="429"/>
      <c r="M3672" s="429"/>
      <c r="N3672" s="4"/>
    </row>
    <row r="3673" spans="1:14" ht="24.95" customHeight="1" x14ac:dyDescent="0.2">
      <c r="A3673" s="429"/>
      <c r="B3673" s="429"/>
      <c r="C3673" s="429"/>
      <c r="D3673" s="429"/>
      <c r="E3673" s="429"/>
      <c r="F3673" s="429"/>
      <c r="G3673" s="429"/>
      <c r="H3673" s="429"/>
      <c r="I3673" s="429"/>
      <c r="J3673" s="429"/>
      <c r="K3673" s="429"/>
      <c r="L3673" s="429"/>
      <c r="M3673" s="429"/>
      <c r="N3673" s="4"/>
    </row>
    <row r="3674" spans="1:14" ht="24.95" customHeight="1" x14ac:dyDescent="0.2">
      <c r="A3674" s="429"/>
      <c r="B3674" s="429"/>
      <c r="C3674" s="429"/>
      <c r="D3674" s="429"/>
      <c r="E3674" s="429"/>
      <c r="F3674" s="429"/>
      <c r="G3674" s="429"/>
      <c r="H3674" s="429"/>
      <c r="I3674" s="429"/>
      <c r="J3674" s="429"/>
      <c r="K3674" s="429"/>
      <c r="L3674" s="429"/>
      <c r="M3674" s="429"/>
      <c r="N3674" s="4"/>
    </row>
    <row r="3675" spans="1:14" ht="24.95" customHeight="1" x14ac:dyDescent="0.2">
      <c r="A3675" s="429"/>
      <c r="B3675" s="429"/>
      <c r="C3675" s="429"/>
      <c r="D3675" s="429"/>
      <c r="E3675" s="429"/>
      <c r="F3675" s="429"/>
      <c r="G3675" s="429"/>
      <c r="H3675" s="429"/>
      <c r="I3675" s="429"/>
      <c r="J3675" s="429"/>
      <c r="K3675" s="429"/>
      <c r="L3675" s="429"/>
      <c r="M3675" s="429"/>
      <c r="N3675" s="4"/>
    </row>
    <row r="3676" spans="1:14" ht="24.95" customHeight="1" x14ac:dyDescent="0.2">
      <c r="A3676" s="429"/>
      <c r="B3676" s="429"/>
      <c r="C3676" s="429"/>
      <c r="D3676" s="429"/>
      <c r="E3676" s="429"/>
      <c r="F3676" s="429"/>
      <c r="G3676" s="429"/>
      <c r="H3676" s="429"/>
      <c r="I3676" s="429"/>
      <c r="J3676" s="429"/>
      <c r="K3676" s="429"/>
      <c r="L3676" s="429"/>
      <c r="M3676" s="429"/>
      <c r="N3676" s="4"/>
    </row>
    <row r="3677" spans="1:14" ht="24.95" customHeight="1" x14ac:dyDescent="0.2">
      <c r="A3677" s="429"/>
      <c r="B3677" s="429"/>
      <c r="C3677" s="429"/>
      <c r="D3677" s="429"/>
      <c r="E3677" s="429"/>
      <c r="F3677" s="429"/>
      <c r="G3677" s="429"/>
      <c r="H3677" s="429"/>
      <c r="I3677" s="429"/>
      <c r="J3677" s="429"/>
      <c r="K3677" s="429"/>
      <c r="L3677" s="429"/>
      <c r="M3677" s="429"/>
      <c r="N3677" s="4"/>
    </row>
    <row r="3678" spans="1:14" ht="24.95" customHeight="1" x14ac:dyDescent="0.2">
      <c r="A3678" s="429"/>
      <c r="B3678" s="429"/>
      <c r="C3678" s="429"/>
      <c r="D3678" s="429"/>
      <c r="E3678" s="429"/>
      <c r="F3678" s="429"/>
      <c r="G3678" s="429"/>
      <c r="H3678" s="429"/>
      <c r="I3678" s="429"/>
      <c r="J3678" s="429"/>
      <c r="K3678" s="429"/>
      <c r="L3678" s="429"/>
      <c r="M3678" s="429"/>
      <c r="N3678" s="4"/>
    </row>
    <row r="3679" spans="1:14" ht="24.95" customHeight="1" x14ac:dyDescent="0.2">
      <c r="A3679" s="429"/>
      <c r="B3679" s="429"/>
      <c r="C3679" s="429"/>
      <c r="D3679" s="429"/>
      <c r="E3679" s="429"/>
      <c r="F3679" s="429"/>
      <c r="G3679" s="429"/>
      <c r="H3679" s="429"/>
      <c r="I3679" s="429"/>
      <c r="J3679" s="429"/>
      <c r="K3679" s="429"/>
      <c r="L3679" s="429"/>
      <c r="M3679" s="429"/>
      <c r="N3679" s="4"/>
    </row>
    <row r="3680" spans="1:14" ht="24.95" customHeight="1" x14ac:dyDescent="0.2">
      <c r="A3680" s="429"/>
      <c r="B3680" s="429"/>
      <c r="C3680" s="429"/>
      <c r="D3680" s="429"/>
      <c r="E3680" s="429"/>
      <c r="F3680" s="429"/>
      <c r="G3680" s="429"/>
      <c r="H3680" s="429"/>
      <c r="I3680" s="429"/>
      <c r="J3680" s="429"/>
      <c r="K3680" s="429"/>
      <c r="L3680" s="429"/>
      <c r="M3680" s="429"/>
      <c r="N3680" s="4"/>
    </row>
    <row r="3681" spans="1:14" ht="24.95" customHeight="1" x14ac:dyDescent="0.2">
      <c r="A3681" s="429"/>
      <c r="B3681" s="429"/>
      <c r="C3681" s="429"/>
      <c r="D3681" s="429"/>
      <c r="E3681" s="429"/>
      <c r="F3681" s="429"/>
      <c r="G3681" s="429"/>
      <c r="H3681" s="429"/>
      <c r="I3681" s="429"/>
      <c r="J3681" s="429"/>
      <c r="K3681" s="429"/>
      <c r="L3681" s="429"/>
      <c r="M3681" s="429"/>
      <c r="N3681" s="4"/>
    </row>
    <row r="3682" spans="1:14" ht="24.95" customHeight="1" x14ac:dyDescent="0.2">
      <c r="A3682" s="429"/>
      <c r="B3682" s="429"/>
      <c r="C3682" s="429"/>
      <c r="D3682" s="429"/>
      <c r="E3682" s="429"/>
      <c r="F3682" s="429"/>
      <c r="G3682" s="429"/>
      <c r="H3682" s="429"/>
      <c r="I3682" s="429"/>
      <c r="J3682" s="429"/>
      <c r="K3682" s="429"/>
      <c r="L3682" s="429"/>
      <c r="M3682" s="429"/>
      <c r="N3682" s="4"/>
    </row>
    <row r="3683" spans="1:14" ht="24.95" customHeight="1" x14ac:dyDescent="0.2">
      <c r="A3683" s="429"/>
      <c r="B3683" s="429"/>
      <c r="C3683" s="429"/>
      <c r="D3683" s="429"/>
      <c r="E3683" s="429"/>
      <c r="F3683" s="429"/>
      <c r="G3683" s="429"/>
      <c r="H3683" s="429"/>
      <c r="I3683" s="429"/>
      <c r="J3683" s="429"/>
      <c r="K3683" s="429"/>
      <c r="L3683" s="429"/>
      <c r="M3683" s="429"/>
      <c r="N3683" s="4"/>
    </row>
    <row r="3684" spans="1:14" ht="24.95" customHeight="1" x14ac:dyDescent="0.2">
      <c r="A3684" s="429"/>
      <c r="B3684" s="429"/>
      <c r="C3684" s="429"/>
      <c r="D3684" s="429"/>
      <c r="E3684" s="429"/>
      <c r="F3684" s="429"/>
      <c r="G3684" s="429"/>
      <c r="H3684" s="429"/>
      <c r="I3684" s="429"/>
      <c r="J3684" s="429"/>
      <c r="K3684" s="429"/>
      <c r="L3684" s="429"/>
      <c r="M3684" s="429"/>
      <c r="N3684" s="4"/>
    </row>
    <row r="3685" spans="1:14" ht="24.95" customHeight="1" x14ac:dyDescent="0.2">
      <c r="A3685" s="429"/>
      <c r="B3685" s="429"/>
      <c r="C3685" s="429"/>
      <c r="D3685" s="429"/>
      <c r="E3685" s="429"/>
      <c r="F3685" s="429"/>
      <c r="G3685" s="429"/>
      <c r="H3685" s="429"/>
      <c r="I3685" s="429"/>
      <c r="J3685" s="429"/>
      <c r="K3685" s="429"/>
      <c r="L3685" s="429"/>
      <c r="M3685" s="429"/>
      <c r="N3685" s="4"/>
    </row>
    <row r="3686" spans="1:14" ht="24.95" customHeight="1" x14ac:dyDescent="0.2">
      <c r="A3686" s="429"/>
      <c r="B3686" s="429"/>
      <c r="C3686" s="429"/>
      <c r="D3686" s="429"/>
      <c r="E3686" s="429"/>
      <c r="F3686" s="429"/>
      <c r="G3686" s="429"/>
      <c r="H3686" s="429"/>
      <c r="I3686" s="429"/>
      <c r="J3686" s="429"/>
      <c r="K3686" s="429"/>
      <c r="L3686" s="429"/>
      <c r="M3686" s="429"/>
      <c r="N3686" s="4"/>
    </row>
    <row r="3687" spans="1:14" ht="24.95" customHeight="1" x14ac:dyDescent="0.2">
      <c r="A3687" s="429"/>
      <c r="B3687" s="429"/>
      <c r="C3687" s="429"/>
      <c r="D3687" s="429"/>
      <c r="E3687" s="429"/>
      <c r="F3687" s="429"/>
      <c r="G3687" s="429"/>
      <c r="H3687" s="429"/>
      <c r="I3687" s="429"/>
      <c r="J3687" s="429"/>
      <c r="K3687" s="429"/>
      <c r="L3687" s="429"/>
      <c r="M3687" s="429"/>
      <c r="N3687" s="4"/>
    </row>
    <row r="3688" spans="1:14" ht="24.95" customHeight="1" x14ac:dyDescent="0.2">
      <c r="A3688" s="429"/>
      <c r="B3688" s="429"/>
      <c r="C3688" s="429"/>
      <c r="D3688" s="429"/>
      <c r="E3688" s="429"/>
      <c r="F3688" s="429"/>
      <c r="G3688" s="429"/>
      <c r="H3688" s="429"/>
      <c r="I3688" s="429"/>
      <c r="J3688" s="429"/>
      <c r="K3688" s="429"/>
      <c r="L3688" s="429"/>
      <c r="M3688" s="429"/>
      <c r="N3688" s="4"/>
    </row>
    <row r="3689" spans="1:14" ht="24.95" customHeight="1" x14ac:dyDescent="0.2">
      <c r="A3689" s="429"/>
      <c r="B3689" s="429"/>
      <c r="C3689" s="429"/>
      <c r="D3689" s="429"/>
      <c r="E3689" s="429"/>
      <c r="F3689" s="429"/>
      <c r="G3689" s="429"/>
      <c r="H3689" s="429"/>
      <c r="I3689" s="429"/>
      <c r="J3689" s="429"/>
      <c r="K3689" s="429"/>
      <c r="L3689" s="429"/>
      <c r="M3689" s="429"/>
      <c r="N3689" s="4"/>
    </row>
    <row r="3690" spans="1:14" ht="24.95" customHeight="1" x14ac:dyDescent="0.2">
      <c r="A3690" s="429"/>
      <c r="B3690" s="429"/>
      <c r="C3690" s="429"/>
      <c r="D3690" s="429"/>
      <c r="E3690" s="429"/>
      <c r="F3690" s="429"/>
      <c r="G3690" s="429"/>
      <c r="H3690" s="429"/>
      <c r="I3690" s="429"/>
      <c r="J3690" s="429"/>
      <c r="K3690" s="429"/>
      <c r="L3690" s="429"/>
      <c r="M3690" s="429"/>
      <c r="N3690" s="4"/>
    </row>
    <row r="3691" spans="1:14" ht="24.95" customHeight="1" x14ac:dyDescent="0.2">
      <c r="A3691" s="429"/>
      <c r="B3691" s="429"/>
      <c r="C3691" s="429"/>
      <c r="D3691" s="429"/>
      <c r="E3691" s="429"/>
      <c r="F3691" s="429"/>
      <c r="G3691" s="429"/>
      <c r="H3691" s="429"/>
      <c r="I3691" s="429"/>
      <c r="J3691" s="429"/>
      <c r="K3691" s="429"/>
      <c r="L3691" s="429"/>
      <c r="M3691" s="429"/>
      <c r="N3691" s="4"/>
    </row>
    <row r="3692" spans="1:14" ht="24.95" customHeight="1" x14ac:dyDescent="0.2">
      <c r="A3692" s="429"/>
      <c r="B3692" s="429"/>
      <c r="C3692" s="429"/>
      <c r="D3692" s="429"/>
      <c r="E3692" s="429"/>
      <c r="F3692" s="429"/>
      <c r="G3692" s="429"/>
      <c r="H3692" s="429"/>
      <c r="I3692" s="429"/>
      <c r="J3692" s="429"/>
      <c r="K3692" s="429"/>
      <c r="L3692" s="429"/>
      <c r="M3692" s="429"/>
      <c r="N3692" s="4">
        <v>43</v>
      </c>
    </row>
    <row r="3693" spans="1:14" ht="24.95" customHeight="1" x14ac:dyDescent="0.25">
      <c r="A3693" s="592"/>
      <c r="B3693" s="592"/>
      <c r="C3693" s="592"/>
      <c r="D3693" s="592"/>
      <c r="E3693" s="592"/>
      <c r="F3693" s="592"/>
      <c r="G3693" s="592"/>
      <c r="H3693" s="592"/>
      <c r="I3693" s="592"/>
      <c r="J3693" s="592"/>
      <c r="K3693" s="592"/>
      <c r="L3693" s="592"/>
      <c r="M3693" s="592"/>
      <c r="N3693" s="592"/>
    </row>
    <row r="3694" spans="1:14" ht="20.100000000000001" customHeight="1" thickBot="1" x14ac:dyDescent="0.25">
      <c r="A3694" s="703" t="s">
        <v>645</v>
      </c>
      <c r="B3694" s="704"/>
      <c r="C3694" s="704"/>
      <c r="D3694" s="704"/>
      <c r="E3694" s="704"/>
      <c r="F3694" s="704"/>
      <c r="G3694" s="704"/>
      <c r="H3694" s="704"/>
      <c r="I3694" s="704"/>
      <c r="J3694" s="704"/>
      <c r="K3694" s="704"/>
      <c r="L3694" s="450"/>
      <c r="M3694" s="450"/>
      <c r="N3694" s="450"/>
    </row>
    <row r="3695" spans="1:14" ht="20.100000000000001" customHeight="1" thickTop="1" x14ac:dyDescent="0.2">
      <c r="A3695" s="451"/>
      <c r="B3695" s="451"/>
      <c r="C3695" s="451"/>
      <c r="D3695" s="451"/>
      <c r="E3695" s="451"/>
      <c r="F3695" s="451"/>
      <c r="G3695" s="451"/>
      <c r="H3695" s="451"/>
      <c r="I3695" s="451"/>
      <c r="J3695" s="451"/>
      <c r="K3695" s="451"/>
      <c r="L3695" s="451"/>
      <c r="M3695" s="451"/>
      <c r="N3695" s="451"/>
    </row>
    <row r="3696" spans="1:14" ht="20.100000000000001" customHeight="1" x14ac:dyDescent="0.25">
      <c r="A3696" s="585" t="s">
        <v>174</v>
      </c>
      <c r="B3696" s="585"/>
      <c r="C3696" s="585"/>
      <c r="D3696" s="585"/>
      <c r="E3696" s="585"/>
      <c r="F3696" s="585"/>
      <c r="G3696" s="585"/>
      <c r="H3696" s="585"/>
      <c r="I3696" s="585"/>
      <c r="J3696" s="585"/>
      <c r="K3696" s="585"/>
      <c r="L3696" s="449"/>
      <c r="M3696" s="449"/>
      <c r="N3696" s="449"/>
    </row>
    <row r="3697" spans="1:14" ht="20.100000000000001" customHeight="1" thickBot="1" x14ac:dyDescent="0.25">
      <c r="A3697" s="703" t="s">
        <v>607</v>
      </c>
      <c r="B3697" s="704"/>
      <c r="C3697" s="704"/>
      <c r="D3697" s="704"/>
      <c r="E3697" s="704"/>
      <c r="F3697" s="704"/>
      <c r="G3697" s="704"/>
      <c r="H3697" s="704"/>
      <c r="I3697" s="704"/>
      <c r="J3697" s="704"/>
      <c r="K3697" s="704"/>
      <c r="L3697" s="450"/>
      <c r="M3697" s="450"/>
      <c r="N3697" s="450"/>
    </row>
    <row r="3698" spans="1:14" ht="20.100000000000001" customHeight="1" thickTop="1" x14ac:dyDescent="0.2">
      <c r="A3698" s="454"/>
      <c r="B3698" s="454"/>
      <c r="C3698" s="454"/>
      <c r="D3698" s="454"/>
      <c r="E3698" s="454"/>
      <c r="F3698" s="454"/>
      <c r="G3698" s="454"/>
      <c r="H3698" s="454"/>
      <c r="I3698" s="454"/>
      <c r="J3698" s="454"/>
      <c r="K3698" s="454"/>
      <c r="L3698" s="454"/>
      <c r="M3698" s="454"/>
      <c r="N3698" s="454"/>
    </row>
    <row r="3699" spans="1:14" ht="20.100000000000001" customHeight="1" thickBot="1" x14ac:dyDescent="0.25">
      <c r="A3699" s="454"/>
      <c r="B3699" s="454"/>
      <c r="C3699" s="454"/>
      <c r="D3699" s="454"/>
      <c r="E3699" s="454"/>
      <c r="F3699" s="454"/>
      <c r="G3699" s="454"/>
      <c r="H3699" s="454"/>
      <c r="I3699" s="454"/>
      <c r="J3699" s="454"/>
      <c r="K3699" s="454"/>
      <c r="L3699" s="454"/>
      <c r="M3699" s="454"/>
      <c r="N3699" s="454"/>
    </row>
    <row r="3700" spans="1:14" ht="19.5" customHeight="1" x14ac:dyDescent="0.2">
      <c r="A3700" s="458" t="s">
        <v>26</v>
      </c>
      <c r="B3700" s="459"/>
      <c r="C3700" s="459"/>
      <c r="D3700" s="459"/>
      <c r="E3700" s="459"/>
      <c r="F3700" s="459"/>
      <c r="G3700" s="459"/>
      <c r="H3700" s="459"/>
      <c r="I3700" s="459"/>
      <c r="J3700" s="459"/>
      <c r="K3700" s="459"/>
      <c r="L3700" s="460"/>
      <c r="M3700" s="460"/>
      <c r="N3700" s="461"/>
    </row>
    <row r="3701" spans="1:14" ht="23.25" customHeight="1" x14ac:dyDescent="0.25">
      <c r="A3701" s="462"/>
      <c r="B3701" s="453"/>
      <c r="C3701" s="453"/>
      <c r="D3701" s="453"/>
      <c r="E3701" s="453"/>
      <c r="F3701" s="453"/>
      <c r="G3701" s="453"/>
      <c r="H3701" s="453"/>
      <c r="I3701" s="453"/>
      <c r="J3701" s="453"/>
      <c r="K3701" s="452"/>
      <c r="L3701" s="455"/>
      <c r="M3701" s="455"/>
      <c r="N3701" s="463"/>
    </row>
    <row r="3702" spans="1:14" ht="20.100000000000001" customHeight="1" x14ac:dyDescent="0.25">
      <c r="A3702" s="759" t="s">
        <v>509</v>
      </c>
      <c r="B3702" s="760"/>
      <c r="C3702" s="590" t="s">
        <v>510</v>
      </c>
      <c r="D3702" s="590"/>
      <c r="E3702" s="590"/>
      <c r="F3702" s="590"/>
      <c r="G3702" s="590"/>
      <c r="H3702" s="590"/>
      <c r="I3702" s="590"/>
      <c r="J3702" s="590"/>
      <c r="K3702" s="590"/>
      <c r="L3702" s="456"/>
      <c r="M3702" s="456"/>
      <c r="N3702" s="464"/>
    </row>
    <row r="3703" spans="1:14" ht="20.100000000000001" customHeight="1" x14ac:dyDescent="0.25">
      <c r="A3703" s="759"/>
      <c r="B3703" s="760"/>
      <c r="C3703" s="590"/>
      <c r="D3703" s="590"/>
      <c r="E3703" s="590"/>
      <c r="F3703" s="590"/>
      <c r="G3703" s="590"/>
      <c r="H3703" s="590"/>
      <c r="I3703" s="590"/>
      <c r="J3703" s="590"/>
      <c r="K3703" s="590"/>
      <c r="L3703" s="456"/>
      <c r="M3703" s="456"/>
      <c r="N3703" s="464"/>
    </row>
    <row r="3704" spans="1:14" ht="20.100000000000001" customHeight="1" x14ac:dyDescent="0.25">
      <c r="A3704" s="761" t="s">
        <v>511</v>
      </c>
      <c r="B3704" s="762"/>
      <c r="C3704" s="590" t="s">
        <v>512</v>
      </c>
      <c r="D3704" s="590"/>
      <c r="E3704" s="590"/>
      <c r="F3704" s="590"/>
      <c r="G3704" s="590"/>
      <c r="H3704" s="590"/>
      <c r="I3704" s="590"/>
      <c r="J3704" s="590"/>
      <c r="K3704" s="590"/>
      <c r="L3704" s="456"/>
      <c r="M3704" s="456"/>
      <c r="N3704" s="464"/>
    </row>
    <row r="3705" spans="1:14" ht="21.75" customHeight="1" x14ac:dyDescent="0.25">
      <c r="A3705" s="761"/>
      <c r="B3705" s="762"/>
      <c r="C3705" s="590"/>
      <c r="D3705" s="590"/>
      <c r="E3705" s="590"/>
      <c r="F3705" s="590"/>
      <c r="G3705" s="590"/>
      <c r="H3705" s="590"/>
      <c r="I3705" s="590"/>
      <c r="J3705" s="590"/>
      <c r="K3705" s="590"/>
      <c r="L3705" s="456"/>
      <c r="M3705" s="456"/>
      <c r="N3705" s="464"/>
    </row>
    <row r="3706" spans="1:14" ht="33" customHeight="1" x14ac:dyDescent="0.25">
      <c r="A3706" s="761" t="s">
        <v>65</v>
      </c>
      <c r="B3706" s="762"/>
      <c r="C3706" s="590" t="s">
        <v>414</v>
      </c>
      <c r="D3706" s="590"/>
      <c r="E3706" s="590"/>
      <c r="F3706" s="590"/>
      <c r="G3706" s="590"/>
      <c r="H3706" s="590"/>
      <c r="I3706" s="590"/>
      <c r="J3706" s="590"/>
      <c r="K3706" s="590"/>
      <c r="L3706" s="456"/>
      <c r="M3706" s="456"/>
      <c r="N3706" s="464"/>
    </row>
    <row r="3707" spans="1:14" ht="18.75" customHeight="1" x14ac:dyDescent="0.25">
      <c r="A3707" s="761"/>
      <c r="B3707" s="762"/>
      <c r="C3707" s="590"/>
      <c r="D3707" s="590"/>
      <c r="E3707" s="590"/>
      <c r="F3707" s="590"/>
      <c r="G3707" s="590"/>
      <c r="H3707" s="590"/>
      <c r="I3707" s="590"/>
      <c r="J3707" s="590"/>
      <c r="K3707" s="590"/>
      <c r="L3707" s="456"/>
      <c r="M3707" s="456"/>
      <c r="N3707" s="464"/>
    </row>
    <row r="3708" spans="1:14" ht="17.25" customHeight="1" x14ac:dyDescent="0.25">
      <c r="A3708" s="761" t="s">
        <v>3</v>
      </c>
      <c r="B3708" s="762"/>
      <c r="C3708" s="590" t="s">
        <v>513</v>
      </c>
      <c r="D3708" s="590"/>
      <c r="E3708" s="590"/>
      <c r="F3708" s="590"/>
      <c r="G3708" s="590"/>
      <c r="H3708" s="590"/>
      <c r="I3708" s="590"/>
      <c r="J3708" s="590"/>
      <c r="K3708" s="590"/>
      <c r="L3708" s="456"/>
      <c r="M3708" s="456"/>
      <c r="N3708" s="464"/>
    </row>
    <row r="3709" spans="1:14" ht="20.100000000000001" customHeight="1" x14ac:dyDescent="0.2">
      <c r="A3709" s="761"/>
      <c r="B3709" s="762"/>
      <c r="C3709" s="590"/>
      <c r="D3709" s="590"/>
      <c r="E3709" s="590"/>
      <c r="F3709" s="590"/>
      <c r="G3709" s="590"/>
      <c r="H3709" s="590"/>
      <c r="I3709" s="590"/>
      <c r="J3709" s="590"/>
      <c r="K3709" s="590"/>
      <c r="L3709" s="457"/>
      <c r="M3709" s="457"/>
      <c r="N3709" s="465"/>
    </row>
    <row r="3710" spans="1:14" ht="21.75" customHeight="1" thickBot="1" x14ac:dyDescent="0.25">
      <c r="A3710" s="466"/>
      <c r="B3710" s="467"/>
      <c r="C3710" s="467"/>
      <c r="D3710" s="467"/>
      <c r="E3710" s="467"/>
      <c r="F3710" s="467"/>
      <c r="G3710" s="467"/>
      <c r="H3710" s="467"/>
      <c r="I3710" s="467"/>
      <c r="J3710" s="467"/>
      <c r="K3710" s="467"/>
      <c r="L3710" s="468"/>
      <c r="M3710" s="468"/>
      <c r="N3710" s="469"/>
    </row>
    <row r="3711" spans="1:14" ht="21.75" customHeight="1" x14ac:dyDescent="0.2">
      <c r="A3711" s="486"/>
      <c r="B3711" s="486"/>
      <c r="C3711" s="486"/>
      <c r="D3711" s="486"/>
      <c r="E3711" s="486"/>
      <c r="F3711" s="486"/>
      <c r="G3711" s="486"/>
      <c r="H3711" s="486"/>
      <c r="I3711" s="486"/>
      <c r="J3711" s="486"/>
      <c r="K3711" s="486"/>
      <c r="L3711" s="478"/>
      <c r="M3711" s="478"/>
      <c r="N3711" s="478"/>
    </row>
    <row r="3712" spans="1:14" ht="16.5" customHeight="1" thickBot="1" x14ac:dyDescent="0.3">
      <c r="A3712" s="474"/>
      <c r="B3712" s="454"/>
      <c r="C3712" s="475"/>
      <c r="D3712" s="475"/>
      <c r="E3712" s="475"/>
      <c r="F3712" s="475"/>
      <c r="G3712" s="475"/>
      <c r="H3712" s="475"/>
      <c r="I3712" s="475"/>
      <c r="J3712" s="454"/>
      <c r="K3712" s="454"/>
      <c r="L3712" s="476"/>
      <c r="M3712" s="476"/>
      <c r="N3712" s="476"/>
    </row>
    <row r="3713" spans="1:14" ht="16.5" customHeight="1" x14ac:dyDescent="0.2">
      <c r="A3713" s="458" t="s">
        <v>514</v>
      </c>
      <c r="B3713" s="459"/>
      <c r="C3713" s="459"/>
      <c r="D3713" s="459"/>
      <c r="E3713" s="459"/>
      <c r="F3713" s="459"/>
      <c r="G3713" s="459"/>
      <c r="H3713" s="459"/>
      <c r="I3713" s="459"/>
      <c r="J3713" s="459"/>
      <c r="K3713" s="459"/>
      <c r="L3713" s="471"/>
      <c r="M3713" s="471"/>
      <c r="N3713" s="472"/>
    </row>
    <row r="3714" spans="1:14" ht="20.100000000000001" customHeight="1" x14ac:dyDescent="0.25">
      <c r="A3714" s="462"/>
      <c r="B3714" s="453"/>
      <c r="C3714" s="453"/>
      <c r="D3714" s="453"/>
      <c r="E3714" s="453"/>
      <c r="F3714" s="453"/>
      <c r="G3714" s="453"/>
      <c r="H3714" s="453"/>
      <c r="I3714" s="453"/>
      <c r="J3714" s="453"/>
      <c r="K3714" s="452"/>
      <c r="L3714" s="470"/>
      <c r="M3714" s="470"/>
      <c r="N3714" s="473"/>
    </row>
    <row r="3715" spans="1:14" ht="20.100000000000001" customHeight="1" x14ac:dyDescent="0.2">
      <c r="A3715" s="782" t="s">
        <v>515</v>
      </c>
      <c r="B3715" s="783"/>
      <c r="C3715" s="590" t="s">
        <v>516</v>
      </c>
      <c r="D3715" s="590"/>
      <c r="E3715" s="590"/>
      <c r="F3715" s="590"/>
      <c r="G3715" s="590"/>
      <c r="H3715" s="590"/>
      <c r="I3715" s="590"/>
      <c r="J3715" s="590"/>
      <c r="K3715" s="590"/>
      <c r="L3715" s="590"/>
      <c r="M3715" s="590"/>
      <c r="N3715" s="591"/>
    </row>
    <row r="3716" spans="1:14" ht="20.100000000000001" customHeight="1" x14ac:dyDescent="0.2">
      <c r="A3716" s="782"/>
      <c r="B3716" s="783"/>
      <c r="C3716" s="590"/>
      <c r="D3716" s="590"/>
      <c r="E3716" s="590"/>
      <c r="F3716" s="590"/>
      <c r="G3716" s="590"/>
      <c r="H3716" s="590"/>
      <c r="I3716" s="590"/>
      <c r="J3716" s="590"/>
      <c r="K3716" s="590"/>
      <c r="L3716" s="590"/>
      <c r="M3716" s="590"/>
      <c r="N3716" s="591"/>
    </row>
    <row r="3717" spans="1:14" ht="21.75" customHeight="1" x14ac:dyDescent="0.2">
      <c r="A3717" s="782" t="s">
        <v>517</v>
      </c>
      <c r="B3717" s="783"/>
      <c r="C3717" s="590" t="s">
        <v>518</v>
      </c>
      <c r="D3717" s="586"/>
      <c r="E3717" s="586"/>
      <c r="F3717" s="586"/>
      <c r="G3717" s="586"/>
      <c r="H3717" s="586"/>
      <c r="I3717" s="586"/>
      <c r="J3717" s="586"/>
      <c r="K3717" s="586"/>
      <c r="L3717" s="586"/>
      <c r="M3717" s="586"/>
      <c r="N3717" s="587"/>
    </row>
    <row r="3718" spans="1:14" ht="20.100000000000001" customHeight="1" x14ac:dyDescent="0.2">
      <c r="A3718" s="782"/>
      <c r="B3718" s="783"/>
      <c r="C3718" s="586"/>
      <c r="D3718" s="586"/>
      <c r="E3718" s="586"/>
      <c r="F3718" s="586"/>
      <c r="G3718" s="586"/>
      <c r="H3718" s="586"/>
      <c r="I3718" s="586"/>
      <c r="J3718" s="586"/>
      <c r="K3718" s="586"/>
      <c r="L3718" s="586"/>
      <c r="M3718" s="586"/>
      <c r="N3718" s="587"/>
    </row>
    <row r="3719" spans="1:14" ht="20.100000000000001" customHeight="1" x14ac:dyDescent="0.2">
      <c r="A3719" s="782" t="s">
        <v>519</v>
      </c>
      <c r="B3719" s="783"/>
      <c r="C3719" s="590" t="s">
        <v>428</v>
      </c>
      <c r="D3719" s="586"/>
      <c r="E3719" s="586"/>
      <c r="F3719" s="586"/>
      <c r="G3719" s="586"/>
      <c r="H3719" s="586"/>
      <c r="I3719" s="586"/>
      <c r="J3719" s="586"/>
      <c r="K3719" s="586"/>
      <c r="L3719" s="586"/>
      <c r="M3719" s="586"/>
      <c r="N3719" s="587"/>
    </row>
    <row r="3720" spans="1:14" ht="20.100000000000001" customHeight="1" x14ac:dyDescent="0.2">
      <c r="A3720" s="782"/>
      <c r="B3720" s="783"/>
      <c r="C3720" s="590"/>
      <c r="D3720" s="586"/>
      <c r="E3720" s="586"/>
      <c r="F3720" s="586"/>
      <c r="G3720" s="586"/>
      <c r="H3720" s="586"/>
      <c r="I3720" s="586"/>
      <c r="J3720" s="586"/>
      <c r="K3720" s="586"/>
      <c r="L3720" s="586"/>
      <c r="M3720" s="586"/>
      <c r="N3720" s="587"/>
    </row>
    <row r="3721" spans="1:14" ht="20.100000000000001" customHeight="1" x14ac:dyDescent="0.2">
      <c r="A3721" s="782" t="s">
        <v>520</v>
      </c>
      <c r="B3721" s="783"/>
      <c r="C3721" s="590" t="s">
        <v>521</v>
      </c>
      <c r="D3721" s="586"/>
      <c r="E3721" s="586"/>
      <c r="F3721" s="586"/>
      <c r="G3721" s="586"/>
      <c r="H3721" s="586"/>
      <c r="I3721" s="586"/>
      <c r="J3721" s="586"/>
      <c r="K3721" s="586"/>
      <c r="L3721" s="586"/>
      <c r="M3721" s="586"/>
      <c r="N3721" s="587"/>
    </row>
    <row r="3722" spans="1:14" ht="34.5" customHeight="1" x14ac:dyDescent="0.2">
      <c r="A3722" s="782"/>
      <c r="B3722" s="783"/>
      <c r="C3722" s="590"/>
      <c r="D3722" s="586"/>
      <c r="E3722" s="586"/>
      <c r="F3722" s="586"/>
      <c r="G3722" s="586"/>
      <c r="H3722" s="586"/>
      <c r="I3722" s="586"/>
      <c r="J3722" s="586"/>
      <c r="K3722" s="586"/>
      <c r="L3722" s="586"/>
      <c r="M3722" s="586"/>
      <c r="N3722" s="587"/>
    </row>
    <row r="3723" spans="1:14" ht="20.100000000000001" customHeight="1" x14ac:dyDescent="0.2">
      <c r="A3723" s="782" t="s">
        <v>522</v>
      </c>
      <c r="B3723" s="783"/>
      <c r="C3723" s="590" t="s">
        <v>523</v>
      </c>
      <c r="D3723" s="586"/>
      <c r="E3723" s="586"/>
      <c r="F3723" s="586"/>
      <c r="G3723" s="586"/>
      <c r="H3723" s="586"/>
      <c r="I3723" s="586"/>
      <c r="J3723" s="586"/>
      <c r="K3723" s="586"/>
      <c r="L3723" s="586"/>
      <c r="M3723" s="586"/>
      <c r="N3723" s="587"/>
    </row>
    <row r="3724" spans="1:14" ht="20.100000000000001" customHeight="1" x14ac:dyDescent="0.2">
      <c r="A3724" s="782"/>
      <c r="B3724" s="783"/>
      <c r="C3724" s="590"/>
      <c r="D3724" s="586"/>
      <c r="E3724" s="586"/>
      <c r="F3724" s="586"/>
      <c r="G3724" s="586"/>
      <c r="H3724" s="586"/>
      <c r="I3724" s="586"/>
      <c r="J3724" s="586"/>
      <c r="K3724" s="586"/>
      <c r="L3724" s="586"/>
      <c r="M3724" s="586"/>
      <c r="N3724" s="587"/>
    </row>
    <row r="3725" spans="1:14" ht="20.100000000000001" customHeight="1" x14ac:dyDescent="0.2">
      <c r="A3725" s="782" t="s">
        <v>524</v>
      </c>
      <c r="B3725" s="783"/>
      <c r="C3725" s="590" t="s">
        <v>525</v>
      </c>
      <c r="D3725" s="586"/>
      <c r="E3725" s="586"/>
      <c r="F3725" s="586"/>
      <c r="G3725" s="586"/>
      <c r="H3725" s="586"/>
      <c r="I3725" s="586"/>
      <c r="J3725" s="586"/>
      <c r="K3725" s="586"/>
      <c r="L3725" s="586"/>
      <c r="M3725" s="586"/>
      <c r="N3725" s="587"/>
    </row>
    <row r="3726" spans="1:14" ht="20.100000000000001" customHeight="1" x14ac:dyDescent="0.2">
      <c r="A3726" s="782"/>
      <c r="B3726" s="783"/>
      <c r="C3726" s="590"/>
      <c r="D3726" s="586"/>
      <c r="E3726" s="586"/>
      <c r="F3726" s="586"/>
      <c r="G3726" s="586"/>
      <c r="H3726" s="586"/>
      <c r="I3726" s="586"/>
      <c r="J3726" s="586"/>
      <c r="K3726" s="586"/>
      <c r="L3726" s="586"/>
      <c r="M3726" s="586"/>
      <c r="N3726" s="587"/>
    </row>
    <row r="3727" spans="1:14" ht="20.100000000000001" customHeight="1" x14ac:dyDescent="0.2">
      <c r="A3727" s="782" t="s">
        <v>526</v>
      </c>
      <c r="B3727" s="783"/>
      <c r="C3727" s="655" t="s">
        <v>636</v>
      </c>
      <c r="D3727" s="586"/>
      <c r="E3727" s="586"/>
      <c r="F3727" s="586"/>
      <c r="G3727" s="586"/>
      <c r="H3727" s="586"/>
      <c r="I3727" s="586"/>
      <c r="J3727" s="586"/>
      <c r="K3727" s="586"/>
      <c r="L3727" s="586"/>
      <c r="M3727" s="586"/>
      <c r="N3727" s="587"/>
    </row>
    <row r="3728" spans="1:14" ht="19.5" customHeight="1" thickBot="1" x14ac:dyDescent="0.25">
      <c r="A3728" s="784"/>
      <c r="B3728" s="785"/>
      <c r="C3728" s="595"/>
      <c r="D3728" s="588"/>
      <c r="E3728" s="588"/>
      <c r="F3728" s="588"/>
      <c r="G3728" s="588"/>
      <c r="H3728" s="588"/>
      <c r="I3728" s="588"/>
      <c r="J3728" s="588"/>
      <c r="K3728" s="588"/>
      <c r="L3728" s="588"/>
      <c r="M3728" s="588"/>
      <c r="N3728" s="589"/>
    </row>
    <row r="3729" spans="1:14" ht="20.100000000000001" customHeight="1" x14ac:dyDescent="0.25">
      <c r="A3729" s="477"/>
      <c r="B3729" s="477"/>
      <c r="C3729" s="477"/>
      <c r="D3729" s="477"/>
      <c r="E3729" s="477"/>
      <c r="F3729" s="477"/>
      <c r="G3729" s="477"/>
      <c r="H3729" s="477"/>
      <c r="I3729" s="477"/>
      <c r="J3729" s="477"/>
      <c r="K3729" s="477"/>
      <c r="L3729" s="477"/>
      <c r="M3729" s="477"/>
      <c r="N3729" s="477"/>
    </row>
    <row r="3730" spans="1:14" ht="20.100000000000001" customHeight="1" thickBot="1" x14ac:dyDescent="0.3">
      <c r="A3730" s="477"/>
      <c r="B3730" s="477"/>
      <c r="C3730" s="477"/>
      <c r="D3730" s="477"/>
      <c r="E3730" s="477"/>
      <c r="F3730" s="477"/>
      <c r="G3730" s="477"/>
      <c r="H3730" s="477"/>
      <c r="I3730" s="477"/>
      <c r="J3730" s="477"/>
      <c r="K3730" s="477"/>
      <c r="L3730" s="477"/>
      <c r="M3730" s="477"/>
      <c r="N3730" s="477"/>
    </row>
    <row r="3731" spans="1:14" ht="30.75" customHeight="1" x14ac:dyDescent="0.2">
      <c r="A3731" s="458" t="s">
        <v>175</v>
      </c>
      <c r="B3731" s="459"/>
      <c r="C3731" s="459"/>
      <c r="D3731" s="459"/>
      <c r="E3731" s="459"/>
      <c r="F3731" s="459"/>
      <c r="G3731" s="459"/>
      <c r="H3731" s="459"/>
      <c r="I3731" s="459"/>
      <c r="J3731" s="459"/>
      <c r="K3731" s="459"/>
      <c r="L3731" s="471"/>
      <c r="M3731" s="471"/>
      <c r="N3731" s="472"/>
    </row>
    <row r="3732" spans="1:14" ht="20.100000000000001" customHeight="1" x14ac:dyDescent="0.25">
      <c r="A3732" s="462"/>
      <c r="B3732" s="453"/>
      <c r="C3732" s="453"/>
      <c r="D3732" s="453"/>
      <c r="E3732" s="453"/>
      <c r="F3732" s="453"/>
      <c r="G3732" s="453"/>
      <c r="H3732" s="453"/>
      <c r="I3732" s="453"/>
      <c r="J3732" s="453"/>
      <c r="K3732" s="452"/>
      <c r="L3732" s="470"/>
      <c r="M3732" s="470"/>
      <c r="N3732" s="473"/>
    </row>
    <row r="3733" spans="1:14" ht="20.100000000000001" customHeight="1" x14ac:dyDescent="0.2">
      <c r="A3733" s="782" t="s">
        <v>528</v>
      </c>
      <c r="B3733" s="783"/>
      <c r="C3733" s="590" t="s">
        <v>642</v>
      </c>
      <c r="D3733" s="590"/>
      <c r="E3733" s="590"/>
      <c r="F3733" s="590"/>
      <c r="G3733" s="590"/>
      <c r="H3733" s="590"/>
      <c r="I3733" s="590"/>
      <c r="J3733" s="590"/>
      <c r="K3733" s="590"/>
      <c r="L3733" s="590"/>
      <c r="M3733" s="590"/>
      <c r="N3733" s="591"/>
    </row>
    <row r="3734" spans="1:14" ht="20.100000000000001" customHeight="1" x14ac:dyDescent="0.2">
      <c r="A3734" s="782"/>
      <c r="B3734" s="783"/>
      <c r="C3734" s="590"/>
      <c r="D3734" s="590"/>
      <c r="E3734" s="590"/>
      <c r="F3734" s="590"/>
      <c r="G3734" s="590"/>
      <c r="H3734" s="590"/>
      <c r="I3734" s="590"/>
      <c r="J3734" s="590"/>
      <c r="K3734" s="590"/>
      <c r="L3734" s="590"/>
      <c r="M3734" s="590"/>
      <c r="N3734" s="591"/>
    </row>
    <row r="3735" spans="1:14" ht="20.100000000000001" customHeight="1" x14ac:dyDescent="0.2">
      <c r="A3735" s="782" t="s">
        <v>530</v>
      </c>
      <c r="B3735" s="783"/>
      <c r="C3735" s="590" t="s">
        <v>527</v>
      </c>
      <c r="D3735" s="586"/>
      <c r="E3735" s="586"/>
      <c r="F3735" s="586"/>
      <c r="G3735" s="586"/>
      <c r="H3735" s="586"/>
      <c r="I3735" s="586"/>
      <c r="J3735" s="586"/>
      <c r="K3735" s="586"/>
      <c r="L3735" s="586"/>
      <c r="M3735" s="586"/>
      <c r="N3735" s="587"/>
    </row>
    <row r="3736" spans="1:14" ht="20.100000000000001" customHeight="1" x14ac:dyDescent="0.2">
      <c r="A3736" s="782"/>
      <c r="B3736" s="783"/>
      <c r="C3736" s="590"/>
      <c r="D3736" s="586"/>
      <c r="E3736" s="586"/>
      <c r="F3736" s="586"/>
      <c r="G3736" s="586"/>
      <c r="H3736" s="586"/>
      <c r="I3736" s="586"/>
      <c r="J3736" s="586"/>
      <c r="K3736" s="586"/>
      <c r="L3736" s="586"/>
      <c r="M3736" s="586"/>
      <c r="N3736" s="587"/>
    </row>
    <row r="3737" spans="1:14" ht="20.100000000000001" customHeight="1" x14ac:dyDescent="0.2">
      <c r="A3737" s="782" t="s">
        <v>529</v>
      </c>
      <c r="B3737" s="783"/>
      <c r="C3737" s="590" t="s">
        <v>225</v>
      </c>
      <c r="D3737" s="586"/>
      <c r="E3737" s="586"/>
      <c r="F3737" s="586"/>
      <c r="G3737" s="586"/>
      <c r="H3737" s="586"/>
      <c r="I3737" s="586"/>
      <c r="J3737" s="586"/>
      <c r="K3737" s="586"/>
      <c r="L3737" s="586"/>
      <c r="M3737" s="586"/>
      <c r="N3737" s="587"/>
    </row>
    <row r="3738" spans="1:14" ht="20.100000000000001" customHeight="1" x14ac:dyDescent="0.2">
      <c r="A3738" s="782"/>
      <c r="B3738" s="783"/>
      <c r="C3738" s="590"/>
      <c r="D3738" s="586"/>
      <c r="E3738" s="586"/>
      <c r="F3738" s="586"/>
      <c r="G3738" s="586"/>
      <c r="H3738" s="586"/>
      <c r="I3738" s="586"/>
      <c r="J3738" s="586"/>
      <c r="K3738" s="586"/>
      <c r="L3738" s="586"/>
      <c r="M3738" s="586"/>
      <c r="N3738" s="587"/>
    </row>
    <row r="3739" spans="1:14" ht="20.100000000000001" customHeight="1" x14ac:dyDescent="0.2">
      <c r="A3739" s="782" t="s">
        <v>531</v>
      </c>
      <c r="B3739" s="783"/>
      <c r="C3739" s="590" t="s">
        <v>633</v>
      </c>
      <c r="D3739" s="586"/>
      <c r="E3739" s="586"/>
      <c r="F3739" s="586"/>
      <c r="G3739" s="586"/>
      <c r="H3739" s="586"/>
      <c r="I3739" s="586"/>
      <c r="J3739" s="586"/>
      <c r="K3739" s="586"/>
      <c r="L3739" s="586"/>
      <c r="M3739" s="586"/>
      <c r="N3739" s="587"/>
    </row>
    <row r="3740" spans="1:14" ht="20.100000000000001" customHeight="1" x14ac:dyDescent="0.2">
      <c r="A3740" s="782"/>
      <c r="B3740" s="783"/>
      <c r="C3740" s="590"/>
      <c r="D3740" s="586"/>
      <c r="E3740" s="586"/>
      <c r="F3740" s="586"/>
      <c r="G3740" s="586"/>
      <c r="H3740" s="586"/>
      <c r="I3740" s="586"/>
      <c r="J3740" s="586"/>
      <c r="K3740" s="586"/>
      <c r="L3740" s="586"/>
      <c r="M3740" s="586"/>
      <c r="N3740" s="587"/>
    </row>
    <row r="3741" spans="1:14" ht="20.100000000000001" customHeight="1" x14ac:dyDescent="0.2">
      <c r="A3741" s="782" t="s">
        <v>524</v>
      </c>
      <c r="B3741" s="783"/>
      <c r="C3741" s="590" t="s">
        <v>523</v>
      </c>
      <c r="D3741" s="586"/>
      <c r="E3741" s="586"/>
      <c r="F3741" s="586"/>
      <c r="G3741" s="586"/>
      <c r="H3741" s="586"/>
      <c r="I3741" s="586"/>
      <c r="J3741" s="586"/>
      <c r="K3741" s="586"/>
      <c r="L3741" s="586"/>
      <c r="M3741" s="586"/>
      <c r="N3741" s="587"/>
    </row>
    <row r="3742" spans="1:14" ht="20.100000000000001" customHeight="1" x14ac:dyDescent="0.2">
      <c r="A3742" s="782"/>
      <c r="B3742" s="783"/>
      <c r="C3742" s="590"/>
      <c r="D3742" s="586"/>
      <c r="E3742" s="586"/>
      <c r="F3742" s="586"/>
      <c r="G3742" s="586"/>
      <c r="H3742" s="586"/>
      <c r="I3742" s="586"/>
      <c r="J3742" s="586"/>
      <c r="K3742" s="586"/>
      <c r="L3742" s="586"/>
      <c r="M3742" s="586"/>
      <c r="N3742" s="587"/>
    </row>
    <row r="3743" spans="1:14" ht="20.100000000000001" customHeight="1" x14ac:dyDescent="0.2">
      <c r="A3743" s="782" t="s">
        <v>524</v>
      </c>
      <c r="B3743" s="783"/>
      <c r="C3743" s="590" t="s">
        <v>532</v>
      </c>
      <c r="D3743" s="586"/>
      <c r="E3743" s="586"/>
      <c r="F3743" s="586"/>
      <c r="G3743" s="586"/>
      <c r="H3743" s="586"/>
      <c r="I3743" s="586"/>
      <c r="J3743" s="586"/>
      <c r="K3743" s="586"/>
      <c r="L3743" s="586"/>
      <c r="M3743" s="586"/>
      <c r="N3743" s="587"/>
    </row>
    <row r="3744" spans="1:14" ht="20.100000000000001" customHeight="1" x14ac:dyDescent="0.2">
      <c r="A3744" s="782"/>
      <c r="B3744" s="783"/>
      <c r="C3744" s="590"/>
      <c r="D3744" s="586"/>
      <c r="E3744" s="586"/>
      <c r="F3744" s="586"/>
      <c r="G3744" s="586"/>
      <c r="H3744" s="586"/>
      <c r="I3744" s="586"/>
      <c r="J3744" s="586"/>
      <c r="K3744" s="586"/>
      <c r="L3744" s="586"/>
      <c r="M3744" s="586"/>
      <c r="N3744" s="587"/>
    </row>
    <row r="3745" spans="1:14" ht="20.100000000000001" customHeight="1" x14ac:dyDescent="0.2">
      <c r="A3745" s="782" t="s">
        <v>526</v>
      </c>
      <c r="B3745" s="783"/>
      <c r="C3745" s="655" t="s">
        <v>643</v>
      </c>
      <c r="D3745" s="586"/>
      <c r="E3745" s="586"/>
      <c r="F3745" s="586"/>
      <c r="G3745" s="586"/>
      <c r="H3745" s="586"/>
      <c r="I3745" s="586"/>
      <c r="J3745" s="586"/>
      <c r="K3745" s="586"/>
      <c r="L3745" s="586"/>
      <c r="M3745" s="586"/>
      <c r="N3745" s="587"/>
    </row>
    <row r="3746" spans="1:14" ht="20.100000000000001" customHeight="1" thickBot="1" x14ac:dyDescent="0.25">
      <c r="A3746" s="784"/>
      <c r="B3746" s="785"/>
      <c r="C3746" s="595"/>
      <c r="D3746" s="588"/>
      <c r="E3746" s="588"/>
      <c r="F3746" s="588"/>
      <c r="G3746" s="588"/>
      <c r="H3746" s="588"/>
      <c r="I3746" s="588"/>
      <c r="J3746" s="588"/>
      <c r="K3746" s="588"/>
      <c r="L3746" s="588"/>
      <c r="M3746" s="588"/>
      <c r="N3746" s="589"/>
    </row>
    <row r="3747" spans="1:14" ht="20.100000000000001" customHeight="1" x14ac:dyDescent="0.25">
      <c r="A3747" s="477"/>
      <c r="B3747" s="477"/>
      <c r="C3747" s="477"/>
      <c r="D3747" s="477"/>
      <c r="E3747" s="477"/>
      <c r="F3747" s="477"/>
      <c r="G3747" s="477"/>
      <c r="H3747" s="477"/>
      <c r="I3747" s="477"/>
      <c r="J3747" s="477"/>
      <c r="K3747" s="477"/>
      <c r="L3747" s="478"/>
      <c r="M3747" s="478"/>
      <c r="N3747" s="478"/>
    </row>
    <row r="3748" spans="1:14" ht="20.100000000000001" customHeight="1" x14ac:dyDescent="0.25">
      <c r="A3748" s="477"/>
      <c r="B3748" s="477"/>
      <c r="C3748" s="477"/>
      <c r="D3748" s="477"/>
      <c r="E3748" s="477"/>
      <c r="F3748" s="477"/>
      <c r="G3748" s="477"/>
      <c r="H3748" s="477"/>
      <c r="I3748" s="477"/>
      <c r="J3748" s="477"/>
      <c r="K3748" s="477"/>
      <c r="L3748" s="478"/>
      <c r="M3748" s="478"/>
      <c r="N3748" s="478"/>
    </row>
    <row r="3749" spans="1:14" ht="20.100000000000001" customHeight="1" x14ac:dyDescent="0.2">
      <c r="A3749" s="478"/>
      <c r="B3749" s="478"/>
      <c r="C3749" s="478"/>
      <c r="D3749" s="478"/>
      <c r="E3749" s="478"/>
      <c r="F3749" s="478"/>
      <c r="G3749" s="478"/>
      <c r="H3749" s="478"/>
      <c r="I3749" s="478"/>
      <c r="J3749" s="478"/>
      <c r="K3749" s="478"/>
      <c r="L3749" s="443"/>
      <c r="M3749" s="443"/>
      <c r="N3749" s="443"/>
    </row>
    <row r="3750" spans="1:14" ht="20.100000000000001" customHeight="1" x14ac:dyDescent="0.2">
      <c r="A3750" s="479"/>
      <c r="B3750" s="479"/>
      <c r="C3750" s="479"/>
      <c r="D3750" s="479"/>
      <c r="E3750" s="479"/>
      <c r="F3750" s="479"/>
      <c r="G3750" s="479"/>
      <c r="H3750" s="479"/>
      <c r="I3750" s="479"/>
      <c r="J3750" s="479"/>
      <c r="K3750" s="479"/>
      <c r="L3750" s="443"/>
      <c r="M3750" s="443"/>
      <c r="N3750" s="443"/>
    </row>
    <row r="3751" spans="1:14" ht="20.100000000000001" customHeight="1" x14ac:dyDescent="0.25">
      <c r="A3751" s="479"/>
      <c r="B3751" s="479"/>
      <c r="C3751" s="479"/>
      <c r="D3751" s="479"/>
      <c r="E3751" s="479"/>
      <c r="F3751" s="479"/>
      <c r="G3751" s="479"/>
      <c r="H3751" s="479"/>
      <c r="I3751" s="479"/>
      <c r="J3751" s="479"/>
      <c r="K3751" s="479"/>
      <c r="L3751" s="480"/>
      <c r="M3751" s="480"/>
      <c r="N3751" s="480"/>
    </row>
    <row r="3752" spans="1:14" ht="20.100000000000001" customHeight="1" x14ac:dyDescent="0.2">
      <c r="A3752" s="481"/>
      <c r="B3752" s="481"/>
      <c r="C3752" s="481"/>
      <c r="D3752" s="481"/>
      <c r="E3752" s="481"/>
      <c r="F3752" s="481"/>
      <c r="G3752" s="481"/>
      <c r="H3752" s="481"/>
      <c r="I3752" s="481"/>
      <c r="J3752" s="481"/>
      <c r="K3752" s="481"/>
      <c r="L3752" s="444"/>
      <c r="M3752" s="444"/>
      <c r="N3752" s="444"/>
    </row>
    <row r="3753" spans="1:14" ht="20.100000000000001" customHeight="1" x14ac:dyDescent="0.2">
      <c r="A3753" s="482"/>
      <c r="B3753" s="482"/>
      <c r="C3753" s="482"/>
      <c r="D3753" s="482"/>
      <c r="E3753" s="482"/>
      <c r="F3753" s="482"/>
      <c r="G3753" s="482"/>
      <c r="H3753" s="482"/>
      <c r="I3753" s="482"/>
      <c r="J3753" s="482"/>
      <c r="K3753" s="482"/>
      <c r="L3753" s="444"/>
      <c r="M3753" s="444"/>
      <c r="N3753" s="444"/>
    </row>
    <row r="3754" spans="1:14" ht="20.100000000000001" customHeight="1" x14ac:dyDescent="0.2">
      <c r="A3754" s="482"/>
      <c r="B3754" s="482"/>
      <c r="C3754" s="482"/>
      <c r="D3754" s="482"/>
      <c r="E3754" s="482"/>
      <c r="F3754" s="482"/>
      <c r="G3754" s="482"/>
      <c r="H3754" s="482"/>
      <c r="I3754" s="482"/>
      <c r="J3754" s="482"/>
      <c r="K3754" s="482"/>
      <c r="L3754" s="444"/>
      <c r="M3754" s="444"/>
      <c r="N3754" s="444"/>
    </row>
    <row r="3755" spans="1:14" ht="20.100000000000001" customHeight="1" x14ac:dyDescent="0.25">
      <c r="A3755" s="483" t="s">
        <v>646</v>
      </c>
      <c r="B3755" s="483"/>
      <c r="C3755" s="483"/>
      <c r="D3755" s="483"/>
      <c r="E3755" s="483"/>
      <c r="F3755" s="483"/>
      <c r="G3755" s="483"/>
      <c r="H3755" s="483"/>
      <c r="I3755" s="483"/>
      <c r="J3755" s="483"/>
      <c r="K3755" s="483"/>
      <c r="L3755" s="444"/>
      <c r="M3755" s="444"/>
      <c r="N3755" s="444"/>
    </row>
    <row r="3756" spans="1:14" ht="20.100000000000001" customHeight="1" x14ac:dyDescent="0.2">
      <c r="A3756" s="482"/>
      <c r="B3756" s="482"/>
      <c r="C3756" s="482"/>
      <c r="D3756" s="482"/>
      <c r="E3756" s="482"/>
      <c r="F3756" s="482"/>
      <c r="G3756" s="482"/>
      <c r="H3756" s="482"/>
      <c r="I3756" s="482"/>
      <c r="J3756" s="482"/>
      <c r="K3756" s="482"/>
      <c r="L3756" s="444"/>
      <c r="M3756" s="444"/>
      <c r="N3756" s="444"/>
    </row>
    <row r="3757" spans="1:14" ht="20.100000000000001" customHeight="1" x14ac:dyDescent="0.2">
      <c r="A3757" s="482"/>
      <c r="B3757" s="482"/>
      <c r="C3757" s="482"/>
      <c r="D3757" s="482"/>
      <c r="E3757" s="482"/>
      <c r="F3757" s="482"/>
      <c r="G3757" s="482"/>
      <c r="H3757" s="482"/>
      <c r="I3757" s="482"/>
      <c r="J3757" s="482"/>
      <c r="K3757" s="482"/>
      <c r="L3757" s="444"/>
      <c r="M3757" s="444"/>
      <c r="N3757" s="444"/>
    </row>
    <row r="3758" spans="1:14" ht="20.100000000000001" customHeight="1" x14ac:dyDescent="0.2">
      <c r="A3758" s="482"/>
      <c r="B3758" s="482"/>
      <c r="C3758" s="482"/>
      <c r="D3758" s="482"/>
      <c r="E3758" s="482"/>
      <c r="F3758" s="482"/>
      <c r="G3758" s="482"/>
      <c r="H3758" s="482"/>
      <c r="I3758" s="482"/>
      <c r="J3758" s="482"/>
      <c r="K3758" s="482"/>
      <c r="L3758" s="444"/>
      <c r="M3758" s="444"/>
      <c r="N3758" s="444"/>
    </row>
    <row r="3759" spans="1:14" ht="20.100000000000001" customHeight="1" x14ac:dyDescent="0.2">
      <c r="A3759" s="482"/>
      <c r="B3759" s="482"/>
      <c r="C3759" s="482"/>
      <c r="D3759" s="482"/>
      <c r="E3759" s="482"/>
      <c r="F3759" s="482"/>
      <c r="G3759" s="482"/>
      <c r="H3759" s="482"/>
      <c r="I3759" s="482"/>
      <c r="J3759" s="482"/>
      <c r="K3759" s="482"/>
      <c r="L3759" s="444"/>
      <c r="M3759" s="444"/>
      <c r="N3759" s="444"/>
    </row>
    <row r="3760" spans="1:14" ht="20.100000000000001" customHeight="1" x14ac:dyDescent="0.2">
      <c r="A3760" s="482"/>
      <c r="B3760" s="482"/>
      <c r="C3760" s="482"/>
      <c r="D3760" s="482"/>
      <c r="E3760" s="482"/>
      <c r="F3760" s="482"/>
      <c r="G3760" s="482"/>
      <c r="H3760" s="482"/>
      <c r="I3760" s="482"/>
      <c r="J3760" s="482"/>
      <c r="K3760" s="482"/>
      <c r="L3760" s="444"/>
      <c r="M3760" s="444"/>
      <c r="N3760" s="444"/>
    </row>
    <row r="3761" spans="1:14" ht="20.100000000000001" customHeight="1" x14ac:dyDescent="0.2">
      <c r="A3761" s="482"/>
      <c r="B3761" s="482"/>
      <c r="C3761" s="482"/>
      <c r="D3761" s="482"/>
      <c r="E3761" s="482"/>
      <c r="F3761" s="482"/>
      <c r="G3761" s="482"/>
      <c r="H3761" s="482"/>
      <c r="I3761" s="482"/>
      <c r="J3761" s="482"/>
      <c r="K3761" s="482"/>
      <c r="L3761" s="444"/>
      <c r="M3761" s="444"/>
      <c r="N3761" s="444"/>
    </row>
    <row r="3762" spans="1:14" ht="20.100000000000001" customHeight="1" x14ac:dyDescent="0.2">
      <c r="A3762" s="482"/>
      <c r="B3762" s="482"/>
      <c r="C3762" s="482"/>
      <c r="D3762" s="482"/>
      <c r="E3762" s="482"/>
      <c r="F3762" s="482"/>
      <c r="G3762" s="482"/>
      <c r="H3762" s="482"/>
      <c r="I3762" s="482"/>
      <c r="J3762" s="482"/>
      <c r="K3762" s="482"/>
      <c r="L3762" s="444"/>
      <c r="M3762" s="444"/>
      <c r="N3762" s="444"/>
    </row>
    <row r="3763" spans="1:14" ht="20.100000000000001" customHeight="1" x14ac:dyDescent="0.2">
      <c r="A3763" s="482"/>
      <c r="B3763" s="482"/>
      <c r="C3763" s="482"/>
      <c r="D3763" s="482"/>
      <c r="E3763" s="482"/>
      <c r="F3763" s="482"/>
      <c r="G3763" s="482"/>
      <c r="H3763" s="482"/>
      <c r="I3763" s="482"/>
      <c r="J3763" s="482"/>
      <c r="K3763" s="482"/>
      <c r="L3763" s="444"/>
      <c r="M3763" s="444"/>
      <c r="N3763" s="444"/>
    </row>
    <row r="3764" spans="1:14" ht="20.100000000000001" customHeight="1" x14ac:dyDescent="0.2">
      <c r="A3764" s="482"/>
      <c r="B3764" s="482"/>
      <c r="C3764" s="482"/>
      <c r="D3764" s="482"/>
      <c r="E3764" s="482"/>
      <c r="F3764" s="482"/>
      <c r="G3764" s="482"/>
      <c r="H3764" s="482"/>
      <c r="I3764" s="482"/>
      <c r="J3764" s="482"/>
      <c r="K3764" s="482"/>
      <c r="L3764" s="444"/>
      <c r="M3764" s="444"/>
      <c r="N3764" s="444"/>
    </row>
    <row r="3765" spans="1:14" ht="20.100000000000001" customHeight="1" x14ac:dyDescent="0.2">
      <c r="A3765" s="482"/>
      <c r="B3765" s="482"/>
      <c r="C3765" s="482"/>
      <c r="D3765" s="482"/>
      <c r="E3765" s="482"/>
      <c r="F3765" s="482"/>
      <c r="G3765" s="482"/>
      <c r="H3765" s="482"/>
      <c r="I3765" s="482"/>
      <c r="J3765" s="482"/>
      <c r="K3765" s="482"/>
      <c r="L3765" s="444"/>
      <c r="M3765" s="444"/>
      <c r="N3765" s="444"/>
    </row>
    <row r="3766" spans="1:14" ht="20.100000000000001" customHeight="1" x14ac:dyDescent="0.2">
      <c r="A3766" s="482"/>
      <c r="B3766" s="482"/>
      <c r="C3766" s="482"/>
      <c r="D3766" s="482"/>
      <c r="E3766" s="482"/>
      <c r="F3766" s="482"/>
      <c r="G3766" s="482"/>
      <c r="H3766" s="482"/>
      <c r="I3766" s="482"/>
      <c r="J3766" s="482"/>
      <c r="K3766" s="482"/>
      <c r="L3766" s="444"/>
      <c r="M3766" s="444"/>
      <c r="N3766" s="444"/>
    </row>
    <row r="3767" spans="1:14" ht="20.100000000000001" customHeight="1" x14ac:dyDescent="0.2">
      <c r="A3767" s="482"/>
      <c r="B3767" s="482"/>
      <c r="C3767" s="482"/>
      <c r="D3767" s="482"/>
      <c r="E3767" s="482"/>
      <c r="F3767" s="482"/>
      <c r="G3767" s="482"/>
      <c r="H3767" s="482"/>
      <c r="I3767" s="482"/>
      <c r="J3767" s="482"/>
      <c r="K3767" s="482"/>
      <c r="L3767" s="444"/>
      <c r="M3767" s="444"/>
      <c r="N3767" s="444"/>
    </row>
    <row r="3768" spans="1:14" ht="20.100000000000001" customHeight="1" x14ac:dyDescent="0.2">
      <c r="A3768" s="482"/>
      <c r="B3768" s="482"/>
      <c r="C3768" s="482"/>
      <c r="D3768" s="482"/>
      <c r="E3768" s="482"/>
      <c r="F3768" s="482"/>
      <c r="G3768" s="482"/>
      <c r="H3768" s="482"/>
      <c r="I3768" s="482"/>
      <c r="J3768" s="482"/>
      <c r="K3768" s="482"/>
      <c r="L3768" s="444"/>
      <c r="M3768" s="444"/>
      <c r="N3768" s="444"/>
    </row>
    <row r="3769" spans="1:14" ht="20.100000000000001" customHeight="1" x14ac:dyDescent="0.2">
      <c r="A3769" s="482"/>
      <c r="B3769" s="482"/>
      <c r="C3769" s="482"/>
      <c r="D3769" s="482"/>
      <c r="E3769" s="482"/>
      <c r="F3769" s="482"/>
      <c r="G3769" s="482"/>
      <c r="H3769" s="482"/>
      <c r="I3769" s="482"/>
      <c r="J3769" s="482"/>
      <c r="K3769" s="482"/>
      <c r="L3769" s="444"/>
      <c r="M3769" s="444"/>
      <c r="N3769" s="444"/>
    </row>
    <row r="3770" spans="1:14" ht="20.100000000000001" customHeight="1" x14ac:dyDescent="0.2">
      <c r="A3770" s="482"/>
      <c r="B3770" s="482"/>
      <c r="C3770" s="482"/>
      <c r="D3770" s="482"/>
      <c r="E3770" s="482"/>
      <c r="F3770" s="482"/>
      <c r="G3770" s="482"/>
      <c r="H3770" s="482"/>
      <c r="I3770" s="482"/>
      <c r="J3770" s="482"/>
      <c r="K3770" s="482"/>
      <c r="L3770" s="444"/>
      <c r="M3770" s="444"/>
      <c r="N3770" s="444"/>
    </row>
    <row r="3771" spans="1:14" ht="20.100000000000001" customHeight="1" x14ac:dyDescent="0.2">
      <c r="A3771" s="482"/>
      <c r="B3771" s="482"/>
      <c r="C3771" s="482"/>
      <c r="D3771" s="482"/>
      <c r="E3771" s="482"/>
      <c r="F3771" s="482"/>
      <c r="G3771" s="482"/>
      <c r="H3771" s="482"/>
      <c r="I3771" s="482"/>
      <c r="J3771" s="482"/>
      <c r="K3771" s="482"/>
      <c r="L3771" s="444"/>
      <c r="M3771" s="444"/>
      <c r="N3771" s="444"/>
    </row>
    <row r="3772" spans="1:14" ht="20.100000000000001" customHeight="1" x14ac:dyDescent="0.2">
      <c r="A3772" s="482"/>
      <c r="B3772" s="482"/>
      <c r="C3772" s="482"/>
      <c r="D3772" s="482"/>
      <c r="E3772" s="482"/>
      <c r="F3772" s="482"/>
      <c r="G3772" s="482"/>
      <c r="H3772" s="482"/>
      <c r="I3772" s="482"/>
      <c r="J3772" s="482"/>
      <c r="K3772" s="482"/>
      <c r="L3772" s="444"/>
      <c r="M3772" s="444"/>
      <c r="N3772" s="444"/>
    </row>
    <row r="3773" spans="1:14" ht="20.100000000000001" customHeight="1" x14ac:dyDescent="0.2">
      <c r="A3773" s="482"/>
      <c r="B3773" s="482"/>
      <c r="C3773" s="482"/>
      <c r="D3773" s="482"/>
      <c r="E3773" s="482"/>
      <c r="F3773" s="482"/>
      <c r="G3773" s="482"/>
      <c r="H3773" s="482"/>
      <c r="I3773" s="482"/>
      <c r="J3773" s="482"/>
      <c r="K3773" s="482"/>
      <c r="L3773" s="444"/>
      <c r="M3773" s="444"/>
      <c r="N3773" s="444"/>
    </row>
    <row r="3774" spans="1:14" ht="20.100000000000001" customHeight="1" x14ac:dyDescent="0.2">
      <c r="A3774" s="482"/>
      <c r="B3774" s="482"/>
      <c r="C3774" s="482"/>
      <c r="D3774" s="482"/>
      <c r="E3774" s="482"/>
      <c r="F3774" s="482"/>
      <c r="G3774" s="482"/>
      <c r="H3774" s="482"/>
      <c r="I3774" s="482"/>
      <c r="J3774" s="482"/>
      <c r="K3774" s="482"/>
      <c r="L3774" s="444"/>
      <c r="M3774" s="444"/>
      <c r="N3774" s="444"/>
    </row>
    <row r="3775" spans="1:14" ht="20.100000000000001" customHeight="1" x14ac:dyDescent="0.2">
      <c r="A3775" s="482"/>
      <c r="B3775" s="482"/>
      <c r="C3775" s="482"/>
      <c r="D3775" s="482"/>
      <c r="E3775" s="482"/>
      <c r="F3775" s="482"/>
      <c r="G3775" s="482"/>
      <c r="H3775" s="482"/>
      <c r="I3775" s="482"/>
      <c r="J3775" s="482"/>
      <c r="K3775" s="482"/>
      <c r="L3775" s="444"/>
      <c r="M3775" s="444"/>
      <c r="N3775" s="444"/>
    </row>
    <row r="3776" spans="1:14" ht="20.100000000000001" customHeight="1" x14ac:dyDescent="0.2">
      <c r="A3776" s="482"/>
      <c r="B3776" s="482"/>
      <c r="C3776" s="482"/>
      <c r="D3776" s="482"/>
      <c r="E3776" s="482"/>
      <c r="F3776" s="482"/>
      <c r="G3776" s="482"/>
      <c r="H3776" s="482"/>
      <c r="I3776" s="482"/>
      <c r="J3776" s="482"/>
      <c r="K3776" s="482"/>
      <c r="L3776" s="444"/>
      <c r="M3776" s="444"/>
      <c r="N3776" s="444"/>
    </row>
    <row r="3777" spans="1:14" ht="20.100000000000001" customHeight="1" x14ac:dyDescent="0.2">
      <c r="A3777" s="482"/>
      <c r="B3777" s="482"/>
      <c r="C3777" s="482"/>
      <c r="D3777" s="482"/>
      <c r="E3777" s="482"/>
      <c r="F3777" s="482"/>
      <c r="G3777" s="482"/>
      <c r="H3777" s="482"/>
      <c r="I3777" s="482"/>
      <c r="J3777" s="482"/>
      <c r="K3777" s="482"/>
      <c r="L3777" s="444"/>
      <c r="M3777" s="444"/>
      <c r="N3777" s="444"/>
    </row>
    <row r="3778" spans="1:14" ht="20.100000000000001" customHeight="1" x14ac:dyDescent="0.2">
      <c r="A3778" s="482"/>
      <c r="B3778" s="482"/>
      <c r="C3778" s="482"/>
      <c r="D3778" s="482"/>
      <c r="E3778" s="482"/>
      <c r="F3778" s="482"/>
      <c r="G3778" s="482"/>
      <c r="H3778" s="482"/>
      <c r="I3778" s="482"/>
      <c r="J3778" s="482"/>
      <c r="K3778" s="482"/>
      <c r="L3778" s="444"/>
      <c r="M3778" s="444"/>
      <c r="N3778" s="444"/>
    </row>
    <row r="3779" spans="1:14" ht="20.100000000000001" customHeight="1" x14ac:dyDescent="0.2">
      <c r="A3779" s="482"/>
      <c r="B3779" s="482"/>
      <c r="C3779" s="482"/>
      <c r="D3779" s="482"/>
      <c r="E3779" s="482"/>
      <c r="F3779" s="482"/>
      <c r="G3779" s="482"/>
      <c r="H3779" s="482"/>
      <c r="I3779" s="482"/>
      <c r="J3779" s="482"/>
      <c r="K3779" s="482"/>
      <c r="L3779" s="444"/>
      <c r="M3779" s="444"/>
      <c r="N3779" s="444"/>
    </row>
    <row r="3780" spans="1:14" ht="20.100000000000001" customHeight="1" x14ac:dyDescent="0.2">
      <c r="A3780" s="482"/>
      <c r="B3780" s="482"/>
      <c r="C3780" s="482"/>
      <c r="D3780" s="482"/>
      <c r="E3780" s="482"/>
      <c r="F3780" s="482"/>
      <c r="G3780" s="482"/>
      <c r="H3780" s="482"/>
      <c r="I3780" s="482"/>
      <c r="J3780" s="482"/>
      <c r="K3780" s="482"/>
      <c r="L3780" s="444"/>
      <c r="M3780" s="444"/>
      <c r="N3780" s="444"/>
    </row>
    <row r="3781" spans="1:14" ht="20.100000000000001" customHeight="1" x14ac:dyDescent="0.2">
      <c r="A3781" s="482"/>
      <c r="B3781" s="482"/>
      <c r="C3781" s="482"/>
      <c r="D3781" s="482"/>
      <c r="E3781" s="482"/>
      <c r="F3781" s="482"/>
      <c r="G3781" s="482"/>
      <c r="H3781" s="482"/>
      <c r="I3781" s="482"/>
      <c r="J3781" s="482"/>
      <c r="K3781" s="482"/>
      <c r="L3781" s="444"/>
      <c r="M3781" s="444"/>
      <c r="N3781" s="444"/>
    </row>
    <row r="3782" spans="1:14" ht="20.100000000000001" customHeight="1" x14ac:dyDescent="0.2">
      <c r="A3782" s="482"/>
      <c r="B3782" s="482"/>
      <c r="C3782" s="482"/>
      <c r="D3782" s="482"/>
      <c r="E3782" s="482"/>
      <c r="F3782" s="482"/>
      <c r="G3782" s="482"/>
      <c r="H3782" s="482"/>
      <c r="I3782" s="482"/>
      <c r="J3782" s="482"/>
      <c r="K3782" s="482"/>
      <c r="L3782" s="444"/>
      <c r="M3782" s="444"/>
      <c r="N3782" s="444"/>
    </row>
    <row r="3783" spans="1:14" ht="20.100000000000001" customHeight="1" x14ac:dyDescent="0.2">
      <c r="A3783" s="482"/>
      <c r="B3783" s="482"/>
      <c r="C3783" s="482"/>
      <c r="D3783" s="482"/>
      <c r="E3783" s="482"/>
      <c r="F3783" s="482"/>
      <c r="G3783" s="482"/>
      <c r="H3783" s="482"/>
      <c r="I3783" s="482"/>
      <c r="J3783" s="482"/>
      <c r="K3783" s="482"/>
      <c r="L3783" s="444"/>
      <c r="M3783" s="444"/>
      <c r="N3783" s="444"/>
    </row>
    <row r="3784" spans="1:14" ht="20.100000000000001" customHeight="1" x14ac:dyDescent="0.2">
      <c r="A3784" s="482"/>
      <c r="B3784" s="482"/>
      <c r="C3784" s="482"/>
      <c r="D3784" s="482"/>
      <c r="E3784" s="482"/>
      <c r="F3784" s="482"/>
      <c r="G3784" s="482"/>
      <c r="H3784" s="482"/>
      <c r="I3784" s="482"/>
      <c r="J3784" s="482"/>
      <c r="K3784" s="482"/>
      <c r="L3784" s="444"/>
      <c r="M3784" s="444"/>
      <c r="N3784" s="444"/>
    </row>
    <row r="3785" spans="1:14" ht="20.100000000000001" customHeight="1" x14ac:dyDescent="0.2">
      <c r="A3785" s="482"/>
      <c r="B3785" s="482"/>
      <c r="C3785" s="482"/>
      <c r="D3785" s="482"/>
      <c r="E3785" s="482"/>
      <c r="F3785" s="482"/>
      <c r="G3785" s="482"/>
      <c r="H3785" s="482"/>
      <c r="I3785" s="482"/>
      <c r="J3785" s="482"/>
      <c r="K3785" s="482"/>
      <c r="L3785" s="444"/>
      <c r="M3785" s="444"/>
      <c r="N3785" s="444"/>
    </row>
    <row r="3786" spans="1:14" ht="20.100000000000001" customHeight="1" x14ac:dyDescent="0.2">
      <c r="A3786" s="482"/>
      <c r="B3786" s="482"/>
      <c r="C3786" s="482"/>
      <c r="D3786" s="482"/>
      <c r="E3786" s="482"/>
      <c r="F3786" s="482"/>
      <c r="G3786" s="482"/>
      <c r="H3786" s="482"/>
      <c r="I3786" s="482"/>
      <c r="J3786" s="482"/>
      <c r="K3786" s="482"/>
      <c r="L3786" s="444"/>
      <c r="M3786" s="444"/>
      <c r="N3786" s="444"/>
    </row>
    <row r="3787" spans="1:14" ht="20.100000000000001" customHeight="1" x14ac:dyDescent="0.2">
      <c r="A3787" s="482"/>
      <c r="B3787" s="482"/>
      <c r="C3787" s="482"/>
      <c r="D3787" s="482"/>
      <c r="E3787" s="482"/>
      <c r="F3787" s="482"/>
      <c r="G3787" s="482"/>
      <c r="H3787" s="482"/>
      <c r="I3787" s="482"/>
      <c r="J3787" s="482"/>
      <c r="K3787" s="482"/>
      <c r="L3787" s="444"/>
      <c r="M3787" s="444"/>
      <c r="N3787" s="444"/>
    </row>
    <row r="3788" spans="1:14" ht="20.100000000000001" customHeight="1" x14ac:dyDescent="0.2">
      <c r="A3788" s="482"/>
      <c r="B3788" s="482"/>
      <c r="C3788" s="482"/>
      <c r="D3788" s="482"/>
      <c r="E3788" s="482"/>
      <c r="F3788" s="482"/>
      <c r="G3788" s="482"/>
      <c r="H3788" s="482"/>
      <c r="I3788" s="482"/>
      <c r="J3788" s="482"/>
      <c r="K3788" s="482"/>
      <c r="L3788" s="444"/>
      <c r="M3788" s="444"/>
      <c r="N3788" s="444"/>
    </row>
    <row r="3789" spans="1:14" ht="20.100000000000001" customHeight="1" x14ac:dyDescent="0.2">
      <c r="A3789" s="482"/>
      <c r="B3789" s="482"/>
      <c r="C3789" s="482"/>
      <c r="D3789" s="482"/>
      <c r="E3789" s="482"/>
      <c r="F3789" s="482"/>
      <c r="G3789" s="482"/>
      <c r="H3789" s="482"/>
      <c r="I3789" s="482"/>
      <c r="J3789" s="482"/>
      <c r="K3789" s="482"/>
      <c r="L3789" s="444"/>
      <c r="M3789" s="444"/>
      <c r="N3789" s="444"/>
    </row>
    <row r="3790" spans="1:14" ht="20.100000000000001" customHeight="1" x14ac:dyDescent="0.2">
      <c r="A3790" s="482"/>
      <c r="B3790" s="482"/>
      <c r="C3790" s="482"/>
      <c r="D3790" s="482"/>
      <c r="E3790" s="482"/>
      <c r="F3790" s="482"/>
      <c r="G3790" s="482"/>
      <c r="H3790" s="482"/>
      <c r="I3790" s="482"/>
      <c r="J3790" s="482"/>
      <c r="K3790" s="482"/>
      <c r="L3790" s="444"/>
      <c r="M3790" s="444"/>
      <c r="N3790" s="444"/>
    </row>
    <row r="3791" spans="1:14" ht="20.100000000000001" customHeight="1" x14ac:dyDescent="0.2">
      <c r="A3791" s="482"/>
      <c r="B3791" s="482"/>
      <c r="C3791" s="482"/>
      <c r="D3791" s="482"/>
      <c r="E3791" s="482"/>
      <c r="F3791" s="482"/>
      <c r="G3791" s="482"/>
      <c r="H3791" s="482"/>
      <c r="I3791" s="482"/>
      <c r="J3791" s="482"/>
      <c r="K3791" s="482"/>
      <c r="L3791" s="444"/>
      <c r="M3791" s="444"/>
      <c r="N3791" s="444"/>
    </row>
    <row r="3792" spans="1:14" ht="20.100000000000001" customHeight="1" x14ac:dyDescent="0.2">
      <c r="A3792" s="482"/>
      <c r="B3792" s="482"/>
      <c r="C3792" s="482"/>
      <c r="D3792" s="482"/>
      <c r="E3792" s="482"/>
      <c r="F3792" s="482"/>
      <c r="G3792" s="482"/>
      <c r="H3792" s="482"/>
      <c r="I3792" s="482"/>
      <c r="J3792" s="482"/>
      <c r="K3792" s="482"/>
      <c r="L3792" s="444"/>
      <c r="M3792" s="444"/>
      <c r="N3792" s="444"/>
    </row>
    <row r="3793" spans="1:14" ht="20.100000000000001" customHeight="1" x14ac:dyDescent="0.2">
      <c r="A3793" s="482"/>
      <c r="B3793" s="482"/>
      <c r="C3793" s="482"/>
      <c r="D3793" s="482"/>
      <c r="E3793" s="482"/>
      <c r="F3793" s="482"/>
      <c r="G3793" s="482"/>
      <c r="H3793" s="482"/>
      <c r="I3793" s="482"/>
      <c r="J3793" s="482"/>
      <c r="K3793" s="482"/>
      <c r="L3793" s="444"/>
      <c r="M3793" s="444"/>
      <c r="N3793" s="444"/>
    </row>
    <row r="3794" spans="1:14" ht="20.100000000000001" customHeight="1" x14ac:dyDescent="0.2">
      <c r="A3794" s="482"/>
      <c r="B3794" s="482"/>
      <c r="C3794" s="482"/>
      <c r="D3794" s="482"/>
      <c r="E3794" s="482"/>
      <c r="F3794" s="482"/>
      <c r="G3794" s="482"/>
      <c r="H3794" s="482"/>
      <c r="I3794" s="482"/>
      <c r="J3794" s="482"/>
      <c r="K3794" s="482"/>
      <c r="L3794" s="444"/>
      <c r="M3794" s="444"/>
      <c r="N3794" s="444"/>
    </row>
    <row r="3795" spans="1:14" ht="20.100000000000001" customHeight="1" x14ac:dyDescent="0.2">
      <c r="A3795" s="482"/>
      <c r="B3795" s="482"/>
      <c r="C3795" s="482"/>
      <c r="D3795" s="482"/>
      <c r="E3795" s="482"/>
      <c r="F3795" s="482"/>
      <c r="G3795" s="482"/>
      <c r="H3795" s="482"/>
      <c r="I3795" s="482"/>
      <c r="J3795" s="482"/>
      <c r="K3795" s="482"/>
      <c r="L3795" s="444"/>
      <c r="M3795" s="444"/>
      <c r="N3795" s="444"/>
    </row>
    <row r="3796" spans="1:14" ht="20.100000000000001" customHeight="1" x14ac:dyDescent="0.2">
      <c r="A3796" s="482"/>
      <c r="B3796" s="482"/>
      <c r="C3796" s="482"/>
      <c r="D3796" s="482"/>
      <c r="E3796" s="482"/>
      <c r="F3796" s="482"/>
      <c r="G3796" s="482"/>
      <c r="H3796" s="482"/>
      <c r="I3796" s="482"/>
      <c r="J3796" s="482"/>
      <c r="K3796" s="482"/>
      <c r="L3796" s="444"/>
      <c r="M3796" s="444"/>
      <c r="N3796" s="444"/>
    </row>
    <row r="3797" spans="1:14" ht="20.100000000000001" customHeight="1" x14ac:dyDescent="0.2">
      <c r="A3797" s="482"/>
      <c r="B3797" s="482"/>
      <c r="C3797" s="482"/>
      <c r="D3797" s="482"/>
      <c r="E3797" s="482"/>
      <c r="F3797" s="482"/>
      <c r="G3797" s="482"/>
      <c r="H3797" s="482"/>
      <c r="I3797" s="482"/>
      <c r="J3797" s="482"/>
      <c r="K3797" s="482"/>
      <c r="L3797" s="444"/>
      <c r="M3797" s="444"/>
      <c r="N3797" s="444"/>
    </row>
    <row r="3798" spans="1:14" ht="20.100000000000001" customHeight="1" x14ac:dyDescent="0.2">
      <c r="A3798" s="482"/>
      <c r="B3798" s="482"/>
      <c r="C3798" s="482"/>
      <c r="D3798" s="482"/>
      <c r="E3798" s="482"/>
      <c r="F3798" s="482"/>
      <c r="G3798" s="482"/>
      <c r="H3798" s="482"/>
      <c r="I3798" s="482"/>
      <c r="J3798" s="482"/>
      <c r="K3798" s="482"/>
      <c r="L3798" s="444"/>
      <c r="M3798" s="444"/>
      <c r="N3798" s="444"/>
    </row>
    <row r="3799" spans="1:14" ht="20.100000000000001" customHeight="1" x14ac:dyDescent="0.2">
      <c r="A3799" s="482"/>
      <c r="B3799" s="482"/>
      <c r="C3799" s="482"/>
      <c r="D3799" s="482"/>
      <c r="E3799" s="482"/>
      <c r="F3799" s="482"/>
      <c r="G3799" s="482"/>
      <c r="H3799" s="482"/>
      <c r="I3799" s="482"/>
      <c r="J3799" s="482"/>
      <c r="K3799" s="482"/>
      <c r="L3799" s="444"/>
      <c r="M3799" s="444"/>
      <c r="N3799" s="444"/>
    </row>
    <row r="3800" spans="1:14" ht="20.100000000000001" customHeight="1" x14ac:dyDescent="0.2">
      <c r="A3800" s="482"/>
      <c r="B3800" s="482"/>
      <c r="C3800" s="482"/>
      <c r="D3800" s="482"/>
      <c r="E3800" s="482"/>
      <c r="F3800" s="482"/>
      <c r="G3800" s="482"/>
      <c r="H3800" s="482"/>
      <c r="I3800" s="482"/>
      <c r="J3800" s="482"/>
      <c r="K3800" s="482"/>
      <c r="L3800" s="444"/>
      <c r="M3800" s="444"/>
      <c r="N3800" s="444"/>
    </row>
    <row r="3801" spans="1:14" ht="20.100000000000001" customHeight="1" x14ac:dyDescent="0.2">
      <c r="A3801" s="482"/>
      <c r="B3801" s="482"/>
      <c r="C3801" s="482"/>
      <c r="D3801" s="482"/>
      <c r="E3801" s="482"/>
      <c r="F3801" s="482"/>
      <c r="G3801" s="482"/>
      <c r="H3801" s="482"/>
      <c r="I3801" s="482"/>
      <c r="J3801" s="482"/>
      <c r="K3801" s="482"/>
      <c r="L3801" s="444"/>
      <c r="M3801" s="444"/>
      <c r="N3801" s="444"/>
    </row>
    <row r="3802" spans="1:14" ht="20.100000000000001" customHeight="1" x14ac:dyDescent="0.2">
      <c r="A3802" s="482"/>
      <c r="B3802" s="482"/>
      <c r="C3802" s="482"/>
      <c r="D3802" s="482"/>
      <c r="E3802" s="482"/>
      <c r="F3802" s="482"/>
      <c r="G3802" s="482"/>
      <c r="H3802" s="482"/>
      <c r="I3802" s="482"/>
      <c r="J3802" s="482"/>
      <c r="K3802" s="482"/>
      <c r="L3802" s="444"/>
      <c r="M3802" s="444"/>
      <c r="N3802" s="444"/>
    </row>
    <row r="3803" spans="1:14" ht="20.100000000000001" customHeight="1" x14ac:dyDescent="0.2">
      <c r="A3803" s="482"/>
      <c r="B3803" s="482"/>
      <c r="C3803" s="482"/>
      <c r="D3803" s="482"/>
      <c r="E3803" s="482"/>
      <c r="F3803" s="482"/>
      <c r="G3803" s="482"/>
      <c r="H3803" s="482"/>
      <c r="I3803" s="482"/>
      <c r="J3803" s="482"/>
      <c r="K3803" s="482"/>
      <c r="L3803" s="444"/>
      <c r="M3803" s="444"/>
      <c r="N3803" s="444"/>
    </row>
    <row r="3804" spans="1:14" ht="20.100000000000001" customHeight="1" x14ac:dyDescent="0.2">
      <c r="A3804" s="482"/>
      <c r="B3804" s="482"/>
      <c r="C3804" s="482"/>
      <c r="D3804" s="482"/>
      <c r="E3804" s="482"/>
      <c r="F3804" s="482"/>
      <c r="G3804" s="482"/>
      <c r="H3804" s="482"/>
      <c r="I3804" s="482"/>
      <c r="J3804" s="482"/>
      <c r="K3804" s="482"/>
      <c r="L3804" s="444"/>
      <c r="M3804" s="444"/>
      <c r="N3804" s="444"/>
    </row>
    <row r="3805" spans="1:14" ht="20.100000000000001" customHeight="1" x14ac:dyDescent="0.2">
      <c r="A3805" s="482"/>
      <c r="B3805" s="482"/>
      <c r="C3805" s="482"/>
      <c r="D3805" s="482"/>
      <c r="E3805" s="482"/>
      <c r="F3805" s="482"/>
      <c r="G3805" s="482"/>
      <c r="H3805" s="482"/>
      <c r="I3805" s="482"/>
      <c r="J3805" s="482"/>
      <c r="K3805" s="482"/>
      <c r="L3805" s="444"/>
      <c r="M3805" s="444"/>
      <c r="N3805" s="444"/>
    </row>
    <row r="3806" spans="1:14" ht="20.100000000000001" customHeight="1" x14ac:dyDescent="0.2">
      <c r="A3806" s="482"/>
      <c r="B3806" s="482"/>
      <c r="C3806" s="482"/>
      <c r="D3806" s="482"/>
      <c r="E3806" s="482"/>
      <c r="F3806" s="482"/>
      <c r="G3806" s="482"/>
      <c r="H3806" s="482"/>
      <c r="I3806" s="482"/>
      <c r="J3806" s="482"/>
      <c r="K3806" s="482"/>
      <c r="L3806" s="444"/>
      <c r="M3806" s="444"/>
      <c r="N3806" s="444"/>
    </row>
    <row r="3807" spans="1:14" ht="20.100000000000001" customHeight="1" x14ac:dyDescent="0.2">
      <c r="A3807" s="482"/>
      <c r="B3807" s="482"/>
      <c r="C3807" s="482"/>
      <c r="D3807" s="482"/>
      <c r="E3807" s="482"/>
      <c r="F3807" s="482"/>
      <c r="G3807" s="482"/>
      <c r="H3807" s="482"/>
      <c r="I3807" s="482"/>
      <c r="J3807" s="482"/>
      <c r="K3807" s="482"/>
      <c r="L3807" s="444"/>
      <c r="M3807" s="444"/>
      <c r="N3807" s="444"/>
    </row>
    <row r="3808" spans="1:14" ht="20.100000000000001" customHeight="1" x14ac:dyDescent="0.2">
      <c r="A3808" s="482"/>
      <c r="B3808" s="482"/>
      <c r="C3808" s="482"/>
      <c r="D3808" s="482"/>
      <c r="E3808" s="482"/>
      <c r="F3808" s="482"/>
      <c r="G3808" s="482"/>
      <c r="H3808" s="482"/>
      <c r="I3808" s="482"/>
      <c r="J3808" s="482"/>
      <c r="K3808" s="482"/>
      <c r="L3808" s="444"/>
      <c r="M3808" s="444"/>
      <c r="N3808" s="444"/>
    </row>
    <row r="3809" spans="1:14" ht="20.100000000000001" customHeight="1" x14ac:dyDescent="0.2">
      <c r="A3809" s="482"/>
      <c r="B3809" s="482"/>
      <c r="C3809" s="482"/>
      <c r="D3809" s="482"/>
      <c r="E3809" s="482"/>
      <c r="F3809" s="482"/>
      <c r="G3809" s="482"/>
      <c r="H3809" s="482"/>
      <c r="I3809" s="482"/>
      <c r="J3809" s="482"/>
      <c r="K3809" s="482"/>
      <c r="L3809" s="444"/>
      <c r="M3809" s="444"/>
      <c r="N3809" s="444"/>
    </row>
    <row r="3810" spans="1:14" ht="20.100000000000001" customHeight="1" x14ac:dyDescent="0.2">
      <c r="A3810" s="482"/>
      <c r="B3810" s="482"/>
      <c r="C3810" s="482"/>
      <c r="D3810" s="482"/>
      <c r="E3810" s="482"/>
      <c r="F3810" s="482"/>
      <c r="G3810" s="482"/>
      <c r="H3810" s="482"/>
      <c r="I3810" s="482"/>
      <c r="J3810" s="482"/>
      <c r="K3810" s="482"/>
      <c r="L3810" s="444"/>
      <c r="M3810" s="444"/>
      <c r="N3810" s="444"/>
    </row>
    <row r="3811" spans="1:14" ht="20.100000000000001" customHeight="1" x14ac:dyDescent="0.2">
      <c r="A3811" s="482"/>
      <c r="B3811" s="482"/>
      <c r="C3811" s="482"/>
      <c r="D3811" s="482"/>
      <c r="E3811" s="482"/>
      <c r="F3811" s="482"/>
      <c r="G3811" s="482"/>
      <c r="H3811" s="482"/>
      <c r="I3811" s="482"/>
      <c r="J3811" s="482"/>
      <c r="K3811" s="482"/>
      <c r="L3811" s="444"/>
      <c r="M3811" s="444"/>
      <c r="N3811" s="444"/>
    </row>
    <row r="3812" spans="1:14" ht="20.100000000000001" customHeight="1" x14ac:dyDescent="0.2">
      <c r="A3812" s="482"/>
      <c r="B3812" s="482"/>
      <c r="C3812" s="482"/>
      <c r="D3812" s="482"/>
      <c r="E3812" s="482"/>
      <c r="F3812" s="482"/>
      <c r="G3812" s="482"/>
      <c r="H3812" s="482"/>
      <c r="I3812" s="482"/>
      <c r="J3812" s="482"/>
      <c r="K3812" s="482"/>
      <c r="L3812" s="444"/>
      <c r="M3812" s="444"/>
      <c r="N3812" s="444"/>
    </row>
    <row r="3813" spans="1:14" ht="20.100000000000001" customHeight="1" x14ac:dyDescent="0.2">
      <c r="A3813" s="482"/>
      <c r="B3813" s="482"/>
      <c r="C3813" s="482"/>
      <c r="D3813" s="482"/>
      <c r="E3813" s="482"/>
      <c r="F3813" s="482"/>
      <c r="G3813" s="482"/>
      <c r="H3813" s="482"/>
      <c r="I3813" s="482"/>
      <c r="J3813" s="482"/>
      <c r="K3813" s="482"/>
      <c r="L3813" s="444"/>
      <c r="M3813" s="444"/>
      <c r="N3813" s="444"/>
    </row>
    <row r="3814" spans="1:14" ht="21.75" customHeight="1" x14ac:dyDescent="0.2">
      <c r="A3814" s="482"/>
      <c r="B3814" s="482"/>
      <c r="C3814" s="482"/>
      <c r="D3814" s="482"/>
      <c r="E3814" s="482"/>
      <c r="F3814" s="482"/>
      <c r="G3814" s="482"/>
      <c r="H3814" s="482"/>
      <c r="I3814" s="482"/>
      <c r="J3814" s="482"/>
      <c r="K3814" s="482"/>
      <c r="L3814" s="444"/>
      <c r="M3814" s="444"/>
      <c r="N3814" s="444"/>
    </row>
    <row r="3815" spans="1:14" ht="20.100000000000001" customHeight="1" x14ac:dyDescent="0.2">
      <c r="A3815" s="482"/>
      <c r="B3815" s="482"/>
      <c r="C3815" s="482"/>
      <c r="D3815" s="482"/>
      <c r="E3815" s="482"/>
      <c r="F3815" s="482"/>
      <c r="G3815" s="482"/>
      <c r="H3815" s="482"/>
      <c r="I3815" s="482"/>
      <c r="J3815" s="482"/>
      <c r="K3815" s="482"/>
      <c r="L3815" s="444"/>
      <c r="M3815" s="444"/>
      <c r="N3815" s="444"/>
    </row>
    <row r="3816" spans="1:14" ht="20.100000000000001" customHeight="1" x14ac:dyDescent="0.2">
      <c r="A3816" s="482"/>
      <c r="B3816" s="482"/>
      <c r="C3816" s="482"/>
      <c r="D3816" s="482"/>
      <c r="E3816" s="482"/>
      <c r="F3816" s="482"/>
      <c r="G3816" s="482"/>
      <c r="H3816" s="482"/>
      <c r="I3816" s="482"/>
      <c r="J3816" s="482"/>
      <c r="K3816" s="482"/>
      <c r="L3816" s="444"/>
      <c r="M3816" s="444"/>
      <c r="N3816" s="444"/>
    </row>
    <row r="3817" spans="1:14" ht="20.100000000000001" customHeight="1" x14ac:dyDescent="0.2">
      <c r="A3817" s="482"/>
      <c r="B3817" s="482"/>
      <c r="C3817" s="482"/>
      <c r="D3817" s="482"/>
      <c r="E3817" s="482"/>
      <c r="F3817" s="482"/>
      <c r="G3817" s="482"/>
      <c r="H3817" s="482"/>
      <c r="I3817" s="482"/>
      <c r="J3817" s="482"/>
      <c r="K3817" s="482"/>
      <c r="L3817" s="444"/>
      <c r="M3817" s="444"/>
      <c r="N3817" s="444"/>
    </row>
    <row r="3818" spans="1:14" ht="20.100000000000001" customHeight="1" x14ac:dyDescent="0.2">
      <c r="A3818" s="482"/>
      <c r="B3818" s="482"/>
      <c r="C3818" s="482"/>
      <c r="D3818" s="482"/>
      <c r="E3818" s="482"/>
      <c r="F3818" s="482"/>
      <c r="G3818" s="482"/>
      <c r="H3818" s="482"/>
      <c r="I3818" s="482"/>
      <c r="J3818" s="482"/>
      <c r="K3818" s="482"/>
      <c r="L3818" s="444"/>
      <c r="M3818" s="444"/>
      <c r="N3818" s="444"/>
    </row>
    <row r="3819" spans="1:14" ht="20.100000000000001" customHeight="1" x14ac:dyDescent="0.2">
      <c r="A3819" s="482"/>
      <c r="B3819" s="482"/>
      <c r="C3819" s="482"/>
      <c r="D3819" s="482"/>
      <c r="E3819" s="482"/>
      <c r="F3819" s="482"/>
      <c r="G3819" s="482"/>
      <c r="H3819" s="482"/>
      <c r="I3819" s="482"/>
      <c r="J3819" s="482"/>
      <c r="K3819" s="482"/>
      <c r="L3819" s="444"/>
      <c r="M3819" s="444"/>
      <c r="N3819" s="444"/>
    </row>
    <row r="3820" spans="1:14" ht="20.100000000000001" customHeight="1" x14ac:dyDescent="0.2">
      <c r="A3820" s="482"/>
      <c r="B3820" s="482"/>
      <c r="C3820" s="482"/>
      <c r="D3820" s="482"/>
      <c r="E3820" s="482"/>
      <c r="F3820" s="482"/>
      <c r="G3820" s="482"/>
      <c r="H3820" s="482"/>
      <c r="I3820" s="482"/>
      <c r="J3820" s="482"/>
      <c r="K3820" s="482"/>
      <c r="L3820" s="444"/>
      <c r="M3820" s="444"/>
      <c r="N3820" s="444"/>
    </row>
    <row r="3821" spans="1:14" ht="20.100000000000001" customHeight="1" x14ac:dyDescent="0.2">
      <c r="A3821" s="482"/>
      <c r="B3821" s="482"/>
      <c r="C3821" s="482"/>
      <c r="D3821" s="482"/>
      <c r="E3821" s="482"/>
      <c r="F3821" s="482"/>
      <c r="G3821" s="482"/>
      <c r="H3821" s="482"/>
      <c r="I3821" s="482"/>
      <c r="J3821" s="482"/>
      <c r="K3821" s="482"/>
      <c r="L3821" s="444"/>
      <c r="M3821" s="444"/>
      <c r="N3821" s="444"/>
    </row>
    <row r="3822" spans="1:14" ht="20.100000000000001" customHeight="1" x14ac:dyDescent="0.2">
      <c r="A3822" s="482"/>
      <c r="B3822" s="482"/>
      <c r="C3822" s="482"/>
      <c r="D3822" s="482"/>
      <c r="E3822" s="482"/>
      <c r="F3822" s="482"/>
      <c r="G3822" s="482"/>
      <c r="H3822" s="482"/>
      <c r="I3822" s="482"/>
      <c r="J3822" s="482"/>
      <c r="K3822" s="482"/>
      <c r="L3822" s="444"/>
      <c r="M3822" s="444"/>
      <c r="N3822" s="444"/>
    </row>
    <row r="3823" spans="1:14" ht="20.100000000000001" customHeight="1" x14ac:dyDescent="0.2">
      <c r="A3823" s="482"/>
      <c r="B3823" s="482"/>
      <c r="C3823" s="482"/>
      <c r="D3823" s="482"/>
      <c r="E3823" s="482"/>
      <c r="F3823" s="482"/>
      <c r="G3823" s="482"/>
      <c r="H3823" s="482"/>
      <c r="I3823" s="482"/>
      <c r="J3823" s="482"/>
      <c r="K3823" s="482"/>
      <c r="L3823" s="444"/>
      <c r="M3823" s="444"/>
      <c r="N3823" s="444"/>
    </row>
    <row r="3824" spans="1:14" ht="20.100000000000001" customHeight="1" x14ac:dyDescent="0.2">
      <c r="A3824" s="482"/>
      <c r="B3824" s="482"/>
      <c r="C3824" s="482"/>
      <c r="D3824" s="482"/>
      <c r="E3824" s="482"/>
      <c r="F3824" s="482"/>
      <c r="G3824" s="482"/>
      <c r="H3824" s="482"/>
      <c r="I3824" s="482"/>
      <c r="J3824" s="482"/>
      <c r="K3824" s="482"/>
      <c r="L3824" s="444"/>
      <c r="M3824" s="444"/>
      <c r="N3824" s="444"/>
    </row>
    <row r="3825" spans="1:14" ht="20.100000000000001" customHeight="1" x14ac:dyDescent="0.2">
      <c r="A3825" s="482"/>
      <c r="B3825" s="482"/>
      <c r="C3825" s="482"/>
      <c r="D3825" s="482"/>
      <c r="E3825" s="482"/>
      <c r="F3825" s="482"/>
      <c r="G3825" s="482"/>
      <c r="H3825" s="482"/>
      <c r="I3825" s="482"/>
      <c r="J3825" s="482"/>
      <c r="K3825" s="482"/>
      <c r="L3825" s="444"/>
      <c r="M3825" s="444"/>
      <c r="N3825" s="444"/>
    </row>
    <row r="3826" spans="1:14" ht="20.100000000000001" customHeight="1" x14ac:dyDescent="0.2">
      <c r="A3826" s="482"/>
      <c r="B3826" s="482"/>
      <c r="C3826" s="482"/>
      <c r="D3826" s="482"/>
      <c r="E3826" s="482"/>
      <c r="F3826" s="482"/>
      <c r="G3826" s="482"/>
      <c r="H3826" s="482"/>
      <c r="I3826" s="482"/>
      <c r="J3826" s="482"/>
      <c r="K3826" s="482"/>
      <c r="L3826" s="444"/>
      <c r="M3826" s="444"/>
      <c r="N3826" s="444"/>
    </row>
    <row r="3827" spans="1:14" ht="20.100000000000001" customHeight="1" x14ac:dyDescent="0.2">
      <c r="A3827" s="482"/>
      <c r="B3827" s="482"/>
      <c r="C3827" s="482"/>
      <c r="D3827" s="482"/>
      <c r="E3827" s="482"/>
      <c r="F3827" s="482"/>
      <c r="G3827" s="482"/>
      <c r="H3827" s="482"/>
      <c r="I3827" s="482"/>
      <c r="J3827" s="482"/>
      <c r="K3827" s="482"/>
      <c r="L3827" s="444"/>
      <c r="M3827" s="444"/>
      <c r="N3827" s="444"/>
    </row>
    <row r="3828" spans="1:14" ht="20.100000000000001" customHeight="1" x14ac:dyDescent="0.2">
      <c r="A3828" s="482"/>
      <c r="B3828" s="482"/>
      <c r="C3828" s="482"/>
      <c r="D3828" s="482"/>
      <c r="E3828" s="482"/>
      <c r="F3828" s="482"/>
      <c r="G3828" s="482"/>
      <c r="H3828" s="482"/>
      <c r="I3828" s="482"/>
      <c r="J3828" s="482"/>
      <c r="K3828" s="482"/>
      <c r="L3828" s="444"/>
      <c r="M3828" s="444"/>
      <c r="N3828" s="444"/>
    </row>
    <row r="3829" spans="1:14" ht="20.100000000000001" customHeight="1" x14ac:dyDescent="0.2">
      <c r="A3829" s="482"/>
      <c r="B3829" s="482"/>
      <c r="C3829" s="482"/>
      <c r="D3829" s="482"/>
      <c r="E3829" s="482"/>
      <c r="F3829" s="482"/>
      <c r="G3829" s="482"/>
      <c r="H3829" s="482"/>
      <c r="I3829" s="482"/>
      <c r="J3829" s="482"/>
      <c r="K3829" s="482"/>
      <c r="L3829" s="444"/>
      <c r="M3829" s="444"/>
      <c r="N3829" s="444"/>
    </row>
    <row r="3830" spans="1:14" ht="20.100000000000001" customHeight="1" x14ac:dyDescent="0.2">
      <c r="A3830" s="482"/>
      <c r="B3830" s="482"/>
      <c r="C3830" s="482"/>
      <c r="D3830" s="482"/>
      <c r="E3830" s="482"/>
      <c r="F3830" s="482"/>
      <c r="G3830" s="482"/>
      <c r="H3830" s="482"/>
      <c r="I3830" s="482"/>
      <c r="J3830" s="482"/>
      <c r="K3830" s="482"/>
      <c r="L3830" s="444"/>
      <c r="M3830" s="444"/>
      <c r="N3830" s="444"/>
    </row>
    <row r="3831" spans="1:14" ht="20.100000000000001" customHeight="1" x14ac:dyDescent="0.2">
      <c r="A3831" s="482"/>
      <c r="B3831" s="482"/>
      <c r="C3831" s="482"/>
      <c r="D3831" s="482"/>
      <c r="E3831" s="482"/>
      <c r="F3831" s="482"/>
      <c r="G3831" s="482"/>
      <c r="H3831" s="482"/>
      <c r="I3831" s="482"/>
      <c r="J3831" s="482"/>
      <c r="K3831" s="482"/>
      <c r="L3831" s="444"/>
      <c r="M3831" s="444"/>
      <c r="N3831" s="444"/>
    </row>
    <row r="3832" spans="1:14" ht="20.100000000000001" customHeight="1" x14ac:dyDescent="0.2">
      <c r="A3832" s="482"/>
      <c r="B3832" s="482"/>
      <c r="C3832" s="482"/>
      <c r="D3832" s="482"/>
      <c r="E3832" s="482"/>
      <c r="F3832" s="482"/>
      <c r="G3832" s="482"/>
      <c r="H3832" s="482"/>
      <c r="I3832" s="482"/>
      <c r="J3832" s="482"/>
      <c r="K3832" s="482"/>
      <c r="L3832" s="444"/>
      <c r="M3832" s="444"/>
      <c r="N3832" s="444"/>
    </row>
    <row r="3833" spans="1:14" ht="20.100000000000001" customHeight="1" x14ac:dyDescent="0.2">
      <c r="A3833" s="482"/>
      <c r="B3833" s="482"/>
      <c r="C3833" s="482"/>
      <c r="D3833" s="482"/>
      <c r="E3833" s="482"/>
      <c r="F3833" s="482"/>
      <c r="G3833" s="482"/>
      <c r="H3833" s="482"/>
      <c r="I3833" s="482"/>
      <c r="J3833" s="482"/>
      <c r="K3833" s="482"/>
      <c r="L3833" s="444"/>
      <c r="M3833" s="444"/>
      <c r="N3833" s="444"/>
    </row>
    <row r="3834" spans="1:14" ht="20.100000000000001" customHeight="1" x14ac:dyDescent="0.2">
      <c r="A3834" s="482"/>
      <c r="B3834" s="482"/>
      <c r="C3834" s="482"/>
      <c r="D3834" s="482"/>
      <c r="E3834" s="482"/>
      <c r="F3834" s="482"/>
      <c r="G3834" s="482"/>
      <c r="H3834" s="482"/>
      <c r="I3834" s="482"/>
      <c r="J3834" s="482"/>
      <c r="K3834" s="482"/>
      <c r="L3834" s="444"/>
      <c r="M3834" s="444"/>
      <c r="N3834" s="444"/>
    </row>
    <row r="3835" spans="1:14" ht="20.100000000000001" customHeight="1" x14ac:dyDescent="0.2">
      <c r="A3835" s="482"/>
      <c r="B3835" s="482"/>
      <c r="C3835" s="482"/>
      <c r="D3835" s="482"/>
      <c r="E3835" s="482"/>
      <c r="F3835" s="482"/>
      <c r="G3835" s="482"/>
      <c r="H3835" s="482"/>
      <c r="I3835" s="482"/>
      <c r="J3835" s="482"/>
      <c r="K3835" s="482"/>
      <c r="L3835" s="444"/>
      <c r="M3835" s="444"/>
      <c r="N3835" s="444"/>
    </row>
    <row r="3836" spans="1:14" ht="20.100000000000001" customHeight="1" x14ac:dyDescent="0.2">
      <c r="A3836" s="482"/>
      <c r="B3836" s="482"/>
      <c r="C3836" s="482"/>
      <c r="D3836" s="482"/>
      <c r="E3836" s="482"/>
      <c r="F3836" s="482"/>
      <c r="G3836" s="482"/>
      <c r="H3836" s="482"/>
      <c r="I3836" s="482"/>
      <c r="J3836" s="482"/>
      <c r="K3836" s="482"/>
      <c r="L3836" s="444"/>
      <c r="M3836" s="444"/>
      <c r="N3836" s="444"/>
    </row>
    <row r="3837" spans="1:14" ht="20.100000000000001" customHeight="1" x14ac:dyDescent="0.2">
      <c r="A3837" s="482"/>
      <c r="B3837" s="482"/>
      <c r="C3837" s="482"/>
      <c r="D3837" s="482"/>
      <c r="E3837" s="482"/>
      <c r="F3837" s="482"/>
      <c r="G3837" s="482"/>
      <c r="H3837" s="482"/>
      <c r="I3837" s="482"/>
      <c r="J3837" s="482"/>
      <c r="K3837" s="482"/>
      <c r="L3837" s="444"/>
      <c r="M3837" s="444"/>
      <c r="N3837" s="444"/>
    </row>
    <row r="3838" spans="1:14" ht="20.100000000000001" customHeight="1" x14ac:dyDescent="0.2">
      <c r="A3838" s="482"/>
      <c r="B3838" s="482"/>
      <c r="C3838" s="482"/>
      <c r="D3838" s="482"/>
      <c r="E3838" s="482"/>
      <c r="F3838" s="482"/>
      <c r="G3838" s="482"/>
      <c r="H3838" s="482"/>
      <c r="I3838" s="482"/>
      <c r="J3838" s="482"/>
      <c r="K3838" s="482"/>
      <c r="L3838" s="444"/>
      <c r="M3838" s="444"/>
      <c r="N3838" s="444"/>
    </row>
    <row r="3839" spans="1:14" ht="20.100000000000001" customHeight="1" x14ac:dyDescent="0.2">
      <c r="A3839" s="482"/>
      <c r="B3839" s="482"/>
      <c r="C3839" s="482"/>
      <c r="D3839" s="482"/>
      <c r="E3839" s="482"/>
      <c r="F3839" s="482"/>
      <c r="G3839" s="482"/>
      <c r="H3839" s="482"/>
      <c r="I3839" s="482"/>
      <c r="J3839" s="482"/>
      <c r="K3839" s="482"/>
      <c r="L3839" s="444"/>
      <c r="M3839" s="444"/>
      <c r="N3839" s="444"/>
    </row>
    <row r="3840" spans="1:14" ht="20.100000000000001" customHeight="1" x14ac:dyDescent="0.2">
      <c r="A3840" s="482"/>
      <c r="B3840" s="482"/>
      <c r="C3840" s="482"/>
      <c r="D3840" s="482"/>
      <c r="E3840" s="482"/>
      <c r="F3840" s="482"/>
      <c r="G3840" s="482"/>
      <c r="H3840" s="482"/>
      <c r="I3840" s="482"/>
      <c r="J3840" s="482"/>
      <c r="K3840" s="482"/>
      <c r="L3840" s="444"/>
      <c r="M3840" s="444"/>
      <c r="N3840" s="444"/>
    </row>
    <row r="3841" spans="1:14" ht="20.100000000000001" customHeight="1" x14ac:dyDescent="0.2">
      <c r="A3841" s="482"/>
      <c r="B3841" s="482"/>
      <c r="C3841" s="482"/>
      <c r="D3841" s="482"/>
      <c r="E3841" s="482"/>
      <c r="F3841" s="482"/>
      <c r="G3841" s="482"/>
      <c r="H3841" s="482"/>
      <c r="I3841" s="482"/>
      <c r="J3841" s="482"/>
      <c r="K3841" s="482"/>
      <c r="L3841" s="444"/>
      <c r="M3841" s="444"/>
      <c r="N3841" s="444"/>
    </row>
    <row r="3842" spans="1:14" ht="20.100000000000001" customHeight="1" x14ac:dyDescent="0.2">
      <c r="A3842" s="482"/>
      <c r="B3842" s="482"/>
      <c r="C3842" s="482"/>
      <c r="D3842" s="482"/>
      <c r="E3842" s="482"/>
      <c r="F3842" s="482"/>
      <c r="G3842" s="482"/>
      <c r="H3842" s="482"/>
      <c r="I3842" s="482"/>
      <c r="J3842" s="482"/>
      <c r="K3842" s="482"/>
      <c r="L3842" s="444"/>
      <c r="M3842" s="444"/>
      <c r="N3842" s="444"/>
    </row>
    <row r="3843" spans="1:14" ht="20.100000000000001" customHeight="1" x14ac:dyDescent="0.2">
      <c r="A3843" s="482"/>
      <c r="B3843" s="482"/>
      <c r="C3843" s="482"/>
      <c r="D3843" s="482"/>
      <c r="E3843" s="482"/>
      <c r="F3843" s="482"/>
      <c r="G3843" s="482"/>
      <c r="H3843" s="482"/>
      <c r="I3843" s="482"/>
      <c r="J3843" s="482"/>
      <c r="K3843" s="482"/>
      <c r="L3843" s="444"/>
      <c r="M3843" s="444"/>
      <c r="N3843" s="444"/>
    </row>
    <row r="3844" spans="1:14" ht="20.100000000000001" customHeight="1" x14ac:dyDescent="0.2">
      <c r="A3844" s="482"/>
      <c r="B3844" s="482"/>
      <c r="C3844" s="482"/>
      <c r="D3844" s="482"/>
      <c r="E3844" s="482"/>
      <c r="F3844" s="482"/>
      <c r="G3844" s="482"/>
      <c r="H3844" s="482"/>
      <c r="I3844" s="482"/>
      <c r="J3844" s="482"/>
      <c r="K3844" s="482"/>
      <c r="L3844" s="444"/>
      <c r="M3844" s="444"/>
      <c r="N3844" s="444"/>
    </row>
    <row r="3845" spans="1:14" ht="20.100000000000001" customHeight="1" x14ac:dyDescent="0.2">
      <c r="A3845" s="444"/>
      <c r="B3845" s="444"/>
      <c r="C3845" s="444"/>
      <c r="D3845" s="444"/>
      <c r="E3845" s="444"/>
      <c r="F3845" s="444"/>
      <c r="G3845" s="444"/>
      <c r="H3845" s="444"/>
      <c r="I3845" s="444"/>
      <c r="J3845" s="444"/>
      <c r="K3845" s="444"/>
      <c r="L3845" s="444"/>
      <c r="M3845" s="444"/>
      <c r="N3845" s="444"/>
    </row>
    <row r="3846" spans="1:14" ht="20.100000000000001" customHeight="1" x14ac:dyDescent="0.2">
      <c r="A3846" s="444"/>
      <c r="B3846" s="444"/>
      <c r="C3846" s="444"/>
      <c r="D3846" s="444"/>
      <c r="E3846" s="444"/>
      <c r="F3846" s="444"/>
      <c r="G3846" s="444"/>
      <c r="H3846" s="444"/>
      <c r="I3846" s="444"/>
      <c r="J3846" s="444"/>
      <c r="K3846" s="444"/>
      <c r="L3846" s="444"/>
      <c r="M3846" s="444"/>
      <c r="N3846" s="444"/>
    </row>
    <row r="3847" spans="1:14" ht="20.100000000000001" customHeight="1" x14ac:dyDescent="0.2">
      <c r="A3847" s="444"/>
      <c r="B3847" s="444"/>
      <c r="C3847" s="444"/>
      <c r="D3847" s="444"/>
      <c r="E3847" s="444"/>
      <c r="F3847" s="444"/>
      <c r="G3847" s="444"/>
      <c r="H3847" s="444"/>
      <c r="I3847" s="444"/>
      <c r="J3847" s="444"/>
      <c r="K3847" s="444"/>
      <c r="L3847" s="444"/>
      <c r="M3847" s="444"/>
      <c r="N3847" s="444"/>
    </row>
    <row r="3848" spans="1:14" ht="20.100000000000001" customHeight="1" x14ac:dyDescent="0.2">
      <c r="A3848" s="444"/>
      <c r="B3848" s="444"/>
      <c r="C3848" s="444"/>
      <c r="D3848" s="444"/>
      <c r="E3848" s="444"/>
      <c r="F3848" s="444"/>
      <c r="G3848" s="444"/>
      <c r="H3848" s="444"/>
      <c r="I3848" s="444"/>
      <c r="J3848" s="444"/>
      <c r="K3848" s="444"/>
      <c r="L3848" s="444"/>
      <c r="M3848" s="444"/>
      <c r="N3848" s="444"/>
    </row>
    <row r="3849" spans="1:14" ht="20.100000000000001" customHeight="1" x14ac:dyDescent="0.2">
      <c r="A3849" s="444"/>
      <c r="B3849" s="444"/>
      <c r="C3849" s="444"/>
      <c r="D3849" s="444"/>
      <c r="E3849" s="444"/>
      <c r="F3849" s="444"/>
      <c r="G3849" s="444"/>
      <c r="H3849" s="444"/>
      <c r="I3849" s="444"/>
      <c r="J3849" s="444"/>
      <c r="K3849" s="444"/>
      <c r="L3849" s="444"/>
      <c r="M3849" s="444"/>
      <c r="N3849" s="444"/>
    </row>
    <row r="3850" spans="1:14" ht="20.100000000000001" customHeight="1" x14ac:dyDescent="0.2">
      <c r="A3850" s="444"/>
      <c r="B3850" s="444"/>
      <c r="C3850" s="444"/>
      <c r="D3850" s="444"/>
      <c r="E3850" s="444"/>
      <c r="F3850" s="444"/>
      <c r="G3850" s="444"/>
      <c r="H3850" s="444"/>
      <c r="I3850" s="444"/>
      <c r="J3850" s="444"/>
      <c r="K3850" s="444"/>
      <c r="L3850" s="444"/>
      <c r="M3850" s="444"/>
      <c r="N3850" s="444"/>
    </row>
    <row r="3851" spans="1:14" ht="20.100000000000001" customHeight="1" x14ac:dyDescent="0.2">
      <c r="A3851" s="444"/>
      <c r="B3851" s="444"/>
      <c r="C3851" s="444"/>
      <c r="D3851" s="444"/>
      <c r="E3851" s="444"/>
      <c r="F3851" s="444"/>
      <c r="G3851" s="444"/>
      <c r="H3851" s="444"/>
      <c r="I3851" s="444"/>
      <c r="J3851" s="444"/>
      <c r="K3851" s="444"/>
      <c r="L3851" s="444"/>
      <c r="M3851" s="444"/>
      <c r="N3851" s="444"/>
    </row>
    <row r="3852" spans="1:14" ht="20.100000000000001" customHeight="1" x14ac:dyDescent="0.2">
      <c r="A3852" s="444"/>
      <c r="B3852" s="444"/>
      <c r="C3852" s="444"/>
      <c r="D3852" s="444"/>
      <c r="E3852" s="444"/>
      <c r="F3852" s="444"/>
      <c r="G3852" s="444"/>
      <c r="H3852" s="444"/>
      <c r="I3852" s="444"/>
      <c r="J3852" s="444"/>
      <c r="K3852" s="444"/>
      <c r="L3852" s="444"/>
      <c r="M3852" s="444"/>
      <c r="N3852" s="444"/>
    </row>
    <row r="3853" spans="1:14" x14ac:dyDescent="0.2">
      <c r="A3853" s="444"/>
      <c r="B3853" s="444"/>
      <c r="C3853" s="444"/>
      <c r="D3853" s="444"/>
      <c r="E3853" s="444"/>
      <c r="F3853" s="444"/>
      <c r="G3853" s="444"/>
      <c r="H3853" s="444"/>
      <c r="I3853" s="444"/>
      <c r="J3853" s="444"/>
      <c r="K3853" s="444"/>
      <c r="L3853" s="444"/>
      <c r="M3853" s="444"/>
      <c r="N3853" s="444"/>
    </row>
    <row r="3854" spans="1:14" x14ac:dyDescent="0.2">
      <c r="A3854" s="444"/>
      <c r="B3854" s="444"/>
      <c r="C3854" s="444"/>
      <c r="D3854" s="444"/>
      <c r="E3854" s="444"/>
      <c r="F3854" s="444"/>
      <c r="G3854" s="444"/>
      <c r="H3854" s="444"/>
      <c r="I3854" s="444"/>
      <c r="J3854" s="444"/>
      <c r="K3854" s="444"/>
      <c r="L3854" s="444"/>
      <c r="M3854" s="444"/>
      <c r="N3854" s="444"/>
    </row>
    <row r="3855" spans="1:14" x14ac:dyDescent="0.2">
      <c r="A3855" s="444"/>
      <c r="B3855" s="444"/>
      <c r="C3855" s="444"/>
      <c r="D3855" s="444"/>
      <c r="E3855" s="444"/>
      <c r="F3855" s="444"/>
      <c r="G3855" s="444"/>
      <c r="H3855" s="444"/>
      <c r="I3855" s="444"/>
      <c r="J3855" s="444"/>
      <c r="K3855" s="444"/>
      <c r="L3855" s="444"/>
      <c r="M3855" s="444"/>
      <c r="N3855" s="444"/>
    </row>
    <row r="3856" spans="1:14" x14ac:dyDescent="0.2">
      <c r="A3856" s="444"/>
      <c r="B3856" s="444"/>
      <c r="C3856" s="444"/>
      <c r="D3856" s="444"/>
      <c r="E3856" s="444"/>
      <c r="F3856" s="444"/>
      <c r="G3856" s="444"/>
      <c r="H3856" s="444"/>
      <c r="I3856" s="444"/>
      <c r="J3856" s="444"/>
      <c r="K3856" s="444"/>
      <c r="L3856" s="444"/>
      <c r="M3856" s="444"/>
      <c r="N3856" s="444"/>
    </row>
    <row r="3857" spans="1:14" x14ac:dyDescent="0.2">
      <c r="A3857" s="444"/>
      <c r="B3857" s="444"/>
      <c r="C3857" s="444"/>
      <c r="D3857" s="444"/>
      <c r="E3857" s="444"/>
      <c r="F3857" s="444"/>
      <c r="G3857" s="444"/>
      <c r="H3857" s="444"/>
      <c r="I3857" s="444"/>
      <c r="J3857" s="444"/>
      <c r="K3857" s="444"/>
      <c r="L3857" s="444"/>
      <c r="M3857" s="444"/>
      <c r="N3857" s="444"/>
    </row>
    <row r="3858" spans="1:14" x14ac:dyDescent="0.2">
      <c r="A3858" s="444"/>
      <c r="B3858" s="444"/>
      <c r="C3858" s="444"/>
      <c r="D3858" s="444"/>
      <c r="E3858" s="444"/>
      <c r="F3858" s="444"/>
      <c r="G3858" s="444"/>
      <c r="H3858" s="444"/>
      <c r="I3858" s="444"/>
      <c r="J3858" s="444"/>
      <c r="K3858" s="444"/>
      <c r="L3858" s="444"/>
      <c r="M3858" s="444"/>
      <c r="N3858" s="444"/>
    </row>
    <row r="3859" spans="1:14" x14ac:dyDescent="0.2">
      <c r="A3859" s="444"/>
      <c r="B3859" s="444"/>
      <c r="C3859" s="444"/>
      <c r="D3859" s="444"/>
      <c r="E3859" s="444"/>
      <c r="F3859" s="444"/>
      <c r="G3859" s="444"/>
      <c r="H3859" s="444"/>
      <c r="I3859" s="444"/>
      <c r="J3859" s="444"/>
      <c r="K3859" s="444"/>
      <c r="L3859" s="444"/>
      <c r="M3859" s="444"/>
      <c r="N3859" s="444"/>
    </row>
    <row r="3860" spans="1:14" x14ac:dyDescent="0.2">
      <c r="A3860" s="444"/>
      <c r="B3860" s="444"/>
      <c r="C3860" s="444"/>
      <c r="D3860" s="444"/>
      <c r="E3860" s="444"/>
      <c r="F3860" s="444"/>
      <c r="G3860" s="444"/>
      <c r="H3860" s="444"/>
      <c r="I3860" s="444"/>
      <c r="J3860" s="444"/>
      <c r="K3860" s="444"/>
      <c r="L3860" s="444"/>
      <c r="M3860" s="444"/>
      <c r="N3860" s="444"/>
    </row>
    <row r="3861" spans="1:14" x14ac:dyDescent="0.2">
      <c r="A3861" s="444"/>
      <c r="B3861" s="444"/>
      <c r="C3861" s="444"/>
      <c r="D3861" s="444"/>
      <c r="E3861" s="444"/>
      <c r="F3861" s="444"/>
      <c r="G3861" s="444"/>
      <c r="H3861" s="444"/>
      <c r="I3861" s="444"/>
      <c r="J3861" s="444"/>
      <c r="K3861" s="444"/>
      <c r="L3861" s="444"/>
      <c r="M3861" s="444"/>
      <c r="N3861" s="444"/>
    </row>
    <row r="3862" spans="1:14" x14ac:dyDescent="0.2">
      <c r="A3862" s="444"/>
      <c r="B3862" s="444"/>
      <c r="C3862" s="444"/>
      <c r="D3862" s="444"/>
      <c r="E3862" s="444"/>
      <c r="F3862" s="444"/>
      <c r="G3862" s="444"/>
      <c r="H3862" s="444"/>
      <c r="I3862" s="444"/>
      <c r="J3862" s="444"/>
      <c r="K3862" s="444"/>
      <c r="L3862" s="444"/>
      <c r="M3862" s="444"/>
      <c r="N3862" s="444"/>
    </row>
    <row r="3863" spans="1:14" x14ac:dyDescent="0.2">
      <c r="A3863" s="444"/>
      <c r="B3863" s="444"/>
      <c r="C3863" s="444"/>
      <c r="D3863" s="444"/>
      <c r="E3863" s="444"/>
      <c r="F3863" s="444"/>
      <c r="G3863" s="444"/>
      <c r="H3863" s="444"/>
      <c r="I3863" s="444"/>
      <c r="J3863" s="444"/>
      <c r="K3863" s="444"/>
      <c r="L3863" s="444"/>
      <c r="M3863" s="444"/>
      <c r="N3863" s="444"/>
    </row>
    <row r="3864" spans="1:14" x14ac:dyDescent="0.2">
      <c r="A3864" s="444"/>
      <c r="B3864" s="444"/>
      <c r="C3864" s="444"/>
      <c r="D3864" s="444"/>
      <c r="E3864" s="444"/>
      <c r="F3864" s="444"/>
      <c r="G3864" s="444"/>
      <c r="H3864" s="444"/>
      <c r="I3864" s="444"/>
      <c r="J3864" s="444"/>
      <c r="K3864" s="444"/>
      <c r="L3864" s="444"/>
      <c r="M3864" s="444"/>
      <c r="N3864" s="444"/>
    </row>
    <row r="3865" spans="1:14" x14ac:dyDescent="0.2">
      <c r="A3865" s="444"/>
      <c r="B3865" s="444"/>
      <c r="C3865" s="444"/>
      <c r="D3865" s="444"/>
      <c r="E3865" s="444"/>
      <c r="F3865" s="444"/>
      <c r="G3865" s="444"/>
      <c r="H3865" s="444"/>
      <c r="I3865" s="444"/>
      <c r="J3865" s="444"/>
      <c r="K3865" s="444"/>
      <c r="L3865" s="444"/>
      <c r="M3865" s="444"/>
      <c r="N3865" s="444"/>
    </row>
    <row r="3866" spans="1:14" x14ac:dyDescent="0.2">
      <c r="A3866" s="444"/>
      <c r="B3866" s="444"/>
      <c r="C3866" s="444"/>
      <c r="D3866" s="444"/>
      <c r="E3866" s="444"/>
      <c r="F3866" s="444"/>
      <c r="G3866" s="444"/>
      <c r="H3866" s="444"/>
      <c r="I3866" s="444"/>
      <c r="J3866" s="444"/>
      <c r="K3866" s="444"/>
      <c r="L3866" s="444"/>
      <c r="M3866" s="444"/>
      <c r="N3866" s="444"/>
    </row>
    <row r="3867" spans="1:14" x14ac:dyDescent="0.2">
      <c r="A3867" s="444"/>
      <c r="B3867" s="444"/>
      <c r="C3867" s="444"/>
      <c r="D3867" s="444"/>
      <c r="E3867" s="444"/>
      <c r="F3867" s="444"/>
      <c r="G3867" s="444"/>
      <c r="H3867" s="444"/>
      <c r="I3867" s="444"/>
      <c r="J3867" s="444"/>
      <c r="K3867" s="444"/>
      <c r="L3867" s="444"/>
      <c r="M3867" s="444"/>
      <c r="N3867" s="444"/>
    </row>
    <row r="3868" spans="1:14" x14ac:dyDescent="0.2">
      <c r="A3868" s="444"/>
      <c r="B3868" s="444"/>
      <c r="C3868" s="444"/>
      <c r="D3868" s="444"/>
      <c r="E3868" s="444"/>
      <c r="F3868" s="444"/>
      <c r="G3868" s="444"/>
      <c r="H3868" s="444"/>
      <c r="I3868" s="444"/>
      <c r="J3868" s="444"/>
      <c r="K3868" s="444"/>
      <c r="L3868" s="444"/>
      <c r="M3868" s="444"/>
      <c r="N3868" s="444"/>
    </row>
    <row r="3869" spans="1:14" x14ac:dyDescent="0.2">
      <c r="A3869" s="444"/>
      <c r="B3869" s="444"/>
      <c r="C3869" s="444"/>
      <c r="D3869" s="444"/>
      <c r="E3869" s="444"/>
      <c r="F3869" s="444"/>
      <c r="G3869" s="444"/>
      <c r="H3869" s="444"/>
      <c r="I3869" s="444"/>
      <c r="J3869" s="444"/>
      <c r="K3869" s="444"/>
      <c r="L3869" s="444"/>
      <c r="M3869" s="444"/>
      <c r="N3869" s="444"/>
    </row>
    <row r="3870" spans="1:14" x14ac:dyDescent="0.2">
      <c r="A3870" s="444"/>
      <c r="B3870" s="444"/>
      <c r="C3870" s="444"/>
      <c r="D3870" s="444"/>
      <c r="E3870" s="444"/>
      <c r="F3870" s="444"/>
      <c r="G3870" s="444"/>
      <c r="H3870" s="444"/>
      <c r="I3870" s="444"/>
      <c r="J3870" s="444"/>
      <c r="K3870" s="444"/>
      <c r="L3870" s="444"/>
      <c r="M3870" s="444"/>
      <c r="N3870" s="444"/>
    </row>
    <row r="3871" spans="1:14" x14ac:dyDescent="0.2">
      <c r="A3871" s="444"/>
      <c r="B3871" s="444"/>
      <c r="C3871" s="444"/>
      <c r="D3871" s="444"/>
      <c r="E3871" s="444"/>
      <c r="F3871" s="444"/>
      <c r="G3871" s="444"/>
      <c r="H3871" s="444"/>
      <c r="I3871" s="444"/>
      <c r="J3871" s="444"/>
      <c r="K3871" s="444"/>
      <c r="L3871" s="444"/>
      <c r="M3871" s="444"/>
      <c r="N3871" s="444"/>
    </row>
    <row r="3872" spans="1:14" x14ac:dyDescent="0.2">
      <c r="A3872" s="444"/>
      <c r="B3872" s="444"/>
      <c r="C3872" s="444"/>
      <c r="D3872" s="444"/>
      <c r="E3872" s="444"/>
      <c r="F3872" s="444"/>
      <c r="G3872" s="444"/>
      <c r="H3872" s="444"/>
      <c r="I3872" s="444"/>
      <c r="J3872" s="444"/>
      <c r="K3872" s="444"/>
      <c r="L3872" s="444"/>
      <c r="M3872" s="444"/>
      <c r="N3872" s="444"/>
    </row>
    <row r="3873" spans="1:14" x14ac:dyDescent="0.2">
      <c r="A3873" s="444"/>
      <c r="B3873" s="444"/>
      <c r="C3873" s="444"/>
      <c r="D3873" s="444"/>
      <c r="E3873" s="444"/>
      <c r="F3873" s="444"/>
      <c r="G3873" s="444"/>
      <c r="H3873" s="444"/>
      <c r="I3873" s="444"/>
      <c r="J3873" s="444"/>
      <c r="K3873" s="444"/>
      <c r="L3873" s="444"/>
      <c r="M3873" s="444"/>
      <c r="N3873" s="444"/>
    </row>
    <row r="3874" spans="1:14" x14ac:dyDescent="0.2">
      <c r="A3874" s="444"/>
      <c r="B3874" s="444"/>
      <c r="C3874" s="444"/>
      <c r="D3874" s="444"/>
      <c r="E3874" s="444"/>
      <c r="F3874" s="444"/>
      <c r="G3874" s="444"/>
      <c r="H3874" s="444"/>
      <c r="I3874" s="444"/>
      <c r="J3874" s="444"/>
      <c r="K3874" s="444"/>
      <c r="L3874" s="444"/>
      <c r="M3874" s="444"/>
      <c r="N3874" s="444"/>
    </row>
    <row r="3875" spans="1:14" x14ac:dyDescent="0.2">
      <c r="A3875" s="444"/>
      <c r="B3875" s="444"/>
      <c r="C3875" s="444"/>
      <c r="D3875" s="444"/>
      <c r="E3875" s="444"/>
      <c r="F3875" s="444"/>
      <c r="G3875" s="444"/>
      <c r="H3875" s="444"/>
      <c r="I3875" s="444"/>
      <c r="J3875" s="444"/>
      <c r="K3875" s="444"/>
      <c r="L3875" s="444"/>
      <c r="M3875" s="444"/>
      <c r="N3875" s="444"/>
    </row>
    <row r="3876" spans="1:14" x14ac:dyDescent="0.2">
      <c r="A3876" s="444"/>
      <c r="B3876" s="444"/>
      <c r="C3876" s="444"/>
      <c r="D3876" s="444"/>
      <c r="E3876" s="444"/>
      <c r="F3876" s="444"/>
      <c r="G3876" s="444"/>
      <c r="H3876" s="444"/>
      <c r="I3876" s="444"/>
      <c r="J3876" s="444"/>
      <c r="K3876" s="444"/>
      <c r="L3876" s="444"/>
      <c r="M3876" s="444"/>
      <c r="N3876" s="444"/>
    </row>
    <row r="3877" spans="1:14" x14ac:dyDescent="0.2">
      <c r="A3877" s="444"/>
      <c r="B3877" s="444"/>
      <c r="C3877" s="444"/>
      <c r="D3877" s="444"/>
      <c r="E3877" s="444"/>
      <c r="F3877" s="444"/>
      <c r="G3877" s="444"/>
      <c r="H3877" s="444"/>
      <c r="I3877" s="444"/>
      <c r="J3877" s="444"/>
      <c r="K3877" s="444"/>
      <c r="L3877" s="444"/>
      <c r="M3877" s="444"/>
      <c r="N3877" s="444"/>
    </row>
    <row r="3878" spans="1:14" x14ac:dyDescent="0.2">
      <c r="A3878" s="444"/>
      <c r="B3878" s="444"/>
      <c r="C3878" s="444"/>
      <c r="D3878" s="444"/>
      <c r="E3878" s="444"/>
      <c r="F3878" s="444"/>
      <c r="G3878" s="444"/>
      <c r="H3878" s="444"/>
      <c r="I3878" s="444"/>
      <c r="J3878" s="444"/>
      <c r="K3878" s="444"/>
      <c r="L3878" s="444"/>
      <c r="M3878" s="444"/>
      <c r="N3878" s="444"/>
    </row>
    <row r="3879" spans="1:14" x14ac:dyDescent="0.2">
      <c r="A3879" s="444"/>
      <c r="B3879" s="444"/>
      <c r="C3879" s="444"/>
      <c r="D3879" s="444"/>
      <c r="E3879" s="444"/>
      <c r="F3879" s="444"/>
      <c r="G3879" s="444"/>
      <c r="H3879" s="444"/>
      <c r="I3879" s="444"/>
      <c r="J3879" s="444"/>
      <c r="K3879" s="444"/>
      <c r="L3879" s="444"/>
      <c r="M3879" s="444"/>
      <c r="N3879" s="444"/>
    </row>
    <row r="3880" spans="1:14" x14ac:dyDescent="0.2">
      <c r="A3880" s="444"/>
      <c r="B3880" s="444"/>
      <c r="C3880" s="444"/>
      <c r="D3880" s="444"/>
      <c r="E3880" s="444"/>
      <c r="F3880" s="444"/>
      <c r="G3880" s="444"/>
      <c r="H3880" s="444"/>
      <c r="I3880" s="444"/>
      <c r="J3880" s="444"/>
      <c r="K3880" s="444"/>
      <c r="L3880" s="444"/>
      <c r="M3880" s="444"/>
      <c r="N3880" s="444"/>
    </row>
    <row r="3881" spans="1:14" x14ac:dyDescent="0.2">
      <c r="A3881" s="444"/>
      <c r="B3881" s="444"/>
      <c r="C3881" s="444"/>
      <c r="D3881" s="444"/>
      <c r="E3881" s="444"/>
      <c r="F3881" s="444"/>
      <c r="G3881" s="444"/>
      <c r="H3881" s="444"/>
      <c r="I3881" s="444"/>
      <c r="J3881" s="444"/>
      <c r="K3881" s="444"/>
      <c r="L3881" s="444"/>
      <c r="M3881" s="444"/>
      <c r="N3881" s="444"/>
    </row>
    <row r="3882" spans="1:14" x14ac:dyDescent="0.2">
      <c r="A3882" s="444"/>
      <c r="B3882" s="444"/>
      <c r="C3882" s="444"/>
      <c r="D3882" s="444"/>
      <c r="E3882" s="444"/>
      <c r="F3882" s="444"/>
      <c r="G3882" s="444"/>
      <c r="H3882" s="444"/>
      <c r="I3882" s="444"/>
      <c r="J3882" s="444"/>
      <c r="K3882" s="444"/>
      <c r="L3882" s="444"/>
      <c r="M3882" s="444"/>
      <c r="N3882" s="444"/>
    </row>
    <row r="3883" spans="1:14" x14ac:dyDescent="0.2">
      <c r="A3883" s="444"/>
      <c r="B3883" s="444"/>
      <c r="C3883" s="444"/>
      <c r="D3883" s="444"/>
      <c r="E3883" s="444"/>
      <c r="F3883" s="444"/>
      <c r="G3883" s="444"/>
      <c r="H3883" s="444"/>
      <c r="I3883" s="444"/>
      <c r="J3883" s="444"/>
      <c r="K3883" s="444"/>
      <c r="L3883" s="444"/>
      <c r="M3883" s="444"/>
      <c r="N3883" s="444"/>
    </row>
    <row r="3884" spans="1:14" x14ac:dyDescent="0.2">
      <c r="A3884" s="444"/>
      <c r="B3884" s="444"/>
      <c r="C3884" s="444"/>
      <c r="D3884" s="444"/>
      <c r="E3884" s="444"/>
      <c r="F3884" s="444"/>
      <c r="G3884" s="444"/>
      <c r="H3884" s="444"/>
      <c r="I3884" s="444"/>
      <c r="J3884" s="444"/>
      <c r="K3884" s="444"/>
      <c r="L3884" s="444"/>
      <c r="M3884" s="444"/>
      <c r="N3884" s="444"/>
    </row>
    <row r="3885" spans="1:14" x14ac:dyDescent="0.2">
      <c r="A3885" s="444"/>
      <c r="B3885" s="444"/>
      <c r="C3885" s="444"/>
      <c r="D3885" s="444"/>
      <c r="E3885" s="444"/>
      <c r="F3885" s="444"/>
      <c r="G3885" s="444"/>
      <c r="H3885" s="444"/>
      <c r="I3885" s="444"/>
      <c r="J3885" s="444"/>
      <c r="K3885" s="444"/>
      <c r="L3885" s="444"/>
      <c r="M3885" s="444"/>
      <c r="N3885" s="444"/>
    </row>
    <row r="3886" spans="1:14" x14ac:dyDescent="0.2">
      <c r="A3886" s="444"/>
      <c r="B3886" s="444"/>
      <c r="C3886" s="444"/>
      <c r="D3886" s="444"/>
      <c r="E3886" s="444"/>
      <c r="F3886" s="444"/>
      <c r="G3886" s="444"/>
      <c r="H3886" s="444"/>
      <c r="I3886" s="444"/>
      <c r="J3886" s="444"/>
      <c r="K3886" s="444"/>
      <c r="L3886" s="444"/>
      <c r="M3886" s="444"/>
      <c r="N3886" s="444"/>
    </row>
    <row r="3887" spans="1:14" x14ac:dyDescent="0.2">
      <c r="A3887" s="444"/>
      <c r="B3887" s="444"/>
      <c r="C3887" s="444"/>
      <c r="D3887" s="444"/>
      <c r="E3887" s="444"/>
      <c r="F3887" s="444"/>
      <c r="G3887" s="444"/>
      <c r="H3887" s="444"/>
      <c r="I3887" s="444"/>
      <c r="J3887" s="444"/>
      <c r="K3887" s="444"/>
      <c r="L3887" s="444"/>
      <c r="M3887" s="444"/>
      <c r="N3887" s="444"/>
    </row>
    <row r="3888" spans="1:14" x14ac:dyDescent="0.2">
      <c r="A3888" s="444"/>
      <c r="B3888" s="444"/>
      <c r="C3888" s="444"/>
      <c r="D3888" s="444"/>
      <c r="E3888" s="444"/>
      <c r="F3888" s="444"/>
      <c r="G3888" s="444"/>
      <c r="H3888" s="444"/>
      <c r="I3888" s="444"/>
      <c r="J3888" s="444"/>
      <c r="K3888" s="444"/>
      <c r="L3888" s="444"/>
      <c r="M3888" s="444"/>
      <c r="N3888" s="444"/>
    </row>
    <row r="3889" spans="1:14" x14ac:dyDescent="0.2">
      <c r="A3889" s="444"/>
      <c r="B3889" s="444"/>
      <c r="C3889" s="444"/>
      <c r="D3889" s="444"/>
      <c r="E3889" s="444"/>
      <c r="F3889" s="444"/>
      <c r="G3889" s="444"/>
      <c r="H3889" s="444"/>
      <c r="I3889" s="444"/>
      <c r="J3889" s="444"/>
      <c r="K3889" s="444"/>
      <c r="L3889" s="444"/>
      <c r="M3889" s="444"/>
      <c r="N3889" s="444"/>
    </row>
    <row r="3890" spans="1:14" ht="26.25" x14ac:dyDescent="0.4">
      <c r="A3890" s="485" t="s">
        <v>624</v>
      </c>
      <c r="B3890" s="446"/>
      <c r="C3890" s="446"/>
      <c r="D3890" s="446"/>
      <c r="E3890" s="446"/>
      <c r="F3890" s="444"/>
      <c r="G3890" s="444"/>
      <c r="H3890" s="444"/>
      <c r="I3890" s="444"/>
      <c r="J3890" s="444"/>
      <c r="K3890" s="444"/>
      <c r="L3890" s="446"/>
      <c r="M3890" s="446"/>
      <c r="N3890" s="444"/>
    </row>
    <row r="3891" spans="1:14" x14ac:dyDescent="0.2">
      <c r="A3891" s="444"/>
      <c r="B3891" s="444"/>
      <c r="C3891" s="444"/>
      <c r="D3891" s="444"/>
      <c r="E3891" s="444"/>
      <c r="F3891" s="444"/>
      <c r="G3891" s="444"/>
      <c r="H3891" s="444"/>
      <c r="I3891" s="444"/>
      <c r="J3891" s="444"/>
      <c r="K3891" s="444"/>
      <c r="L3891" s="444"/>
      <c r="M3891" s="444"/>
      <c r="N3891" s="444"/>
    </row>
    <row r="3892" spans="1:14" ht="23.25" x14ac:dyDescent="0.35">
      <c r="A3892" s="619" t="s">
        <v>606</v>
      </c>
      <c r="B3892" s="484"/>
      <c r="C3892" s="484"/>
      <c r="D3892" s="484"/>
      <c r="E3892" s="484"/>
      <c r="F3892" s="444"/>
      <c r="G3892" s="444"/>
      <c r="H3892" s="444"/>
      <c r="I3892" s="444"/>
      <c r="J3892" s="444"/>
      <c r="K3892" s="444"/>
      <c r="L3892" s="484"/>
      <c r="M3892" s="484"/>
      <c r="N3892" s="444"/>
    </row>
    <row r="3893" spans="1:14" x14ac:dyDescent="0.2">
      <c r="A3893" s="444"/>
      <c r="B3893" s="444"/>
      <c r="C3893" s="444"/>
      <c r="D3893" s="444"/>
      <c r="E3893" s="444"/>
      <c r="F3893" s="444"/>
      <c r="G3893" s="444"/>
      <c r="H3893" s="444"/>
      <c r="I3893" s="444"/>
      <c r="J3893" s="444"/>
      <c r="K3893" s="444"/>
      <c r="L3893" s="444"/>
      <c r="M3893" s="444"/>
      <c r="N3893" s="444"/>
    </row>
    <row r="3901" spans="1:14" ht="26.25" x14ac:dyDescent="0.4">
      <c r="F3901" s="364"/>
      <c r="G3901" s="364"/>
      <c r="H3901" s="364"/>
      <c r="I3901" s="364"/>
      <c r="J3901" s="364"/>
      <c r="K3901" s="364"/>
    </row>
    <row r="3902" spans="1:14" x14ac:dyDescent="0.2">
      <c r="F3902" s="9"/>
      <c r="G3902" s="9"/>
      <c r="H3902" s="9"/>
      <c r="I3902" s="9"/>
      <c r="J3902" s="9"/>
      <c r="K3902" s="9"/>
    </row>
    <row r="3903" spans="1:14" ht="23.25" x14ac:dyDescent="0.35">
      <c r="F3903" s="362"/>
      <c r="G3903" s="362"/>
      <c r="H3903" s="362"/>
      <c r="I3903" s="362"/>
      <c r="J3903" s="362"/>
      <c r="K3903" s="362"/>
    </row>
  </sheetData>
  <mergeCells count="530">
    <mergeCell ref="F2817:G2817"/>
    <mergeCell ref="A2938:N2939"/>
    <mergeCell ref="A3051:N3051"/>
    <mergeCell ref="G2119:I2119"/>
    <mergeCell ref="I2230:J2230"/>
    <mergeCell ref="F2810:G2810"/>
    <mergeCell ref="F2811:G2811"/>
    <mergeCell ref="F2812:G2812"/>
    <mergeCell ref="F2813:G2813"/>
    <mergeCell ref="F2814:G2814"/>
    <mergeCell ref="F2815:G2815"/>
    <mergeCell ref="F2816:G2816"/>
    <mergeCell ref="A2257:G2257"/>
    <mergeCell ref="A2272:G2272"/>
    <mergeCell ref="A2742:G2742"/>
    <mergeCell ref="D2730:E2730"/>
    <mergeCell ref="A2716:G2716"/>
    <mergeCell ref="A2562:N2562"/>
    <mergeCell ref="A2564:G2564"/>
    <mergeCell ref="A2667:G2667"/>
    <mergeCell ref="A2464:N2464"/>
    <mergeCell ref="A2349:D2349"/>
    <mergeCell ref="F2349:H2349"/>
    <mergeCell ref="A2331:N2331"/>
    <mergeCell ref="B2066:C2066"/>
    <mergeCell ref="B2067:C2067"/>
    <mergeCell ref="B2081:C2081"/>
    <mergeCell ref="B2082:C2082"/>
    <mergeCell ref="B2083:C2083"/>
    <mergeCell ref="B2084:C2084"/>
    <mergeCell ref="B2085:C2085"/>
    <mergeCell ref="B2087:C2087"/>
    <mergeCell ref="D2119:F2119"/>
    <mergeCell ref="A2091:N2091"/>
    <mergeCell ref="B2089:C2089"/>
    <mergeCell ref="B2086:C2086"/>
    <mergeCell ref="E3398:G3398"/>
    <mergeCell ref="H3398:J3398"/>
    <mergeCell ref="B3417:C3417"/>
    <mergeCell ref="D3417:E3417"/>
    <mergeCell ref="F3417:G3417"/>
    <mergeCell ref="H3417:I3417"/>
    <mergeCell ref="J3417:K3417"/>
    <mergeCell ref="B3425:C3425"/>
    <mergeCell ref="D3425:E3425"/>
    <mergeCell ref="F3425:G3425"/>
    <mergeCell ref="H3425:I3425"/>
    <mergeCell ref="J3425:K3425"/>
    <mergeCell ref="A3415:N3415"/>
    <mergeCell ref="B3398:D3398"/>
    <mergeCell ref="A3342:N3342"/>
    <mergeCell ref="B2088:C2088"/>
    <mergeCell ref="A2807:N2807"/>
    <mergeCell ref="F2809:G2809"/>
    <mergeCell ref="M347:N347"/>
    <mergeCell ref="A353:F353"/>
    <mergeCell ref="M353:N353"/>
    <mergeCell ref="M360:N360"/>
    <mergeCell ref="M361:N361"/>
    <mergeCell ref="M362:N362"/>
    <mergeCell ref="H1134:I1134"/>
    <mergeCell ref="A1135:E1135"/>
    <mergeCell ref="H1135:M1135"/>
    <mergeCell ref="A1149:N1149"/>
    <mergeCell ref="A1133:B1133"/>
    <mergeCell ref="H1133:I1133"/>
    <mergeCell ref="A2434:J2434"/>
    <mergeCell ref="A2435:J2435"/>
    <mergeCell ref="A2375:D2375"/>
    <mergeCell ref="F2375:H2375"/>
    <mergeCell ref="A2407:J2407"/>
    <mergeCell ref="A2213:G2213"/>
    <mergeCell ref="A2228:G2228"/>
    <mergeCell ref="A3267:N3267"/>
    <mergeCell ref="B2063:C2063"/>
    <mergeCell ref="B2064:C2064"/>
    <mergeCell ref="B2065:C2065"/>
    <mergeCell ref="A3617:N3617"/>
    <mergeCell ref="A2822:N2823"/>
    <mergeCell ref="A3467:N3467"/>
    <mergeCell ref="A3469:N3469"/>
    <mergeCell ref="A3541:N3541"/>
    <mergeCell ref="A3543:N3543"/>
    <mergeCell ref="A3578:N3578"/>
    <mergeCell ref="A3013:N3013"/>
    <mergeCell ref="A3089:N3090"/>
    <mergeCell ref="A3092:N3092"/>
    <mergeCell ref="A3124:N3124"/>
    <mergeCell ref="A3164:N3164"/>
    <mergeCell ref="A3191:N3191"/>
    <mergeCell ref="A3240:N3240"/>
    <mergeCell ref="A3392:N3393"/>
    <mergeCell ref="A3395:N3395"/>
    <mergeCell ref="A2287:N2287"/>
    <mergeCell ref="A2255:N2255"/>
    <mergeCell ref="A2289:I2289"/>
    <mergeCell ref="A3316:N3316"/>
    <mergeCell ref="A2307:I2307"/>
    <mergeCell ref="A1134:B1134"/>
    <mergeCell ref="M363:N363"/>
    <mergeCell ref="M365:N365"/>
    <mergeCell ref="M358:N358"/>
    <mergeCell ref="M359:N359"/>
    <mergeCell ref="A347:K347"/>
    <mergeCell ref="A359:K359"/>
    <mergeCell ref="A2183:G2183"/>
    <mergeCell ref="A2198:G2198"/>
    <mergeCell ref="M364:N364"/>
    <mergeCell ref="A1151:E1151"/>
    <mergeCell ref="A1197:E1197"/>
    <mergeCell ref="A1164:B1164"/>
    <mergeCell ref="H1164:I1164"/>
    <mergeCell ref="A1165:E1165"/>
    <mergeCell ref="H1165:M1165"/>
    <mergeCell ref="A1195:N1195"/>
    <mergeCell ref="A1163:B1163"/>
    <mergeCell ref="H1163:I1163"/>
    <mergeCell ref="H1151:M1151"/>
    <mergeCell ref="B2049:C2049"/>
    <mergeCell ref="B2050:C2050"/>
    <mergeCell ref="B2076:C2076"/>
    <mergeCell ref="B2077:C2077"/>
    <mergeCell ref="A3743:B3744"/>
    <mergeCell ref="A3745:B3746"/>
    <mergeCell ref="A3708:B3709"/>
    <mergeCell ref="A3715:B3716"/>
    <mergeCell ref="A3717:B3718"/>
    <mergeCell ref="A3719:B3720"/>
    <mergeCell ref="A3721:B3722"/>
    <mergeCell ref="A3723:B3724"/>
    <mergeCell ref="A3725:B3726"/>
    <mergeCell ref="A3727:B3728"/>
    <mergeCell ref="A3733:B3734"/>
    <mergeCell ref="A3735:B3736"/>
    <mergeCell ref="A3737:B3738"/>
    <mergeCell ref="A3739:B3740"/>
    <mergeCell ref="A3741:B3742"/>
    <mergeCell ref="A3702:B3703"/>
    <mergeCell ref="A3704:B3705"/>
    <mergeCell ref="A3706:B3707"/>
    <mergeCell ref="G2730:I2730"/>
    <mergeCell ref="A2792:N2792"/>
    <mergeCell ref="A2461:N2461"/>
    <mergeCell ref="A2462:N2462"/>
    <mergeCell ref="A2790:N2790"/>
    <mergeCell ref="A2466:N2466"/>
    <mergeCell ref="A2468:N2468"/>
    <mergeCell ref="A2470:N2470"/>
    <mergeCell ref="A2714:N2714"/>
    <mergeCell ref="A2527:D2527"/>
    <mergeCell ref="F2527:H2527"/>
    <mergeCell ref="A2513:G2513"/>
    <mergeCell ref="A2501:D2501"/>
    <mergeCell ref="F2501:H2501"/>
    <mergeCell ref="A2483:N2483"/>
    <mergeCell ref="A2485:N2485"/>
    <mergeCell ref="A2487:G2487"/>
    <mergeCell ref="J2488:M2488"/>
    <mergeCell ref="J2565:M2565"/>
    <mergeCell ref="A2578:D2578"/>
    <mergeCell ref="A2560:N2560"/>
    <mergeCell ref="A2408:J2408"/>
    <mergeCell ref="A2361:G2361"/>
    <mergeCell ref="B2078:C2078"/>
    <mergeCell ref="B2079:C2079"/>
    <mergeCell ref="B2068:C2068"/>
    <mergeCell ref="B2069:C2069"/>
    <mergeCell ref="B2070:C2070"/>
    <mergeCell ref="B2071:C2071"/>
    <mergeCell ref="B2072:C2072"/>
    <mergeCell ref="B2073:C2073"/>
    <mergeCell ref="G2145:I2145"/>
    <mergeCell ref="A2131:G2131"/>
    <mergeCell ref="D2145:F2145"/>
    <mergeCell ref="B2057:C2057"/>
    <mergeCell ref="B2074:C2074"/>
    <mergeCell ref="B2075:C2075"/>
    <mergeCell ref="B2059:C2059"/>
    <mergeCell ref="B2058:C2058"/>
    <mergeCell ref="B2062:C2062"/>
    <mergeCell ref="G1893:H1893"/>
    <mergeCell ref="A1905:N1905"/>
    <mergeCell ref="B2051:C2051"/>
    <mergeCell ref="B2052:C2052"/>
    <mergeCell ref="B2053:C2053"/>
    <mergeCell ref="B2054:C2054"/>
    <mergeCell ref="B2043:C2043"/>
    <mergeCell ref="B2044:C2044"/>
    <mergeCell ref="B2045:C2045"/>
    <mergeCell ref="B2046:C2046"/>
    <mergeCell ref="B2047:C2047"/>
    <mergeCell ref="B2048:C2048"/>
    <mergeCell ref="B2040:C2040"/>
    <mergeCell ref="B2037:C2037"/>
    <mergeCell ref="B2038:C2038"/>
    <mergeCell ref="B2039:C2039"/>
    <mergeCell ref="A1931:N1931"/>
    <mergeCell ref="B2036:C2036"/>
    <mergeCell ref="A2028:N2028"/>
    <mergeCell ref="A1985:N1985"/>
    <mergeCell ref="A1960:N1960"/>
    <mergeCell ref="B2041:C2041"/>
    <mergeCell ref="B2042:C2042"/>
    <mergeCell ref="A2030:N2030"/>
    <mergeCell ref="B1366:N1366"/>
    <mergeCell ref="B1390:K1390"/>
    <mergeCell ref="B2055:C2055"/>
    <mergeCell ref="A1428:N1428"/>
    <mergeCell ref="A1505:N1505"/>
    <mergeCell ref="B1695:K1695"/>
    <mergeCell ref="B1442:N1442"/>
    <mergeCell ref="B1466:K1466"/>
    <mergeCell ref="B1519:N1519"/>
    <mergeCell ref="B1543:K1543"/>
    <mergeCell ref="A1581:N1581"/>
    <mergeCell ref="A1930:N1930"/>
    <mergeCell ref="B2032:C2032"/>
    <mergeCell ref="B2033:C2033"/>
    <mergeCell ref="B2034:C2034"/>
    <mergeCell ref="B2056:C2056"/>
    <mergeCell ref="A1733:N1733"/>
    <mergeCell ref="B1595:N1595"/>
    <mergeCell ref="B1619:K1619"/>
    <mergeCell ref="A1886:N1886"/>
    <mergeCell ref="A1888:N1888"/>
    <mergeCell ref="C1890:D1890"/>
    <mergeCell ref="E1890:F1890"/>
    <mergeCell ref="G1890:H1890"/>
    <mergeCell ref="B1824:N1824"/>
    <mergeCell ref="B1848:K1848"/>
    <mergeCell ref="B1771:K1771"/>
    <mergeCell ref="A1810:N1810"/>
    <mergeCell ref="C1891:D1891"/>
    <mergeCell ref="E1891:F1891"/>
    <mergeCell ref="G1891:H1891"/>
    <mergeCell ref="C1892:D1892"/>
    <mergeCell ref="E1892:F1892"/>
    <mergeCell ref="G1892:H1892"/>
    <mergeCell ref="C1893:D1893"/>
    <mergeCell ref="E1893:F1893"/>
    <mergeCell ref="B1747:N1747"/>
    <mergeCell ref="A1657:N1657"/>
    <mergeCell ref="B1671:N1671"/>
    <mergeCell ref="C1357:D1357"/>
    <mergeCell ref="E1357:F1357"/>
    <mergeCell ref="G1357:H1357"/>
    <mergeCell ref="C1358:D1358"/>
    <mergeCell ref="E1358:F1358"/>
    <mergeCell ref="G1358:H1358"/>
    <mergeCell ref="C1363:D1363"/>
    <mergeCell ref="E1363:F1363"/>
    <mergeCell ref="G1363:H1363"/>
    <mergeCell ref="C1361:D1361"/>
    <mergeCell ref="E1361:F1361"/>
    <mergeCell ref="G1361:H1361"/>
    <mergeCell ref="C1362:D1362"/>
    <mergeCell ref="E1362:F1362"/>
    <mergeCell ref="G1362:H1362"/>
    <mergeCell ref="C1359:D1359"/>
    <mergeCell ref="E1359:F1359"/>
    <mergeCell ref="G1359:H1359"/>
    <mergeCell ref="C1360:D1360"/>
    <mergeCell ref="E1360:F1360"/>
    <mergeCell ref="G1360:H1360"/>
    <mergeCell ref="C1355:D1355"/>
    <mergeCell ref="E1355:F1355"/>
    <mergeCell ref="G1355:H1355"/>
    <mergeCell ref="C1356:D1356"/>
    <mergeCell ref="E1356:F1356"/>
    <mergeCell ref="G1356:H1356"/>
    <mergeCell ref="A1349:N1349"/>
    <mergeCell ref="A1351:N1351"/>
    <mergeCell ref="C1353:D1353"/>
    <mergeCell ref="E1353:F1353"/>
    <mergeCell ref="G1353:H1353"/>
    <mergeCell ref="C1354:D1354"/>
    <mergeCell ref="E1354:F1354"/>
    <mergeCell ref="G1354:H1354"/>
    <mergeCell ref="A1316:B1316"/>
    <mergeCell ref="H1316:I1316"/>
    <mergeCell ref="A1317:E1317"/>
    <mergeCell ref="H1317:M1317"/>
    <mergeCell ref="A1347:N1347"/>
    <mergeCell ref="A1315:B1315"/>
    <mergeCell ref="H1315:I1315"/>
    <mergeCell ref="H1303:M1303"/>
    <mergeCell ref="A1286:B1286"/>
    <mergeCell ref="H1286:I1286"/>
    <mergeCell ref="A1287:E1287"/>
    <mergeCell ref="H1287:M1287"/>
    <mergeCell ref="A1301:N1301"/>
    <mergeCell ref="A1303:E1303"/>
    <mergeCell ref="A1285:B1285"/>
    <mergeCell ref="H1285:I1285"/>
    <mergeCell ref="H1273:M1273"/>
    <mergeCell ref="A1240:B1240"/>
    <mergeCell ref="H1240:I1240"/>
    <mergeCell ref="A1241:E1241"/>
    <mergeCell ref="H1241:M1241"/>
    <mergeCell ref="A1271:N1271"/>
    <mergeCell ref="A1239:B1239"/>
    <mergeCell ref="H1239:I1239"/>
    <mergeCell ref="A1273:E1273"/>
    <mergeCell ref="H1227:M1227"/>
    <mergeCell ref="A1210:B1210"/>
    <mergeCell ref="H1210:I1210"/>
    <mergeCell ref="A1211:E1211"/>
    <mergeCell ref="H1211:M1211"/>
    <mergeCell ref="A1225:N1225"/>
    <mergeCell ref="A1209:B1209"/>
    <mergeCell ref="H1209:I1209"/>
    <mergeCell ref="H1197:M1197"/>
    <mergeCell ref="A1227:E1227"/>
    <mergeCell ref="H1121:M1121"/>
    <mergeCell ref="A1088:B1088"/>
    <mergeCell ref="H1088:I1088"/>
    <mergeCell ref="A1089:E1089"/>
    <mergeCell ref="H1089:M1089"/>
    <mergeCell ref="A1119:N1119"/>
    <mergeCell ref="A1087:B1087"/>
    <mergeCell ref="H1087:I1087"/>
    <mergeCell ref="H1075:M1075"/>
    <mergeCell ref="A1075:E1075"/>
    <mergeCell ref="A1121:E1121"/>
    <mergeCell ref="A1058:B1058"/>
    <mergeCell ref="H1058:I1058"/>
    <mergeCell ref="A1059:E1059"/>
    <mergeCell ref="H1059:M1059"/>
    <mergeCell ref="A1073:N1073"/>
    <mergeCell ref="A1057:B1057"/>
    <mergeCell ref="H1057:I1057"/>
    <mergeCell ref="A1043:N1043"/>
    <mergeCell ref="A1045:E1045"/>
    <mergeCell ref="H1045:M1045"/>
    <mergeCell ref="A1012:B1012"/>
    <mergeCell ref="H1012:I1012"/>
    <mergeCell ref="A1013:E1013"/>
    <mergeCell ref="H1013:M1013"/>
    <mergeCell ref="A1014:E1014"/>
    <mergeCell ref="H1014:M1014"/>
    <mergeCell ref="A1011:B1011"/>
    <mergeCell ref="H1011:I1011"/>
    <mergeCell ref="K1010:M1010"/>
    <mergeCell ref="K1011:M1011"/>
    <mergeCell ref="A997:N997"/>
    <mergeCell ref="A999:E999"/>
    <mergeCell ref="H999:M999"/>
    <mergeCell ref="A982:B982"/>
    <mergeCell ref="H982:I982"/>
    <mergeCell ref="A983:E983"/>
    <mergeCell ref="H983:M983"/>
    <mergeCell ref="D984:E984"/>
    <mergeCell ref="A985:E985"/>
    <mergeCell ref="A981:B981"/>
    <mergeCell ref="H981:I981"/>
    <mergeCell ref="A967:N967"/>
    <mergeCell ref="A969:E969"/>
    <mergeCell ref="H969:M969"/>
    <mergeCell ref="A937:B937"/>
    <mergeCell ref="H937:I937"/>
    <mergeCell ref="A938:B938"/>
    <mergeCell ref="H938:I938"/>
    <mergeCell ref="A939:E939"/>
    <mergeCell ref="H939:M939"/>
    <mergeCell ref="A814:N814"/>
    <mergeCell ref="A772:N772"/>
    <mergeCell ref="A377:N377"/>
    <mergeCell ref="M379:N379"/>
    <mergeCell ref="M381:N381"/>
    <mergeCell ref="A586:N586"/>
    <mergeCell ref="A547:N547"/>
    <mergeCell ref="H442:I442"/>
    <mergeCell ref="H443:I443"/>
    <mergeCell ref="A385:F385"/>
    <mergeCell ref="M385:N385"/>
    <mergeCell ref="A436:N436"/>
    <mergeCell ref="H444:I444"/>
    <mergeCell ref="H445:I445"/>
    <mergeCell ref="H446:I446"/>
    <mergeCell ref="H447:I447"/>
    <mergeCell ref="A738:N738"/>
    <mergeCell ref="A696:N696"/>
    <mergeCell ref="A662:N662"/>
    <mergeCell ref="A511:N511"/>
    <mergeCell ref="H907:I907"/>
    <mergeCell ref="A908:B908"/>
    <mergeCell ref="H908:I908"/>
    <mergeCell ref="A909:E909"/>
    <mergeCell ref="H909:M909"/>
    <mergeCell ref="A891:N891"/>
    <mergeCell ref="A893:N893"/>
    <mergeCell ref="A895:E895"/>
    <mergeCell ref="H895:M895"/>
    <mergeCell ref="M292:N292"/>
    <mergeCell ref="M294:N294"/>
    <mergeCell ref="M295:N295"/>
    <mergeCell ref="M296:N296"/>
    <mergeCell ref="M297:N297"/>
    <mergeCell ref="M286:N286"/>
    <mergeCell ref="M287:N287"/>
    <mergeCell ref="M288:N288"/>
    <mergeCell ref="A294:F294"/>
    <mergeCell ref="M289:N289"/>
    <mergeCell ref="M290:N290"/>
    <mergeCell ref="M291:N291"/>
    <mergeCell ref="A281:F281"/>
    <mergeCell ref="M281:N281"/>
    <mergeCell ref="A283:F283"/>
    <mergeCell ref="M283:N283"/>
    <mergeCell ref="M284:N284"/>
    <mergeCell ref="M285:N285"/>
    <mergeCell ref="B13:K13"/>
    <mergeCell ref="B14:K14"/>
    <mergeCell ref="B129:N137"/>
    <mergeCell ref="A277:N277"/>
    <mergeCell ref="A279:N279"/>
    <mergeCell ref="E30:K33"/>
    <mergeCell ref="M305:N305"/>
    <mergeCell ref="M306:N306"/>
    <mergeCell ref="M308:N308"/>
    <mergeCell ref="A318:F318"/>
    <mergeCell ref="A327:F327"/>
    <mergeCell ref="A329:F329"/>
    <mergeCell ref="A339:F339"/>
    <mergeCell ref="A379:F379"/>
    <mergeCell ref="M316:N316"/>
    <mergeCell ref="A371:N371"/>
    <mergeCell ref="A373:F373"/>
    <mergeCell ref="M312:N312"/>
    <mergeCell ref="M313:N313"/>
    <mergeCell ref="M318:N318"/>
    <mergeCell ref="A319:F319"/>
    <mergeCell ref="M319:N319"/>
    <mergeCell ref="M375:N375"/>
    <mergeCell ref="A369:K369"/>
    <mergeCell ref="M369:N369"/>
    <mergeCell ref="M370:N370"/>
    <mergeCell ref="M366:N366"/>
    <mergeCell ref="A367:K367"/>
    <mergeCell ref="M367:N367"/>
    <mergeCell ref="M368:N368"/>
    <mergeCell ref="M331:N331"/>
    <mergeCell ref="M332:N332"/>
    <mergeCell ref="A310:F310"/>
    <mergeCell ref="A311:F311"/>
    <mergeCell ref="M310:N310"/>
    <mergeCell ref="M311:N311"/>
    <mergeCell ref="M314:N314"/>
    <mergeCell ref="M345:N345"/>
    <mergeCell ref="M333:N333"/>
    <mergeCell ref="M334:N334"/>
    <mergeCell ref="M335:N335"/>
    <mergeCell ref="M338:N338"/>
    <mergeCell ref="M339:N339"/>
    <mergeCell ref="A345:F345"/>
    <mergeCell ref="M336:N336"/>
    <mergeCell ref="M337:N337"/>
    <mergeCell ref="A341:N341"/>
    <mergeCell ref="M298:N298"/>
    <mergeCell ref="M299:N299"/>
    <mergeCell ref="M304:N304"/>
    <mergeCell ref="M300:N300"/>
    <mergeCell ref="M301:N301"/>
    <mergeCell ref="M302:N302"/>
    <mergeCell ref="M303:N303"/>
    <mergeCell ref="A308:F308"/>
    <mergeCell ref="B2035:C2035"/>
    <mergeCell ref="M309:N309"/>
    <mergeCell ref="A323:F323"/>
    <mergeCell ref="M323:N323"/>
    <mergeCell ref="A325:N325"/>
    <mergeCell ref="M327:N327"/>
    <mergeCell ref="M329:N329"/>
    <mergeCell ref="A320:F320"/>
    <mergeCell ref="M320:N320"/>
    <mergeCell ref="A321:F321"/>
    <mergeCell ref="M321:N321"/>
    <mergeCell ref="A322:F322"/>
    <mergeCell ref="M322:N322"/>
    <mergeCell ref="A331:F331"/>
    <mergeCell ref="M315:N315"/>
    <mergeCell ref="A620:N620"/>
    <mergeCell ref="A3697:K3697"/>
    <mergeCell ref="A2105:G2105"/>
    <mergeCell ref="B2080:C2080"/>
    <mergeCell ref="A2681:D2681"/>
    <mergeCell ref="F2681:H2681"/>
    <mergeCell ref="F2578:H2578"/>
    <mergeCell ref="A2590:G2590"/>
    <mergeCell ref="A2604:D2604"/>
    <mergeCell ref="F2604:H2604"/>
    <mergeCell ref="A2637:N2637"/>
    <mergeCell ref="A2639:N2639"/>
    <mergeCell ref="A2641:G2641"/>
    <mergeCell ref="J2642:M2642"/>
    <mergeCell ref="A2655:D2655"/>
    <mergeCell ref="F2655:H2655"/>
    <mergeCell ref="A2103:N2103"/>
    <mergeCell ref="L2230:M2230"/>
    <mergeCell ref="I2215:J2215"/>
    <mergeCell ref="L2215:M2215"/>
    <mergeCell ref="A2179:N2179"/>
    <mergeCell ref="A2181:N2181"/>
    <mergeCell ref="A2333:N2333"/>
    <mergeCell ref="A2335:G2335"/>
    <mergeCell ref="J2336:M2336"/>
    <mergeCell ref="A343:F343"/>
    <mergeCell ref="M343:N343"/>
    <mergeCell ref="A349:K349"/>
    <mergeCell ref="M349:N349"/>
    <mergeCell ref="A351:F351"/>
    <mergeCell ref="M351:N351"/>
    <mergeCell ref="A3694:K3694"/>
    <mergeCell ref="B2060:C2060"/>
    <mergeCell ref="B2090:C2090"/>
    <mergeCell ref="A513:N513"/>
    <mergeCell ref="A438:N438"/>
    <mergeCell ref="A440:N440"/>
    <mergeCell ref="M382:N382"/>
    <mergeCell ref="M383:N383"/>
    <mergeCell ref="M384:N384"/>
    <mergeCell ref="M373:N373"/>
    <mergeCell ref="A375:F375"/>
    <mergeCell ref="A381:F381"/>
    <mergeCell ref="A911:E911"/>
    <mergeCell ref="G911:M911"/>
    <mergeCell ref="A923:N923"/>
    <mergeCell ref="A925:E925"/>
    <mergeCell ref="H925:M925"/>
    <mergeCell ref="A907:B907"/>
  </mergeCells>
  <phoneticPr fontId="23" type="noConversion"/>
  <conditionalFormatting sqref="B3422:K3422">
    <cfRule type="cellIs" dxfId="47" priority="5" operator="lessThan">
      <formula>0</formula>
    </cfRule>
    <cfRule type="cellIs" dxfId="46" priority="6" operator="greaterThanOrEqual">
      <formula>0</formula>
    </cfRule>
  </conditionalFormatting>
  <conditionalFormatting sqref="B3431:K3431">
    <cfRule type="cellIs" dxfId="45" priority="3" operator="lessThan">
      <formula>0</formula>
    </cfRule>
    <cfRule type="cellIs" dxfId="44" priority="4" operator="greaterThanOrEqual">
      <formula>0</formula>
    </cfRule>
  </conditionalFormatting>
  <conditionalFormatting sqref="F2291:I2294">
    <cfRule type="cellIs" dxfId="43" priority="27" operator="lessThan">
      <formula>0</formula>
    </cfRule>
    <cfRule type="cellIs" dxfId="42" priority="28" operator="greaterThanOrEqual">
      <formula>0</formula>
    </cfRule>
  </conditionalFormatting>
  <conditionalFormatting sqref="F2309:I2312">
    <cfRule type="cellIs" dxfId="41" priority="19" operator="lessThan">
      <formula>0</formula>
    </cfRule>
    <cfRule type="cellIs" dxfId="40" priority="20" operator="greaterThanOrEqual">
      <formula>0</formula>
    </cfRule>
  </conditionalFormatting>
  <conditionalFormatting sqref="G2107:G2116">
    <cfRule type="cellIs" dxfId="39" priority="225" operator="lessThan">
      <formula>0</formula>
    </cfRule>
    <cfRule type="cellIs" dxfId="38" priority="226" operator="greaterThanOrEqual">
      <formula>0</formula>
    </cfRule>
  </conditionalFormatting>
  <conditionalFormatting sqref="G2133:G2142">
    <cfRule type="cellIs" dxfId="37" priority="191" operator="lessThan">
      <formula>0</formula>
    </cfRule>
    <cfRule type="cellIs" dxfId="36" priority="192" operator="greaterThanOrEqual">
      <formula>0</formula>
    </cfRule>
  </conditionalFormatting>
  <conditionalFormatting sqref="G2185:G2194">
    <cfRule type="cellIs" dxfId="35" priority="181" operator="lessThan">
      <formula>0</formula>
    </cfRule>
    <cfRule type="cellIs" dxfId="34" priority="182" operator="greaterThanOrEqual">
      <formula>0</formula>
    </cfRule>
  </conditionalFormatting>
  <conditionalFormatting sqref="G2200:G2209">
    <cfRule type="cellIs" dxfId="33" priority="111" operator="lessThan">
      <formula>0</formula>
    </cfRule>
    <cfRule type="cellIs" dxfId="32" priority="112" operator="greaterThanOrEqual">
      <formula>0</formula>
    </cfRule>
  </conditionalFormatting>
  <conditionalFormatting sqref="G2215:G2224">
    <cfRule type="cellIs" dxfId="31" priority="109" operator="lessThan">
      <formula>0</formula>
    </cfRule>
    <cfRule type="cellIs" dxfId="30" priority="110" operator="greaterThanOrEqual">
      <formula>0</formula>
    </cfRule>
  </conditionalFormatting>
  <conditionalFormatting sqref="G2230:G2239">
    <cfRule type="cellIs" dxfId="29" priority="17" operator="lessThan">
      <formula>0</formula>
    </cfRule>
    <cfRule type="cellIs" dxfId="28" priority="18" operator="greaterThanOrEqual">
      <formula>0</formula>
    </cfRule>
  </conditionalFormatting>
  <conditionalFormatting sqref="G2259:G2268">
    <cfRule type="cellIs" dxfId="27" priority="103" operator="lessThan">
      <formula>0</formula>
    </cfRule>
    <cfRule type="cellIs" dxfId="26" priority="104" operator="greaterThanOrEqual">
      <formula>0</formula>
    </cfRule>
  </conditionalFormatting>
  <conditionalFormatting sqref="G2274:G2283">
    <cfRule type="cellIs" dxfId="25" priority="101" operator="lessThan">
      <formula>0</formula>
    </cfRule>
    <cfRule type="cellIs" dxfId="24" priority="102" operator="greaterThanOrEqual">
      <formula>0</formula>
    </cfRule>
  </conditionalFormatting>
  <conditionalFormatting sqref="G2337:G2346">
    <cfRule type="cellIs" dxfId="23" priority="123" operator="lessThan">
      <formula>0</formula>
    </cfRule>
    <cfRule type="cellIs" dxfId="22" priority="124" operator="greaterThanOrEqual">
      <formula>0</formula>
    </cfRule>
  </conditionalFormatting>
  <conditionalFormatting sqref="G2363:G2372">
    <cfRule type="cellIs" dxfId="21" priority="125" operator="lessThan">
      <formula>0</formula>
    </cfRule>
    <cfRule type="cellIs" dxfId="20" priority="126" operator="greaterThanOrEqual">
      <formula>0</formula>
    </cfRule>
  </conditionalFormatting>
  <conditionalFormatting sqref="G2489:G2498">
    <cfRule type="cellIs" dxfId="19" priority="89" operator="lessThan">
      <formula>0</formula>
    </cfRule>
    <cfRule type="cellIs" dxfId="18" priority="90" operator="greaterThanOrEqual">
      <formula>0</formula>
    </cfRule>
  </conditionalFormatting>
  <conditionalFormatting sqref="G2515:G2524">
    <cfRule type="cellIs" dxfId="17" priority="87" operator="lessThan">
      <formula>0</formula>
    </cfRule>
    <cfRule type="cellIs" dxfId="16" priority="88" operator="greaterThanOrEqual">
      <formula>0</formula>
    </cfRule>
  </conditionalFormatting>
  <conditionalFormatting sqref="G2566:G2575">
    <cfRule type="cellIs" dxfId="15" priority="85" operator="lessThan">
      <formula>0</formula>
    </cfRule>
    <cfRule type="cellIs" dxfId="14" priority="86" operator="greaterThanOrEqual">
      <formula>0</formula>
    </cfRule>
  </conditionalFormatting>
  <conditionalFormatting sqref="G2592:G2601">
    <cfRule type="cellIs" dxfId="13" priority="77" operator="lessThan">
      <formula>0</formula>
    </cfRule>
    <cfRule type="cellIs" dxfId="12" priority="78" operator="greaterThanOrEqual">
      <formula>0</formula>
    </cfRule>
  </conditionalFormatting>
  <conditionalFormatting sqref="G2643:G2652">
    <cfRule type="cellIs" dxfId="11" priority="83" operator="lessThan">
      <formula>0</formula>
    </cfRule>
    <cfRule type="cellIs" dxfId="10" priority="84" operator="greaterThanOrEqual">
      <formula>0</formula>
    </cfRule>
  </conditionalFormatting>
  <conditionalFormatting sqref="G2669:G2678">
    <cfRule type="cellIs" dxfId="9" priority="75" operator="lessThan">
      <formula>0</formula>
    </cfRule>
    <cfRule type="cellIs" dxfId="8" priority="76" operator="greaterThanOrEqual">
      <formula>0</formula>
    </cfRule>
  </conditionalFormatting>
  <conditionalFormatting sqref="G2718:G2727">
    <cfRule type="cellIs" dxfId="7" priority="81" operator="lessThan">
      <formula>0</formula>
    </cfRule>
    <cfRule type="cellIs" dxfId="6" priority="82" operator="greaterThanOrEqual">
      <formula>0</formula>
    </cfRule>
  </conditionalFormatting>
  <conditionalFormatting sqref="G2744:G2753">
    <cfRule type="cellIs" dxfId="5" priority="73" operator="lessThan">
      <formula>0</formula>
    </cfRule>
    <cfRule type="cellIs" dxfId="4" priority="74" operator="greaterThanOrEqual">
      <formula>0</formula>
    </cfRule>
  </conditionalFormatting>
  <conditionalFormatting sqref="I3399:I3401">
    <cfRule type="cellIs" dxfId="3" priority="7" operator="lessThan">
      <formula>0</formula>
    </cfRule>
    <cfRule type="cellIs" dxfId="2" priority="8" operator="greaterThanOrEqual">
      <formula>0</formula>
    </cfRule>
  </conditionalFormatting>
  <hyperlinks>
    <hyperlink ref="A3694" r:id="rId1" xr:uid="{A4B59AEF-532F-4602-8988-DB727E9B2FC4}"/>
  </hyperlinks>
  <printOptions horizontalCentered="1"/>
  <pageMargins left="0" right="0" top="0.39370078740157483" bottom="0" header="0" footer="0"/>
  <pageSetup paperSize="9" scale="43" orientation="portrait" r:id="rId2"/>
  <rowBreaks count="43" manualBreakCount="43">
    <brk id="125" min="6" max="13" man="1"/>
    <brk id="275" min="6" max="13" man="1"/>
    <brk id="435" min="6" max="13" man="1"/>
    <brk id="510" min="6" max="13" man="1"/>
    <brk id="585" min="6" max="13" man="1"/>
    <brk id="661" min="6" max="13" man="1"/>
    <brk id="737" min="6" max="13" man="1"/>
    <brk id="813" min="6" max="13" man="1"/>
    <brk id="890" min="6" max="13" man="1"/>
    <brk id="966" min="6" max="13" man="1"/>
    <brk id="1042" min="6" max="13" man="1"/>
    <brk id="1118" min="6" max="13" man="1"/>
    <brk id="1194" min="6" max="13" man="1"/>
    <brk id="1270" min="6" max="13" man="1"/>
    <brk id="1346" min="6" max="13" man="1"/>
    <brk id="1427" min="6" max="13" man="1"/>
    <brk id="1504" min="6" max="13" man="1"/>
    <brk id="1580" min="6" max="13" man="1"/>
    <brk id="1656" min="6" max="13" man="1"/>
    <brk id="1732" min="6" max="13" man="1"/>
    <brk id="1809" min="6" max="13" man="1"/>
    <brk id="1885" min="6" max="13" man="1"/>
    <brk id="1959" min="6" max="13" man="1"/>
    <brk id="2027" min="6" max="13" man="1"/>
    <brk id="2102" min="6" max="13" man="1"/>
    <brk id="2178" min="6" max="13" man="1"/>
    <brk id="2254" min="6" max="13" man="1"/>
    <brk id="2330" min="6" max="13" man="1"/>
    <brk id="2406" min="6" max="13" man="1"/>
    <brk id="2482" min="6" max="13" man="1"/>
    <brk id="2559" min="6" max="13" man="1"/>
    <brk id="2636" min="6" max="13" man="1"/>
    <brk id="2713" min="6" max="13" man="1"/>
    <brk id="2789" min="6" max="13" man="1"/>
    <brk id="2937" min="6" max="13" man="1"/>
    <brk id="3012" min="6" max="13" man="1"/>
    <brk id="3088" min="6" max="13" man="1"/>
    <brk id="3239" min="6" max="13" man="1"/>
    <brk id="3391" min="6" max="13" man="1"/>
    <brk id="3466" min="6" max="13" man="1"/>
    <brk id="3540" min="6" max="13" man="1"/>
    <brk id="3692" min="6" max="13" man="1"/>
    <brk id="3785" min="6" max="13" man="1"/>
  </rowBreaks>
  <colBreaks count="1" manualBreakCount="1">
    <brk id="14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92A43-17C3-4D2F-A150-A913D50D6CE4}">
  <dimension ref="A4:N61"/>
  <sheetViews>
    <sheetView zoomScaleNormal="100" workbookViewId="0">
      <selection activeCell="D7" sqref="D7"/>
    </sheetView>
  </sheetViews>
  <sheetFormatPr baseColWidth="10" defaultRowHeight="12.75" x14ac:dyDescent="0.2"/>
  <cols>
    <col min="1" max="5" width="11.42578125" style="22"/>
    <col min="6" max="7" width="12.7109375" style="22" bestFit="1" customWidth="1"/>
    <col min="8" max="261" width="11.42578125" style="22"/>
    <col min="262" max="263" width="12.7109375" style="22" bestFit="1" customWidth="1"/>
    <col min="264" max="517" width="11.42578125" style="22"/>
    <col min="518" max="519" width="12.7109375" style="22" bestFit="1" customWidth="1"/>
    <col min="520" max="773" width="11.42578125" style="22"/>
    <col min="774" max="775" width="12.7109375" style="22" bestFit="1" customWidth="1"/>
    <col min="776" max="1029" width="11.42578125" style="22"/>
    <col min="1030" max="1031" width="12.7109375" style="22" bestFit="1" customWidth="1"/>
    <col min="1032" max="1285" width="11.42578125" style="22"/>
    <col min="1286" max="1287" width="12.7109375" style="22" bestFit="1" customWidth="1"/>
    <col min="1288" max="1541" width="11.42578125" style="22"/>
    <col min="1542" max="1543" width="12.7109375" style="22" bestFit="1" customWidth="1"/>
    <col min="1544" max="1797" width="11.42578125" style="22"/>
    <col min="1798" max="1799" width="12.7109375" style="22" bestFit="1" customWidth="1"/>
    <col min="1800" max="2053" width="11.42578125" style="22"/>
    <col min="2054" max="2055" width="12.7109375" style="22" bestFit="1" customWidth="1"/>
    <col min="2056" max="2309" width="11.42578125" style="22"/>
    <col min="2310" max="2311" width="12.7109375" style="22" bestFit="1" customWidth="1"/>
    <col min="2312" max="2565" width="11.42578125" style="22"/>
    <col min="2566" max="2567" width="12.7109375" style="22" bestFit="1" customWidth="1"/>
    <col min="2568" max="2821" width="11.42578125" style="22"/>
    <col min="2822" max="2823" width="12.7109375" style="22" bestFit="1" customWidth="1"/>
    <col min="2824" max="3077" width="11.42578125" style="22"/>
    <col min="3078" max="3079" width="12.7109375" style="22" bestFit="1" customWidth="1"/>
    <col min="3080" max="3333" width="11.42578125" style="22"/>
    <col min="3334" max="3335" width="12.7109375" style="22" bestFit="1" customWidth="1"/>
    <col min="3336" max="3589" width="11.42578125" style="22"/>
    <col min="3590" max="3591" width="12.7109375" style="22" bestFit="1" customWidth="1"/>
    <col min="3592" max="3845" width="11.42578125" style="22"/>
    <col min="3846" max="3847" width="12.7109375" style="22" bestFit="1" customWidth="1"/>
    <col min="3848" max="4101" width="11.42578125" style="22"/>
    <col min="4102" max="4103" width="12.7109375" style="22" bestFit="1" customWidth="1"/>
    <col min="4104" max="4357" width="11.42578125" style="22"/>
    <col min="4358" max="4359" width="12.7109375" style="22" bestFit="1" customWidth="1"/>
    <col min="4360" max="4613" width="11.42578125" style="22"/>
    <col min="4614" max="4615" width="12.7109375" style="22" bestFit="1" customWidth="1"/>
    <col min="4616" max="4869" width="11.42578125" style="22"/>
    <col min="4870" max="4871" width="12.7109375" style="22" bestFit="1" customWidth="1"/>
    <col min="4872" max="5125" width="11.42578125" style="22"/>
    <col min="5126" max="5127" width="12.7109375" style="22" bestFit="1" customWidth="1"/>
    <col min="5128" max="5381" width="11.42578125" style="22"/>
    <col min="5382" max="5383" width="12.7109375" style="22" bestFit="1" customWidth="1"/>
    <col min="5384" max="5637" width="11.42578125" style="22"/>
    <col min="5638" max="5639" width="12.7109375" style="22" bestFit="1" customWidth="1"/>
    <col min="5640" max="5893" width="11.42578125" style="22"/>
    <col min="5894" max="5895" width="12.7109375" style="22" bestFit="1" customWidth="1"/>
    <col min="5896" max="6149" width="11.42578125" style="22"/>
    <col min="6150" max="6151" width="12.7109375" style="22" bestFit="1" customWidth="1"/>
    <col min="6152" max="6405" width="11.42578125" style="22"/>
    <col min="6406" max="6407" width="12.7109375" style="22" bestFit="1" customWidth="1"/>
    <col min="6408" max="6661" width="11.42578125" style="22"/>
    <col min="6662" max="6663" width="12.7109375" style="22" bestFit="1" customWidth="1"/>
    <col min="6664" max="6917" width="11.42578125" style="22"/>
    <col min="6918" max="6919" width="12.7109375" style="22" bestFit="1" customWidth="1"/>
    <col min="6920" max="7173" width="11.42578125" style="22"/>
    <col min="7174" max="7175" width="12.7109375" style="22" bestFit="1" customWidth="1"/>
    <col min="7176" max="7429" width="11.42578125" style="22"/>
    <col min="7430" max="7431" width="12.7109375" style="22" bestFit="1" customWidth="1"/>
    <col min="7432" max="7685" width="11.42578125" style="22"/>
    <col min="7686" max="7687" width="12.7109375" style="22" bestFit="1" customWidth="1"/>
    <col min="7688" max="7941" width="11.42578125" style="22"/>
    <col min="7942" max="7943" width="12.7109375" style="22" bestFit="1" customWidth="1"/>
    <col min="7944" max="8197" width="11.42578125" style="22"/>
    <col min="8198" max="8199" width="12.7109375" style="22" bestFit="1" customWidth="1"/>
    <col min="8200" max="8453" width="11.42578125" style="22"/>
    <col min="8454" max="8455" width="12.7109375" style="22" bestFit="1" customWidth="1"/>
    <col min="8456" max="8709" width="11.42578125" style="22"/>
    <col min="8710" max="8711" width="12.7109375" style="22" bestFit="1" customWidth="1"/>
    <col min="8712" max="8965" width="11.42578125" style="22"/>
    <col min="8966" max="8967" width="12.7109375" style="22" bestFit="1" customWidth="1"/>
    <col min="8968" max="9221" width="11.42578125" style="22"/>
    <col min="9222" max="9223" width="12.7109375" style="22" bestFit="1" customWidth="1"/>
    <col min="9224" max="9477" width="11.42578125" style="22"/>
    <col min="9478" max="9479" width="12.7109375" style="22" bestFit="1" customWidth="1"/>
    <col min="9480" max="9733" width="11.42578125" style="22"/>
    <col min="9734" max="9735" width="12.7109375" style="22" bestFit="1" customWidth="1"/>
    <col min="9736" max="9989" width="11.42578125" style="22"/>
    <col min="9990" max="9991" width="12.7109375" style="22" bestFit="1" customWidth="1"/>
    <col min="9992" max="10245" width="11.42578125" style="22"/>
    <col min="10246" max="10247" width="12.7109375" style="22" bestFit="1" customWidth="1"/>
    <col min="10248" max="10501" width="11.42578125" style="22"/>
    <col min="10502" max="10503" width="12.7109375" style="22" bestFit="1" customWidth="1"/>
    <col min="10504" max="10757" width="11.42578125" style="22"/>
    <col min="10758" max="10759" width="12.7109375" style="22" bestFit="1" customWidth="1"/>
    <col min="10760" max="11013" width="11.42578125" style="22"/>
    <col min="11014" max="11015" width="12.7109375" style="22" bestFit="1" customWidth="1"/>
    <col min="11016" max="11269" width="11.42578125" style="22"/>
    <col min="11270" max="11271" width="12.7109375" style="22" bestFit="1" customWidth="1"/>
    <col min="11272" max="11525" width="11.42578125" style="22"/>
    <col min="11526" max="11527" width="12.7109375" style="22" bestFit="1" customWidth="1"/>
    <col min="11528" max="11781" width="11.42578125" style="22"/>
    <col min="11782" max="11783" width="12.7109375" style="22" bestFit="1" customWidth="1"/>
    <col min="11784" max="12037" width="11.42578125" style="22"/>
    <col min="12038" max="12039" width="12.7109375" style="22" bestFit="1" customWidth="1"/>
    <col min="12040" max="12293" width="11.42578125" style="22"/>
    <col min="12294" max="12295" width="12.7109375" style="22" bestFit="1" customWidth="1"/>
    <col min="12296" max="12549" width="11.42578125" style="22"/>
    <col min="12550" max="12551" width="12.7109375" style="22" bestFit="1" customWidth="1"/>
    <col min="12552" max="12805" width="11.42578125" style="22"/>
    <col min="12806" max="12807" width="12.7109375" style="22" bestFit="1" customWidth="1"/>
    <col min="12808" max="13061" width="11.42578125" style="22"/>
    <col min="13062" max="13063" width="12.7109375" style="22" bestFit="1" customWidth="1"/>
    <col min="13064" max="13317" width="11.42578125" style="22"/>
    <col min="13318" max="13319" width="12.7109375" style="22" bestFit="1" customWidth="1"/>
    <col min="13320" max="13573" width="11.42578125" style="22"/>
    <col min="13574" max="13575" width="12.7109375" style="22" bestFit="1" customWidth="1"/>
    <col min="13576" max="13829" width="11.42578125" style="22"/>
    <col min="13830" max="13831" width="12.7109375" style="22" bestFit="1" customWidth="1"/>
    <col min="13832" max="14085" width="11.42578125" style="22"/>
    <col min="14086" max="14087" width="12.7109375" style="22" bestFit="1" customWidth="1"/>
    <col min="14088" max="14341" width="11.42578125" style="22"/>
    <col min="14342" max="14343" width="12.7109375" style="22" bestFit="1" customWidth="1"/>
    <col min="14344" max="14597" width="11.42578125" style="22"/>
    <col min="14598" max="14599" width="12.7109375" style="22" bestFit="1" customWidth="1"/>
    <col min="14600" max="14853" width="11.42578125" style="22"/>
    <col min="14854" max="14855" width="12.7109375" style="22" bestFit="1" customWidth="1"/>
    <col min="14856" max="15109" width="11.42578125" style="22"/>
    <col min="15110" max="15111" width="12.7109375" style="22" bestFit="1" customWidth="1"/>
    <col min="15112" max="15365" width="11.42578125" style="22"/>
    <col min="15366" max="15367" width="12.7109375" style="22" bestFit="1" customWidth="1"/>
    <col min="15368" max="15621" width="11.42578125" style="22"/>
    <col min="15622" max="15623" width="12.7109375" style="22" bestFit="1" customWidth="1"/>
    <col min="15624" max="15877" width="11.42578125" style="22"/>
    <col min="15878" max="15879" width="12.7109375" style="22" bestFit="1" customWidth="1"/>
    <col min="15880" max="16133" width="11.42578125" style="22"/>
    <col min="16134" max="16135" width="12.7109375" style="22" bestFit="1" customWidth="1"/>
    <col min="16136" max="16384" width="11.42578125" style="22"/>
  </cols>
  <sheetData>
    <row r="4" spans="1:14" ht="15" x14ac:dyDescent="0.2">
      <c r="A4" s="820" t="s">
        <v>281</v>
      </c>
      <c r="B4" s="820"/>
      <c r="C4" s="820"/>
      <c r="D4" s="820"/>
      <c r="E4" s="820"/>
      <c r="F4" s="820"/>
      <c r="G4" s="820"/>
      <c r="H4" s="820"/>
      <c r="I4" s="820"/>
      <c r="J4" s="820"/>
    </row>
    <row r="7" spans="1:14" ht="15.75" x14ac:dyDescent="0.25">
      <c r="A7" s="807" t="s">
        <v>261</v>
      </c>
      <c r="B7" s="807"/>
      <c r="C7" s="807"/>
      <c r="D7" s="807"/>
      <c r="E7" s="807"/>
      <c r="F7" s="121"/>
      <c r="G7" s="121"/>
      <c r="H7" s="121"/>
      <c r="I7" s="121"/>
      <c r="J7" s="121"/>
      <c r="K7" s="121"/>
      <c r="L7" s="121"/>
      <c r="M7" s="121"/>
      <c r="N7" s="121"/>
    </row>
    <row r="8" spans="1:14" ht="16.5" thickBot="1" x14ac:dyDescent="0.3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</row>
    <row r="9" spans="1:14" ht="16.5" thickBot="1" x14ac:dyDescent="0.3">
      <c r="A9" s="201" t="s">
        <v>264</v>
      </c>
      <c r="B9" s="202">
        <v>45261</v>
      </c>
      <c r="C9" s="202">
        <v>45627</v>
      </c>
      <c r="D9" s="202" t="s">
        <v>265</v>
      </c>
      <c r="F9" s="121"/>
      <c r="G9" s="121"/>
      <c r="H9" s="121"/>
      <c r="I9" s="121"/>
      <c r="J9" s="121"/>
      <c r="K9" s="121"/>
      <c r="L9" s="121"/>
      <c r="M9" s="121"/>
      <c r="N9" s="121"/>
    </row>
    <row r="10" spans="1:14" x14ac:dyDescent="0.2">
      <c r="A10" s="189" t="s">
        <v>186</v>
      </c>
      <c r="B10" s="39">
        <v>625</v>
      </c>
      <c r="C10" s="39">
        <v>630</v>
      </c>
      <c r="D10" s="203">
        <f>(C10-B10)/B10</f>
        <v>8.0000000000000002E-3</v>
      </c>
      <c r="F10" s="28"/>
    </row>
    <row r="11" spans="1:14" x14ac:dyDescent="0.2">
      <c r="A11" s="190" t="s">
        <v>6</v>
      </c>
      <c r="B11" s="39">
        <v>861</v>
      </c>
      <c r="C11" s="39">
        <v>864</v>
      </c>
      <c r="D11" s="203">
        <f t="shared" ref="D11:D19" si="0">(C11-B11)/B11</f>
        <v>3.4843205574912892E-3</v>
      </c>
      <c r="F11" s="28"/>
    </row>
    <row r="12" spans="1:14" x14ac:dyDescent="0.2">
      <c r="A12" s="190" t="s">
        <v>18</v>
      </c>
      <c r="B12" s="39">
        <v>1250</v>
      </c>
      <c r="C12" s="39">
        <v>1232</v>
      </c>
      <c r="D12" s="203">
        <f t="shared" si="0"/>
        <v>-1.44E-2</v>
      </c>
      <c r="F12" s="28"/>
    </row>
    <row r="13" spans="1:14" x14ac:dyDescent="0.2">
      <c r="A13" s="190" t="s">
        <v>7</v>
      </c>
      <c r="B13" s="39">
        <v>358</v>
      </c>
      <c r="C13" s="39">
        <v>356</v>
      </c>
      <c r="D13" s="203">
        <f t="shared" si="0"/>
        <v>-5.5865921787709499E-3</v>
      </c>
      <c r="F13" s="28"/>
    </row>
    <row r="14" spans="1:14" x14ac:dyDescent="0.2">
      <c r="A14" s="190" t="s">
        <v>8</v>
      </c>
      <c r="B14" s="39">
        <v>755</v>
      </c>
      <c r="C14" s="39">
        <v>756</v>
      </c>
      <c r="D14" s="203">
        <f t="shared" si="0"/>
        <v>1.3245033112582781E-3</v>
      </c>
      <c r="F14" s="28"/>
    </row>
    <row r="15" spans="1:14" x14ac:dyDescent="0.2">
      <c r="A15" s="190" t="s">
        <v>9</v>
      </c>
      <c r="B15" s="39">
        <v>546</v>
      </c>
      <c r="C15" s="39">
        <v>550</v>
      </c>
      <c r="D15" s="203">
        <f t="shared" si="0"/>
        <v>7.326007326007326E-3</v>
      </c>
      <c r="F15" s="28"/>
    </row>
    <row r="16" spans="1:14" x14ac:dyDescent="0.2">
      <c r="A16" s="190" t="s">
        <v>10</v>
      </c>
      <c r="B16" s="39">
        <v>349</v>
      </c>
      <c r="C16" s="39">
        <v>357</v>
      </c>
      <c r="D16" s="203">
        <f t="shared" si="0"/>
        <v>2.2922636103151862E-2</v>
      </c>
      <c r="F16" s="28"/>
    </row>
    <row r="17" spans="1:6" x14ac:dyDescent="0.2">
      <c r="A17" s="190" t="s">
        <v>11</v>
      </c>
      <c r="B17" s="39">
        <v>911</v>
      </c>
      <c r="C17" s="39">
        <v>925</v>
      </c>
      <c r="D17" s="203">
        <f t="shared" si="0"/>
        <v>1.5367727771679473E-2</v>
      </c>
      <c r="F17" s="28"/>
    </row>
    <row r="18" spans="1:6" x14ac:dyDescent="0.2">
      <c r="A18" s="204" t="s">
        <v>12</v>
      </c>
      <c r="B18" s="39">
        <v>386</v>
      </c>
      <c r="C18" s="39">
        <v>373</v>
      </c>
      <c r="D18" s="203">
        <f t="shared" si="0"/>
        <v>-3.367875647668394E-2</v>
      </c>
      <c r="F18" s="28"/>
    </row>
    <row r="19" spans="1:6" ht="13.5" thickBot="1" x14ac:dyDescent="0.25">
      <c r="A19" s="201" t="s">
        <v>13</v>
      </c>
      <c r="B19" s="205">
        <v>6041</v>
      </c>
      <c r="C19" s="205">
        <f>SUM(C10:C18)</f>
        <v>6043</v>
      </c>
      <c r="D19" s="206">
        <f t="shared" si="0"/>
        <v>3.3107101473266014E-4</v>
      </c>
      <c r="F19" s="28"/>
    </row>
    <row r="48" spans="1:14" ht="15.75" x14ac:dyDescent="0.25">
      <c r="A48" s="807" t="s">
        <v>266</v>
      </c>
      <c r="B48" s="807"/>
      <c r="C48" s="807"/>
      <c r="D48" s="807"/>
      <c r="E48" s="807"/>
      <c r="F48" s="121"/>
      <c r="G48" s="121"/>
      <c r="H48" s="121"/>
      <c r="I48" s="121"/>
      <c r="J48" s="121"/>
      <c r="K48" s="121"/>
      <c r="L48" s="121"/>
      <c r="M48" s="121"/>
      <c r="N48" s="121"/>
    </row>
    <row r="49" spans="1:14" ht="16.5" thickBot="1" x14ac:dyDescent="0.3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</row>
    <row r="50" spans="1:14" ht="16.5" thickBot="1" x14ac:dyDescent="0.3">
      <c r="A50" s="121"/>
      <c r="B50" s="121"/>
      <c r="C50" s="121"/>
      <c r="D50" s="121"/>
      <c r="E50" s="208" t="s">
        <v>197</v>
      </c>
      <c r="F50" s="121"/>
      <c r="G50" s="121"/>
      <c r="H50" s="121"/>
      <c r="I50" s="121"/>
      <c r="J50" s="121"/>
      <c r="K50" s="121"/>
      <c r="L50" s="121"/>
      <c r="M50" s="121"/>
      <c r="N50" s="121"/>
    </row>
    <row r="51" spans="1:14" ht="16.5" thickBot="1" x14ac:dyDescent="0.3">
      <c r="A51" s="201" t="s">
        <v>264</v>
      </c>
      <c r="B51" s="202">
        <v>45261</v>
      </c>
      <c r="C51" s="202">
        <v>45627</v>
      </c>
      <c r="D51" s="202" t="s">
        <v>265</v>
      </c>
      <c r="E51" s="209" t="s">
        <v>268</v>
      </c>
      <c r="F51" s="121"/>
      <c r="G51" s="121"/>
      <c r="H51" s="121"/>
      <c r="I51" s="121"/>
      <c r="J51" s="121"/>
      <c r="K51" s="121"/>
      <c r="L51" s="121"/>
      <c r="M51" s="121"/>
      <c r="N51" s="121"/>
    </row>
    <row r="52" spans="1:14" x14ac:dyDescent="0.2">
      <c r="A52" s="189" t="s">
        <v>186</v>
      </c>
      <c r="B52" s="39">
        <v>60774</v>
      </c>
      <c r="C52" s="39">
        <v>61720</v>
      </c>
      <c r="D52" s="203">
        <f>(C52-B52)/B52</f>
        <v>1.556586698259124E-2</v>
      </c>
      <c r="E52" s="210">
        <f>C52/$C$61</f>
        <v>0.11683087727268425</v>
      </c>
      <c r="G52" s="28"/>
    </row>
    <row r="53" spans="1:14" x14ac:dyDescent="0.2">
      <c r="A53" s="190" t="s">
        <v>6</v>
      </c>
      <c r="B53" s="39">
        <v>74661</v>
      </c>
      <c r="C53" s="39">
        <v>74217</v>
      </c>
      <c r="D53" s="203">
        <f t="shared" ref="D53:D61" si="1">(C53-B53)/B53</f>
        <v>-5.9468798971350507E-3</v>
      </c>
      <c r="E53" s="210">
        <f t="shared" ref="E53:E60" si="2">C53/$C$61</f>
        <v>0.14048666912745961</v>
      </c>
      <c r="G53" s="28"/>
    </row>
    <row r="54" spans="1:14" x14ac:dyDescent="0.2">
      <c r="A54" s="190" t="s">
        <v>18</v>
      </c>
      <c r="B54" s="39">
        <v>78192</v>
      </c>
      <c r="C54" s="39">
        <v>79365</v>
      </c>
      <c r="D54" s="203">
        <f t="shared" si="1"/>
        <v>1.5001534683855126E-2</v>
      </c>
      <c r="E54" s="210">
        <f t="shared" si="2"/>
        <v>0.15023140918254352</v>
      </c>
      <c r="G54" s="28"/>
    </row>
    <row r="55" spans="1:14" x14ac:dyDescent="0.2">
      <c r="A55" s="190" t="s">
        <v>7</v>
      </c>
      <c r="B55" s="39">
        <v>30000</v>
      </c>
      <c r="C55" s="39">
        <v>30041</v>
      </c>
      <c r="D55" s="203">
        <f t="shared" si="1"/>
        <v>1.3666666666666666E-3</v>
      </c>
      <c r="E55" s="210">
        <f t="shared" si="2"/>
        <v>5.6865139082124233E-2</v>
      </c>
      <c r="G55" s="28"/>
    </row>
    <row r="56" spans="1:14" x14ac:dyDescent="0.2">
      <c r="A56" s="190" t="s">
        <v>8</v>
      </c>
      <c r="B56" s="39">
        <v>59826</v>
      </c>
      <c r="C56" s="39">
        <v>60575</v>
      </c>
      <c r="D56" s="203">
        <f t="shared" si="1"/>
        <v>1.2519640290174841E-2</v>
      </c>
      <c r="E56" s="210">
        <f t="shared" si="2"/>
        <v>0.11466348656501699</v>
      </c>
      <c r="G56" s="28"/>
    </row>
    <row r="57" spans="1:14" x14ac:dyDescent="0.2">
      <c r="A57" s="190" t="s">
        <v>9</v>
      </c>
      <c r="B57" s="39">
        <v>60260</v>
      </c>
      <c r="C57" s="39">
        <v>60376</v>
      </c>
      <c r="D57" s="203">
        <f t="shared" si="1"/>
        <v>1.9249917026219715E-3</v>
      </c>
      <c r="E57" s="210">
        <f t="shared" si="2"/>
        <v>0.11428679595294207</v>
      </c>
      <c r="G57" s="28"/>
    </row>
    <row r="58" spans="1:14" x14ac:dyDescent="0.2">
      <c r="A58" s="190" t="s">
        <v>10</v>
      </c>
      <c r="B58" s="39">
        <v>29798</v>
      </c>
      <c r="C58" s="39">
        <v>30794</v>
      </c>
      <c r="D58" s="203">
        <f t="shared" si="1"/>
        <v>3.3425062084703673E-2</v>
      </c>
      <c r="E58" s="210">
        <f t="shared" si="2"/>
        <v>5.8290506071533355E-2</v>
      </c>
      <c r="G58" s="28"/>
    </row>
    <row r="59" spans="1:14" x14ac:dyDescent="0.2">
      <c r="A59" s="190" t="s">
        <v>11</v>
      </c>
      <c r="B59" s="39">
        <v>97907</v>
      </c>
      <c r="C59" s="39">
        <v>98143</v>
      </c>
      <c r="D59" s="203">
        <f t="shared" si="1"/>
        <v>2.4104507338596833E-3</v>
      </c>
      <c r="E59" s="210">
        <f t="shared" si="2"/>
        <v>0.18577661678828664</v>
      </c>
      <c r="G59" s="28"/>
    </row>
    <row r="60" spans="1:14" x14ac:dyDescent="0.2">
      <c r="A60" s="204" t="s">
        <v>12</v>
      </c>
      <c r="B60" s="39">
        <v>33621</v>
      </c>
      <c r="C60" s="39">
        <v>33054</v>
      </c>
      <c r="D60" s="203">
        <f t="shared" si="1"/>
        <v>-1.6864459712679577E-2</v>
      </c>
      <c r="E60" s="210">
        <f t="shared" si="2"/>
        <v>6.256849995740936E-2</v>
      </c>
      <c r="G60" s="28"/>
    </row>
    <row r="61" spans="1:14" ht="13.5" thickBot="1" x14ac:dyDescent="0.25">
      <c r="A61" s="201" t="s">
        <v>13</v>
      </c>
      <c r="B61" s="207">
        <v>525039</v>
      </c>
      <c r="C61" s="207">
        <f>SUM(C52:C60)</f>
        <v>528285</v>
      </c>
      <c r="D61" s="206">
        <f t="shared" si="1"/>
        <v>6.1823978790147014E-3</v>
      </c>
      <c r="E61" s="211">
        <f>SUM(E52:E60)</f>
        <v>1.0000000000000002</v>
      </c>
      <c r="G61" s="28"/>
    </row>
  </sheetData>
  <mergeCells count="3">
    <mergeCell ref="A4:J4"/>
    <mergeCell ref="A7:E7"/>
    <mergeCell ref="A48:E48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86A36-F2DE-4317-BDF4-59613BBA9306}">
  <dimension ref="A4:J46"/>
  <sheetViews>
    <sheetView workbookViewId="0">
      <selection activeCell="D7" sqref="D7"/>
    </sheetView>
  </sheetViews>
  <sheetFormatPr baseColWidth="10" defaultRowHeight="12.75" x14ac:dyDescent="0.2"/>
  <cols>
    <col min="1" max="1" width="50.140625" style="22" bestFit="1" customWidth="1"/>
    <col min="2" max="2" width="18.85546875" style="22" customWidth="1"/>
    <col min="3" max="3" width="18.28515625" style="22" customWidth="1"/>
    <col min="4" max="4" width="11.7109375" style="22" bestFit="1" customWidth="1"/>
    <col min="5" max="5" width="11.42578125" style="22"/>
    <col min="6" max="8" width="18.42578125" style="22" bestFit="1" customWidth="1"/>
    <col min="9" max="9" width="14.5703125" style="22" customWidth="1"/>
    <col min="10" max="256" width="11.42578125" style="22"/>
    <col min="257" max="257" width="50.140625" style="22" bestFit="1" customWidth="1"/>
    <col min="258" max="258" width="18.85546875" style="22" customWidth="1"/>
    <col min="259" max="259" width="18.28515625" style="22" customWidth="1"/>
    <col min="260" max="260" width="11.7109375" style="22" bestFit="1" customWidth="1"/>
    <col min="261" max="261" width="11.42578125" style="22"/>
    <col min="262" max="264" width="18.42578125" style="22" bestFit="1" customWidth="1"/>
    <col min="265" max="512" width="11.42578125" style="22"/>
    <col min="513" max="513" width="50.140625" style="22" bestFit="1" customWidth="1"/>
    <col min="514" max="514" width="18.85546875" style="22" customWidth="1"/>
    <col min="515" max="515" width="18.28515625" style="22" customWidth="1"/>
    <col min="516" max="516" width="11.7109375" style="22" bestFit="1" customWidth="1"/>
    <col min="517" max="517" width="11.42578125" style="22"/>
    <col min="518" max="520" width="18.42578125" style="22" bestFit="1" customWidth="1"/>
    <col min="521" max="768" width="11.42578125" style="22"/>
    <col min="769" max="769" width="50.140625" style="22" bestFit="1" customWidth="1"/>
    <col min="770" max="770" width="18.85546875" style="22" customWidth="1"/>
    <col min="771" max="771" width="18.28515625" style="22" customWidth="1"/>
    <col min="772" max="772" width="11.7109375" style="22" bestFit="1" customWidth="1"/>
    <col min="773" max="773" width="11.42578125" style="22"/>
    <col min="774" max="776" width="18.42578125" style="22" bestFit="1" customWidth="1"/>
    <col min="777" max="1024" width="11.42578125" style="22"/>
    <col min="1025" max="1025" width="50.140625" style="22" bestFit="1" customWidth="1"/>
    <col min="1026" max="1026" width="18.85546875" style="22" customWidth="1"/>
    <col min="1027" max="1027" width="18.28515625" style="22" customWidth="1"/>
    <col min="1028" max="1028" width="11.7109375" style="22" bestFit="1" customWidth="1"/>
    <col min="1029" max="1029" width="11.42578125" style="22"/>
    <col min="1030" max="1032" width="18.42578125" style="22" bestFit="1" customWidth="1"/>
    <col min="1033" max="1280" width="11.42578125" style="22"/>
    <col min="1281" max="1281" width="50.140625" style="22" bestFit="1" customWidth="1"/>
    <col min="1282" max="1282" width="18.85546875" style="22" customWidth="1"/>
    <col min="1283" max="1283" width="18.28515625" style="22" customWidth="1"/>
    <col min="1284" max="1284" width="11.7109375" style="22" bestFit="1" customWidth="1"/>
    <col min="1285" max="1285" width="11.42578125" style="22"/>
    <col min="1286" max="1288" width="18.42578125" style="22" bestFit="1" customWidth="1"/>
    <col min="1289" max="1536" width="11.42578125" style="22"/>
    <col min="1537" max="1537" width="50.140625" style="22" bestFit="1" customWidth="1"/>
    <col min="1538" max="1538" width="18.85546875" style="22" customWidth="1"/>
    <col min="1539" max="1539" width="18.28515625" style="22" customWidth="1"/>
    <col min="1540" max="1540" width="11.7109375" style="22" bestFit="1" customWidth="1"/>
    <col min="1541" max="1541" width="11.42578125" style="22"/>
    <col min="1542" max="1544" width="18.42578125" style="22" bestFit="1" customWidth="1"/>
    <col min="1545" max="1792" width="11.42578125" style="22"/>
    <col min="1793" max="1793" width="50.140625" style="22" bestFit="1" customWidth="1"/>
    <col min="1794" max="1794" width="18.85546875" style="22" customWidth="1"/>
    <col min="1795" max="1795" width="18.28515625" style="22" customWidth="1"/>
    <col min="1796" max="1796" width="11.7109375" style="22" bestFit="1" customWidth="1"/>
    <col min="1797" max="1797" width="11.42578125" style="22"/>
    <col min="1798" max="1800" width="18.42578125" style="22" bestFit="1" customWidth="1"/>
    <col min="1801" max="2048" width="11.42578125" style="22"/>
    <col min="2049" max="2049" width="50.140625" style="22" bestFit="1" customWidth="1"/>
    <col min="2050" max="2050" width="18.85546875" style="22" customWidth="1"/>
    <col min="2051" max="2051" width="18.28515625" style="22" customWidth="1"/>
    <col min="2052" max="2052" width="11.7109375" style="22" bestFit="1" customWidth="1"/>
    <col min="2053" max="2053" width="11.42578125" style="22"/>
    <col min="2054" max="2056" width="18.42578125" style="22" bestFit="1" customWidth="1"/>
    <col min="2057" max="2304" width="11.42578125" style="22"/>
    <col min="2305" max="2305" width="50.140625" style="22" bestFit="1" customWidth="1"/>
    <col min="2306" max="2306" width="18.85546875" style="22" customWidth="1"/>
    <col min="2307" max="2307" width="18.28515625" style="22" customWidth="1"/>
    <col min="2308" max="2308" width="11.7109375" style="22" bestFit="1" customWidth="1"/>
    <col min="2309" max="2309" width="11.42578125" style="22"/>
    <col min="2310" max="2312" width="18.42578125" style="22" bestFit="1" customWidth="1"/>
    <col min="2313" max="2560" width="11.42578125" style="22"/>
    <col min="2561" max="2561" width="50.140625" style="22" bestFit="1" customWidth="1"/>
    <col min="2562" max="2562" width="18.85546875" style="22" customWidth="1"/>
    <col min="2563" max="2563" width="18.28515625" style="22" customWidth="1"/>
    <col min="2564" max="2564" width="11.7109375" style="22" bestFit="1" customWidth="1"/>
    <col min="2565" max="2565" width="11.42578125" style="22"/>
    <col min="2566" max="2568" width="18.42578125" style="22" bestFit="1" customWidth="1"/>
    <col min="2569" max="2816" width="11.42578125" style="22"/>
    <col min="2817" max="2817" width="50.140625" style="22" bestFit="1" customWidth="1"/>
    <col min="2818" max="2818" width="18.85546875" style="22" customWidth="1"/>
    <col min="2819" max="2819" width="18.28515625" style="22" customWidth="1"/>
    <col min="2820" max="2820" width="11.7109375" style="22" bestFit="1" customWidth="1"/>
    <col min="2821" max="2821" width="11.42578125" style="22"/>
    <col min="2822" max="2824" width="18.42578125" style="22" bestFit="1" customWidth="1"/>
    <col min="2825" max="3072" width="11.42578125" style="22"/>
    <col min="3073" max="3073" width="50.140625" style="22" bestFit="1" customWidth="1"/>
    <col min="3074" max="3074" width="18.85546875" style="22" customWidth="1"/>
    <col min="3075" max="3075" width="18.28515625" style="22" customWidth="1"/>
    <col min="3076" max="3076" width="11.7109375" style="22" bestFit="1" customWidth="1"/>
    <col min="3077" max="3077" width="11.42578125" style="22"/>
    <col min="3078" max="3080" width="18.42578125" style="22" bestFit="1" customWidth="1"/>
    <col min="3081" max="3328" width="11.42578125" style="22"/>
    <col min="3329" max="3329" width="50.140625" style="22" bestFit="1" customWidth="1"/>
    <col min="3330" max="3330" width="18.85546875" style="22" customWidth="1"/>
    <col min="3331" max="3331" width="18.28515625" style="22" customWidth="1"/>
    <col min="3332" max="3332" width="11.7109375" style="22" bestFit="1" customWidth="1"/>
    <col min="3333" max="3333" width="11.42578125" style="22"/>
    <col min="3334" max="3336" width="18.42578125" style="22" bestFit="1" customWidth="1"/>
    <col min="3337" max="3584" width="11.42578125" style="22"/>
    <col min="3585" max="3585" width="50.140625" style="22" bestFit="1" customWidth="1"/>
    <col min="3586" max="3586" width="18.85546875" style="22" customWidth="1"/>
    <col min="3587" max="3587" width="18.28515625" style="22" customWidth="1"/>
    <col min="3588" max="3588" width="11.7109375" style="22" bestFit="1" customWidth="1"/>
    <col min="3589" max="3589" width="11.42578125" style="22"/>
    <col min="3590" max="3592" width="18.42578125" style="22" bestFit="1" customWidth="1"/>
    <col min="3593" max="3840" width="11.42578125" style="22"/>
    <col min="3841" max="3841" width="50.140625" style="22" bestFit="1" customWidth="1"/>
    <col min="3842" max="3842" width="18.85546875" style="22" customWidth="1"/>
    <col min="3843" max="3843" width="18.28515625" style="22" customWidth="1"/>
    <col min="3844" max="3844" width="11.7109375" style="22" bestFit="1" customWidth="1"/>
    <col min="3845" max="3845" width="11.42578125" style="22"/>
    <col min="3846" max="3848" width="18.42578125" style="22" bestFit="1" customWidth="1"/>
    <col min="3849" max="4096" width="11.42578125" style="22"/>
    <col min="4097" max="4097" width="50.140625" style="22" bestFit="1" customWidth="1"/>
    <col min="4098" max="4098" width="18.85546875" style="22" customWidth="1"/>
    <col min="4099" max="4099" width="18.28515625" style="22" customWidth="1"/>
    <col min="4100" max="4100" width="11.7109375" style="22" bestFit="1" customWidth="1"/>
    <col min="4101" max="4101" width="11.42578125" style="22"/>
    <col min="4102" max="4104" width="18.42578125" style="22" bestFit="1" customWidth="1"/>
    <col min="4105" max="4352" width="11.42578125" style="22"/>
    <col min="4353" max="4353" width="50.140625" style="22" bestFit="1" customWidth="1"/>
    <col min="4354" max="4354" width="18.85546875" style="22" customWidth="1"/>
    <col min="4355" max="4355" width="18.28515625" style="22" customWidth="1"/>
    <col min="4356" max="4356" width="11.7109375" style="22" bestFit="1" customWidth="1"/>
    <col min="4357" max="4357" width="11.42578125" style="22"/>
    <col min="4358" max="4360" width="18.42578125" style="22" bestFit="1" customWidth="1"/>
    <col min="4361" max="4608" width="11.42578125" style="22"/>
    <col min="4609" max="4609" width="50.140625" style="22" bestFit="1" customWidth="1"/>
    <col min="4610" max="4610" width="18.85546875" style="22" customWidth="1"/>
    <col min="4611" max="4611" width="18.28515625" style="22" customWidth="1"/>
    <col min="4612" max="4612" width="11.7109375" style="22" bestFit="1" customWidth="1"/>
    <col min="4613" max="4613" width="11.42578125" style="22"/>
    <col min="4614" max="4616" width="18.42578125" style="22" bestFit="1" customWidth="1"/>
    <col min="4617" max="4864" width="11.42578125" style="22"/>
    <col min="4865" max="4865" width="50.140625" style="22" bestFit="1" customWidth="1"/>
    <col min="4866" max="4866" width="18.85546875" style="22" customWidth="1"/>
    <col min="4867" max="4867" width="18.28515625" style="22" customWidth="1"/>
    <col min="4868" max="4868" width="11.7109375" style="22" bestFit="1" customWidth="1"/>
    <col min="4869" max="4869" width="11.42578125" style="22"/>
    <col min="4870" max="4872" width="18.42578125" style="22" bestFit="1" customWidth="1"/>
    <col min="4873" max="5120" width="11.42578125" style="22"/>
    <col min="5121" max="5121" width="50.140625" style="22" bestFit="1" customWidth="1"/>
    <col min="5122" max="5122" width="18.85546875" style="22" customWidth="1"/>
    <col min="5123" max="5123" width="18.28515625" style="22" customWidth="1"/>
    <col min="5124" max="5124" width="11.7109375" style="22" bestFit="1" customWidth="1"/>
    <col min="5125" max="5125" width="11.42578125" style="22"/>
    <col min="5126" max="5128" width="18.42578125" style="22" bestFit="1" customWidth="1"/>
    <col min="5129" max="5376" width="11.42578125" style="22"/>
    <col min="5377" max="5377" width="50.140625" style="22" bestFit="1" customWidth="1"/>
    <col min="5378" max="5378" width="18.85546875" style="22" customWidth="1"/>
    <col min="5379" max="5379" width="18.28515625" style="22" customWidth="1"/>
    <col min="5380" max="5380" width="11.7109375" style="22" bestFit="1" customWidth="1"/>
    <col min="5381" max="5381" width="11.42578125" style="22"/>
    <col min="5382" max="5384" width="18.42578125" style="22" bestFit="1" customWidth="1"/>
    <col min="5385" max="5632" width="11.42578125" style="22"/>
    <col min="5633" max="5633" width="50.140625" style="22" bestFit="1" customWidth="1"/>
    <col min="5634" max="5634" width="18.85546875" style="22" customWidth="1"/>
    <col min="5635" max="5635" width="18.28515625" style="22" customWidth="1"/>
    <col min="5636" max="5636" width="11.7109375" style="22" bestFit="1" customWidth="1"/>
    <col min="5637" max="5637" width="11.42578125" style="22"/>
    <col min="5638" max="5640" width="18.42578125" style="22" bestFit="1" customWidth="1"/>
    <col min="5641" max="5888" width="11.42578125" style="22"/>
    <col min="5889" max="5889" width="50.140625" style="22" bestFit="1" customWidth="1"/>
    <col min="5890" max="5890" width="18.85546875" style="22" customWidth="1"/>
    <col min="5891" max="5891" width="18.28515625" style="22" customWidth="1"/>
    <col min="5892" max="5892" width="11.7109375" style="22" bestFit="1" customWidth="1"/>
    <col min="5893" max="5893" width="11.42578125" style="22"/>
    <col min="5894" max="5896" width="18.42578125" style="22" bestFit="1" customWidth="1"/>
    <col min="5897" max="6144" width="11.42578125" style="22"/>
    <col min="6145" max="6145" width="50.140625" style="22" bestFit="1" customWidth="1"/>
    <col min="6146" max="6146" width="18.85546875" style="22" customWidth="1"/>
    <col min="6147" max="6147" width="18.28515625" style="22" customWidth="1"/>
    <col min="6148" max="6148" width="11.7109375" style="22" bestFit="1" customWidth="1"/>
    <col min="6149" max="6149" width="11.42578125" style="22"/>
    <col min="6150" max="6152" width="18.42578125" style="22" bestFit="1" customWidth="1"/>
    <col min="6153" max="6400" width="11.42578125" style="22"/>
    <col min="6401" max="6401" width="50.140625" style="22" bestFit="1" customWidth="1"/>
    <col min="6402" max="6402" width="18.85546875" style="22" customWidth="1"/>
    <col min="6403" max="6403" width="18.28515625" style="22" customWidth="1"/>
    <col min="6404" max="6404" width="11.7109375" style="22" bestFit="1" customWidth="1"/>
    <col min="6405" max="6405" width="11.42578125" style="22"/>
    <col min="6406" max="6408" width="18.42578125" style="22" bestFit="1" customWidth="1"/>
    <col min="6409" max="6656" width="11.42578125" style="22"/>
    <col min="6657" max="6657" width="50.140625" style="22" bestFit="1" customWidth="1"/>
    <col min="6658" max="6658" width="18.85546875" style="22" customWidth="1"/>
    <col min="6659" max="6659" width="18.28515625" style="22" customWidth="1"/>
    <col min="6660" max="6660" width="11.7109375" style="22" bestFit="1" customWidth="1"/>
    <col min="6661" max="6661" width="11.42578125" style="22"/>
    <col min="6662" max="6664" width="18.42578125" style="22" bestFit="1" customWidth="1"/>
    <col min="6665" max="6912" width="11.42578125" style="22"/>
    <col min="6913" max="6913" width="50.140625" style="22" bestFit="1" customWidth="1"/>
    <col min="6914" max="6914" width="18.85546875" style="22" customWidth="1"/>
    <col min="6915" max="6915" width="18.28515625" style="22" customWidth="1"/>
    <col min="6916" max="6916" width="11.7109375" style="22" bestFit="1" customWidth="1"/>
    <col min="6917" max="6917" width="11.42578125" style="22"/>
    <col min="6918" max="6920" width="18.42578125" style="22" bestFit="1" customWidth="1"/>
    <col min="6921" max="7168" width="11.42578125" style="22"/>
    <col min="7169" max="7169" width="50.140625" style="22" bestFit="1" customWidth="1"/>
    <col min="7170" max="7170" width="18.85546875" style="22" customWidth="1"/>
    <col min="7171" max="7171" width="18.28515625" style="22" customWidth="1"/>
    <col min="7172" max="7172" width="11.7109375" style="22" bestFit="1" customWidth="1"/>
    <col min="7173" max="7173" width="11.42578125" style="22"/>
    <col min="7174" max="7176" width="18.42578125" style="22" bestFit="1" customWidth="1"/>
    <col min="7177" max="7424" width="11.42578125" style="22"/>
    <col min="7425" max="7425" width="50.140625" style="22" bestFit="1" customWidth="1"/>
    <col min="7426" max="7426" width="18.85546875" style="22" customWidth="1"/>
    <col min="7427" max="7427" width="18.28515625" style="22" customWidth="1"/>
    <col min="7428" max="7428" width="11.7109375" style="22" bestFit="1" customWidth="1"/>
    <col min="7429" max="7429" width="11.42578125" style="22"/>
    <col min="7430" max="7432" width="18.42578125" style="22" bestFit="1" customWidth="1"/>
    <col min="7433" max="7680" width="11.42578125" style="22"/>
    <col min="7681" max="7681" width="50.140625" style="22" bestFit="1" customWidth="1"/>
    <col min="7682" max="7682" width="18.85546875" style="22" customWidth="1"/>
    <col min="7683" max="7683" width="18.28515625" style="22" customWidth="1"/>
    <col min="7684" max="7684" width="11.7109375" style="22" bestFit="1" customWidth="1"/>
    <col min="7685" max="7685" width="11.42578125" style="22"/>
    <col min="7686" max="7688" width="18.42578125" style="22" bestFit="1" customWidth="1"/>
    <col min="7689" max="7936" width="11.42578125" style="22"/>
    <col min="7937" max="7937" width="50.140625" style="22" bestFit="1" customWidth="1"/>
    <col min="7938" max="7938" width="18.85546875" style="22" customWidth="1"/>
    <col min="7939" max="7939" width="18.28515625" style="22" customWidth="1"/>
    <col min="7940" max="7940" width="11.7109375" style="22" bestFit="1" customWidth="1"/>
    <col min="7941" max="7941" width="11.42578125" style="22"/>
    <col min="7942" max="7944" width="18.42578125" style="22" bestFit="1" customWidth="1"/>
    <col min="7945" max="8192" width="11.42578125" style="22"/>
    <col min="8193" max="8193" width="50.140625" style="22" bestFit="1" customWidth="1"/>
    <col min="8194" max="8194" width="18.85546875" style="22" customWidth="1"/>
    <col min="8195" max="8195" width="18.28515625" style="22" customWidth="1"/>
    <col min="8196" max="8196" width="11.7109375" style="22" bestFit="1" customWidth="1"/>
    <col min="8197" max="8197" width="11.42578125" style="22"/>
    <col min="8198" max="8200" width="18.42578125" style="22" bestFit="1" customWidth="1"/>
    <col min="8201" max="8448" width="11.42578125" style="22"/>
    <col min="8449" max="8449" width="50.140625" style="22" bestFit="1" customWidth="1"/>
    <col min="8450" max="8450" width="18.85546875" style="22" customWidth="1"/>
    <col min="8451" max="8451" width="18.28515625" style="22" customWidth="1"/>
    <col min="8452" max="8452" width="11.7109375" style="22" bestFit="1" customWidth="1"/>
    <col min="8453" max="8453" width="11.42578125" style="22"/>
    <col min="8454" max="8456" width="18.42578125" style="22" bestFit="1" customWidth="1"/>
    <col min="8457" max="8704" width="11.42578125" style="22"/>
    <col min="8705" max="8705" width="50.140625" style="22" bestFit="1" customWidth="1"/>
    <col min="8706" max="8706" width="18.85546875" style="22" customWidth="1"/>
    <col min="8707" max="8707" width="18.28515625" style="22" customWidth="1"/>
    <col min="8708" max="8708" width="11.7109375" style="22" bestFit="1" customWidth="1"/>
    <col min="8709" max="8709" width="11.42578125" style="22"/>
    <col min="8710" max="8712" width="18.42578125" style="22" bestFit="1" customWidth="1"/>
    <col min="8713" max="8960" width="11.42578125" style="22"/>
    <col min="8961" max="8961" width="50.140625" style="22" bestFit="1" customWidth="1"/>
    <col min="8962" max="8962" width="18.85546875" style="22" customWidth="1"/>
    <col min="8963" max="8963" width="18.28515625" style="22" customWidth="1"/>
    <col min="8964" max="8964" width="11.7109375" style="22" bestFit="1" customWidth="1"/>
    <col min="8965" max="8965" width="11.42578125" style="22"/>
    <col min="8966" max="8968" width="18.42578125" style="22" bestFit="1" customWidth="1"/>
    <col min="8969" max="9216" width="11.42578125" style="22"/>
    <col min="9217" max="9217" width="50.140625" style="22" bestFit="1" customWidth="1"/>
    <col min="9218" max="9218" width="18.85546875" style="22" customWidth="1"/>
    <col min="9219" max="9219" width="18.28515625" style="22" customWidth="1"/>
    <col min="9220" max="9220" width="11.7109375" style="22" bestFit="1" customWidth="1"/>
    <col min="9221" max="9221" width="11.42578125" style="22"/>
    <col min="9222" max="9224" width="18.42578125" style="22" bestFit="1" customWidth="1"/>
    <col min="9225" max="9472" width="11.42578125" style="22"/>
    <col min="9473" max="9473" width="50.140625" style="22" bestFit="1" customWidth="1"/>
    <col min="9474" max="9474" width="18.85546875" style="22" customWidth="1"/>
    <col min="9475" max="9475" width="18.28515625" style="22" customWidth="1"/>
    <col min="9476" max="9476" width="11.7109375" style="22" bestFit="1" customWidth="1"/>
    <col min="9477" max="9477" width="11.42578125" style="22"/>
    <col min="9478" max="9480" width="18.42578125" style="22" bestFit="1" customWidth="1"/>
    <col min="9481" max="9728" width="11.42578125" style="22"/>
    <col min="9729" max="9729" width="50.140625" style="22" bestFit="1" customWidth="1"/>
    <col min="9730" max="9730" width="18.85546875" style="22" customWidth="1"/>
    <col min="9731" max="9731" width="18.28515625" style="22" customWidth="1"/>
    <col min="9732" max="9732" width="11.7109375" style="22" bestFit="1" customWidth="1"/>
    <col min="9733" max="9733" width="11.42578125" style="22"/>
    <col min="9734" max="9736" width="18.42578125" style="22" bestFit="1" customWidth="1"/>
    <col min="9737" max="9984" width="11.42578125" style="22"/>
    <col min="9985" max="9985" width="50.140625" style="22" bestFit="1" customWidth="1"/>
    <col min="9986" max="9986" width="18.85546875" style="22" customWidth="1"/>
    <col min="9987" max="9987" width="18.28515625" style="22" customWidth="1"/>
    <col min="9988" max="9988" width="11.7109375" style="22" bestFit="1" customWidth="1"/>
    <col min="9989" max="9989" width="11.42578125" style="22"/>
    <col min="9990" max="9992" width="18.42578125" style="22" bestFit="1" customWidth="1"/>
    <col min="9993" max="10240" width="11.42578125" style="22"/>
    <col min="10241" max="10241" width="50.140625" style="22" bestFit="1" customWidth="1"/>
    <col min="10242" max="10242" width="18.85546875" style="22" customWidth="1"/>
    <col min="10243" max="10243" width="18.28515625" style="22" customWidth="1"/>
    <col min="10244" max="10244" width="11.7109375" style="22" bestFit="1" customWidth="1"/>
    <col min="10245" max="10245" width="11.42578125" style="22"/>
    <col min="10246" max="10248" width="18.42578125" style="22" bestFit="1" customWidth="1"/>
    <col min="10249" max="10496" width="11.42578125" style="22"/>
    <col min="10497" max="10497" width="50.140625" style="22" bestFit="1" customWidth="1"/>
    <col min="10498" max="10498" width="18.85546875" style="22" customWidth="1"/>
    <col min="10499" max="10499" width="18.28515625" style="22" customWidth="1"/>
    <col min="10500" max="10500" width="11.7109375" style="22" bestFit="1" customWidth="1"/>
    <col min="10501" max="10501" width="11.42578125" style="22"/>
    <col min="10502" max="10504" width="18.42578125" style="22" bestFit="1" customWidth="1"/>
    <col min="10505" max="10752" width="11.42578125" style="22"/>
    <col min="10753" max="10753" width="50.140625" style="22" bestFit="1" customWidth="1"/>
    <col min="10754" max="10754" width="18.85546875" style="22" customWidth="1"/>
    <col min="10755" max="10755" width="18.28515625" style="22" customWidth="1"/>
    <col min="10756" max="10756" width="11.7109375" style="22" bestFit="1" customWidth="1"/>
    <col min="10757" max="10757" width="11.42578125" style="22"/>
    <col min="10758" max="10760" width="18.42578125" style="22" bestFit="1" customWidth="1"/>
    <col min="10761" max="11008" width="11.42578125" style="22"/>
    <col min="11009" max="11009" width="50.140625" style="22" bestFit="1" customWidth="1"/>
    <col min="11010" max="11010" width="18.85546875" style="22" customWidth="1"/>
    <col min="11011" max="11011" width="18.28515625" style="22" customWidth="1"/>
    <col min="11012" max="11012" width="11.7109375" style="22" bestFit="1" customWidth="1"/>
    <col min="11013" max="11013" width="11.42578125" style="22"/>
    <col min="11014" max="11016" width="18.42578125" style="22" bestFit="1" customWidth="1"/>
    <col min="11017" max="11264" width="11.42578125" style="22"/>
    <col min="11265" max="11265" width="50.140625" style="22" bestFit="1" customWidth="1"/>
    <col min="11266" max="11266" width="18.85546875" style="22" customWidth="1"/>
    <col min="11267" max="11267" width="18.28515625" style="22" customWidth="1"/>
    <col min="11268" max="11268" width="11.7109375" style="22" bestFit="1" customWidth="1"/>
    <col min="11269" max="11269" width="11.42578125" style="22"/>
    <col min="11270" max="11272" width="18.42578125" style="22" bestFit="1" customWidth="1"/>
    <col min="11273" max="11520" width="11.42578125" style="22"/>
    <col min="11521" max="11521" width="50.140625" style="22" bestFit="1" customWidth="1"/>
    <col min="11522" max="11522" width="18.85546875" style="22" customWidth="1"/>
    <col min="11523" max="11523" width="18.28515625" style="22" customWidth="1"/>
    <col min="11524" max="11524" width="11.7109375" style="22" bestFit="1" customWidth="1"/>
    <col min="11525" max="11525" width="11.42578125" style="22"/>
    <col min="11526" max="11528" width="18.42578125" style="22" bestFit="1" customWidth="1"/>
    <col min="11529" max="11776" width="11.42578125" style="22"/>
    <col min="11777" max="11777" width="50.140625" style="22" bestFit="1" customWidth="1"/>
    <col min="11778" max="11778" width="18.85546875" style="22" customWidth="1"/>
    <col min="11779" max="11779" width="18.28515625" style="22" customWidth="1"/>
    <col min="11780" max="11780" width="11.7109375" style="22" bestFit="1" customWidth="1"/>
    <col min="11781" max="11781" width="11.42578125" style="22"/>
    <col min="11782" max="11784" width="18.42578125" style="22" bestFit="1" customWidth="1"/>
    <col min="11785" max="12032" width="11.42578125" style="22"/>
    <col min="12033" max="12033" width="50.140625" style="22" bestFit="1" customWidth="1"/>
    <col min="12034" max="12034" width="18.85546875" style="22" customWidth="1"/>
    <col min="12035" max="12035" width="18.28515625" style="22" customWidth="1"/>
    <col min="12036" max="12036" width="11.7109375" style="22" bestFit="1" customWidth="1"/>
    <col min="12037" max="12037" width="11.42578125" style="22"/>
    <col min="12038" max="12040" width="18.42578125" style="22" bestFit="1" customWidth="1"/>
    <col min="12041" max="12288" width="11.42578125" style="22"/>
    <col min="12289" max="12289" width="50.140625" style="22" bestFit="1" customWidth="1"/>
    <col min="12290" max="12290" width="18.85546875" style="22" customWidth="1"/>
    <col min="12291" max="12291" width="18.28515625" style="22" customWidth="1"/>
    <col min="12292" max="12292" width="11.7109375" style="22" bestFit="1" customWidth="1"/>
    <col min="12293" max="12293" width="11.42578125" style="22"/>
    <col min="12294" max="12296" width="18.42578125" style="22" bestFit="1" customWidth="1"/>
    <col min="12297" max="12544" width="11.42578125" style="22"/>
    <col min="12545" max="12545" width="50.140625" style="22" bestFit="1" customWidth="1"/>
    <col min="12546" max="12546" width="18.85546875" style="22" customWidth="1"/>
    <col min="12547" max="12547" width="18.28515625" style="22" customWidth="1"/>
    <col min="12548" max="12548" width="11.7109375" style="22" bestFit="1" customWidth="1"/>
    <col min="12549" max="12549" width="11.42578125" style="22"/>
    <col min="12550" max="12552" width="18.42578125" style="22" bestFit="1" customWidth="1"/>
    <col min="12553" max="12800" width="11.42578125" style="22"/>
    <col min="12801" max="12801" width="50.140625" style="22" bestFit="1" customWidth="1"/>
    <col min="12802" max="12802" width="18.85546875" style="22" customWidth="1"/>
    <col min="12803" max="12803" width="18.28515625" style="22" customWidth="1"/>
    <col min="12804" max="12804" width="11.7109375" style="22" bestFit="1" customWidth="1"/>
    <col min="12805" max="12805" width="11.42578125" style="22"/>
    <col min="12806" max="12808" width="18.42578125" style="22" bestFit="1" customWidth="1"/>
    <col min="12809" max="13056" width="11.42578125" style="22"/>
    <col min="13057" max="13057" width="50.140625" style="22" bestFit="1" customWidth="1"/>
    <col min="13058" max="13058" width="18.85546875" style="22" customWidth="1"/>
    <col min="13059" max="13059" width="18.28515625" style="22" customWidth="1"/>
    <col min="13060" max="13060" width="11.7109375" style="22" bestFit="1" customWidth="1"/>
    <col min="13061" max="13061" width="11.42578125" style="22"/>
    <col min="13062" max="13064" width="18.42578125" style="22" bestFit="1" customWidth="1"/>
    <col min="13065" max="13312" width="11.42578125" style="22"/>
    <col min="13313" max="13313" width="50.140625" style="22" bestFit="1" customWidth="1"/>
    <col min="13314" max="13314" width="18.85546875" style="22" customWidth="1"/>
    <col min="13315" max="13315" width="18.28515625" style="22" customWidth="1"/>
    <col min="13316" max="13316" width="11.7109375" style="22" bestFit="1" customWidth="1"/>
    <col min="13317" max="13317" width="11.42578125" style="22"/>
    <col min="13318" max="13320" width="18.42578125" style="22" bestFit="1" customWidth="1"/>
    <col min="13321" max="13568" width="11.42578125" style="22"/>
    <col min="13569" max="13569" width="50.140625" style="22" bestFit="1" customWidth="1"/>
    <col min="13570" max="13570" width="18.85546875" style="22" customWidth="1"/>
    <col min="13571" max="13571" width="18.28515625" style="22" customWidth="1"/>
    <col min="13572" max="13572" width="11.7109375" style="22" bestFit="1" customWidth="1"/>
    <col min="13573" max="13573" width="11.42578125" style="22"/>
    <col min="13574" max="13576" width="18.42578125" style="22" bestFit="1" customWidth="1"/>
    <col min="13577" max="13824" width="11.42578125" style="22"/>
    <col min="13825" max="13825" width="50.140625" style="22" bestFit="1" customWidth="1"/>
    <col min="13826" max="13826" width="18.85546875" style="22" customWidth="1"/>
    <col min="13827" max="13827" width="18.28515625" style="22" customWidth="1"/>
    <col min="13828" max="13828" width="11.7109375" style="22" bestFit="1" customWidth="1"/>
    <col min="13829" max="13829" width="11.42578125" style="22"/>
    <col min="13830" max="13832" width="18.42578125" style="22" bestFit="1" customWidth="1"/>
    <col min="13833" max="14080" width="11.42578125" style="22"/>
    <col min="14081" max="14081" width="50.140625" style="22" bestFit="1" customWidth="1"/>
    <col min="14082" max="14082" width="18.85546875" style="22" customWidth="1"/>
    <col min="14083" max="14083" width="18.28515625" style="22" customWidth="1"/>
    <col min="14084" max="14084" width="11.7109375" style="22" bestFit="1" customWidth="1"/>
    <col min="14085" max="14085" width="11.42578125" style="22"/>
    <col min="14086" max="14088" width="18.42578125" style="22" bestFit="1" customWidth="1"/>
    <col min="14089" max="14336" width="11.42578125" style="22"/>
    <col min="14337" max="14337" width="50.140625" style="22" bestFit="1" customWidth="1"/>
    <col min="14338" max="14338" width="18.85546875" style="22" customWidth="1"/>
    <col min="14339" max="14339" width="18.28515625" style="22" customWidth="1"/>
    <col min="14340" max="14340" width="11.7109375" style="22" bestFit="1" customWidth="1"/>
    <col min="14341" max="14341" width="11.42578125" style="22"/>
    <col min="14342" max="14344" width="18.42578125" style="22" bestFit="1" customWidth="1"/>
    <col min="14345" max="14592" width="11.42578125" style="22"/>
    <col min="14593" max="14593" width="50.140625" style="22" bestFit="1" customWidth="1"/>
    <col min="14594" max="14594" width="18.85546875" style="22" customWidth="1"/>
    <col min="14595" max="14595" width="18.28515625" style="22" customWidth="1"/>
    <col min="14596" max="14596" width="11.7109375" style="22" bestFit="1" customWidth="1"/>
    <col min="14597" max="14597" width="11.42578125" style="22"/>
    <col min="14598" max="14600" width="18.42578125" style="22" bestFit="1" customWidth="1"/>
    <col min="14601" max="14848" width="11.42578125" style="22"/>
    <col min="14849" max="14849" width="50.140625" style="22" bestFit="1" customWidth="1"/>
    <col min="14850" max="14850" width="18.85546875" style="22" customWidth="1"/>
    <col min="14851" max="14851" width="18.28515625" style="22" customWidth="1"/>
    <col min="14852" max="14852" width="11.7109375" style="22" bestFit="1" customWidth="1"/>
    <col min="14853" max="14853" width="11.42578125" style="22"/>
    <col min="14854" max="14856" width="18.42578125" style="22" bestFit="1" customWidth="1"/>
    <col min="14857" max="15104" width="11.42578125" style="22"/>
    <col min="15105" max="15105" width="50.140625" style="22" bestFit="1" customWidth="1"/>
    <col min="15106" max="15106" width="18.85546875" style="22" customWidth="1"/>
    <col min="15107" max="15107" width="18.28515625" style="22" customWidth="1"/>
    <col min="15108" max="15108" width="11.7109375" style="22" bestFit="1" customWidth="1"/>
    <col min="15109" max="15109" width="11.42578125" style="22"/>
    <col min="15110" max="15112" width="18.42578125" style="22" bestFit="1" customWidth="1"/>
    <col min="15113" max="15360" width="11.42578125" style="22"/>
    <col min="15361" max="15361" width="50.140625" style="22" bestFit="1" customWidth="1"/>
    <col min="15362" max="15362" width="18.85546875" style="22" customWidth="1"/>
    <col min="15363" max="15363" width="18.28515625" style="22" customWidth="1"/>
    <col min="15364" max="15364" width="11.7109375" style="22" bestFit="1" customWidth="1"/>
    <col min="15365" max="15365" width="11.42578125" style="22"/>
    <col min="15366" max="15368" width="18.42578125" style="22" bestFit="1" customWidth="1"/>
    <col min="15369" max="15616" width="11.42578125" style="22"/>
    <col min="15617" max="15617" width="50.140625" style="22" bestFit="1" customWidth="1"/>
    <col min="15618" max="15618" width="18.85546875" style="22" customWidth="1"/>
    <col min="15619" max="15619" width="18.28515625" style="22" customWidth="1"/>
    <col min="15620" max="15620" width="11.7109375" style="22" bestFit="1" customWidth="1"/>
    <col min="15621" max="15621" width="11.42578125" style="22"/>
    <col min="15622" max="15624" width="18.42578125" style="22" bestFit="1" customWidth="1"/>
    <col min="15625" max="15872" width="11.42578125" style="22"/>
    <col min="15873" max="15873" width="50.140625" style="22" bestFit="1" customWidth="1"/>
    <col min="15874" max="15874" width="18.85546875" style="22" customWidth="1"/>
    <col min="15875" max="15875" width="18.28515625" style="22" customWidth="1"/>
    <col min="15876" max="15876" width="11.7109375" style="22" bestFit="1" customWidth="1"/>
    <col min="15877" max="15877" width="11.42578125" style="22"/>
    <col min="15878" max="15880" width="18.42578125" style="22" bestFit="1" customWidth="1"/>
    <col min="15881" max="16128" width="11.42578125" style="22"/>
    <col min="16129" max="16129" width="50.140625" style="22" bestFit="1" customWidth="1"/>
    <col min="16130" max="16130" width="18.85546875" style="22" customWidth="1"/>
    <col min="16131" max="16131" width="18.28515625" style="22" customWidth="1"/>
    <col min="16132" max="16132" width="11.7109375" style="22" bestFit="1" customWidth="1"/>
    <col min="16133" max="16133" width="11.42578125" style="22"/>
    <col min="16134" max="16136" width="18.42578125" style="22" bestFit="1" customWidth="1"/>
    <col min="16137" max="16384" width="11.42578125" style="22"/>
  </cols>
  <sheetData>
    <row r="4" spans="1:10" ht="15" x14ac:dyDescent="0.2">
      <c r="A4" s="820" t="s">
        <v>282</v>
      </c>
      <c r="B4" s="820"/>
      <c r="C4" s="820"/>
      <c r="D4" s="820"/>
      <c r="E4" s="820"/>
      <c r="F4" s="820"/>
      <c r="G4" s="222"/>
      <c r="H4" s="222"/>
      <c r="I4" s="222"/>
    </row>
    <row r="5" spans="1:10" ht="13.5" thickBot="1" x14ac:dyDescent="0.25"/>
    <row r="6" spans="1:10" ht="16.5" customHeight="1" thickBot="1" x14ac:dyDescent="0.3">
      <c r="B6" s="823" t="s">
        <v>283</v>
      </c>
      <c r="C6" s="825" t="s">
        <v>284</v>
      </c>
      <c r="D6" s="827" t="s">
        <v>285</v>
      </c>
      <c r="E6" s="827"/>
      <c r="F6" s="827"/>
    </row>
    <row r="7" spans="1:10" ht="15.75" thickBot="1" x14ac:dyDescent="0.3">
      <c r="A7" s="223" t="s">
        <v>628</v>
      </c>
      <c r="B7" s="824"/>
      <c r="C7" s="826"/>
      <c r="D7" s="224" t="s">
        <v>268</v>
      </c>
      <c r="E7" s="143"/>
      <c r="F7" s="93"/>
      <c r="G7" s="93"/>
    </row>
    <row r="8" spans="1:10" x14ac:dyDescent="0.2">
      <c r="A8" s="225" t="s">
        <v>286</v>
      </c>
      <c r="B8" s="50">
        <v>810308873.33584332</v>
      </c>
      <c r="C8" s="679">
        <v>53.639962382655561</v>
      </c>
      <c r="D8" s="226">
        <f>B8/$B$15</f>
        <v>0.51277558269160384</v>
      </c>
      <c r="E8" s="143" t="s">
        <v>287</v>
      </c>
      <c r="F8" s="93"/>
      <c r="G8" s="93"/>
    </row>
    <row r="9" spans="1:10" x14ac:dyDescent="0.2">
      <c r="A9" s="227" t="s">
        <v>288</v>
      </c>
      <c r="B9" s="50">
        <v>295062224.89092785</v>
      </c>
      <c r="C9" s="680">
        <v>19.532214399350732</v>
      </c>
      <c r="D9" s="226">
        <f t="shared" ref="D9:D15" si="0">B9/$B$15</f>
        <v>0.18671979201691152</v>
      </c>
      <c r="E9" s="143" t="s">
        <v>289</v>
      </c>
      <c r="F9" s="93"/>
      <c r="G9" s="93"/>
    </row>
    <row r="10" spans="1:10" x14ac:dyDescent="0.2">
      <c r="A10" s="227" t="s">
        <v>290</v>
      </c>
      <c r="B10" s="50">
        <v>98287126.673696488</v>
      </c>
      <c r="C10" s="680">
        <v>6.5063063616375851</v>
      </c>
      <c r="D10" s="226">
        <f t="shared" si="0"/>
        <v>6.2197564792431388E-2</v>
      </c>
      <c r="E10" s="143" t="s">
        <v>291</v>
      </c>
      <c r="F10" s="93"/>
      <c r="G10" s="93"/>
    </row>
    <row r="11" spans="1:10" x14ac:dyDescent="0.2">
      <c r="A11" s="227" t="s">
        <v>292</v>
      </c>
      <c r="B11" s="50">
        <v>220629099.06024119</v>
      </c>
      <c r="C11" s="680">
        <v>14.60496973874991</v>
      </c>
      <c r="D11" s="226">
        <f t="shared" si="0"/>
        <v>0.1396173959734601</v>
      </c>
      <c r="E11" s="143" t="s">
        <v>293</v>
      </c>
      <c r="F11" s="93"/>
      <c r="G11" s="93"/>
    </row>
    <row r="12" spans="1:10" x14ac:dyDescent="0.2">
      <c r="A12" s="227" t="s">
        <v>294</v>
      </c>
      <c r="B12" s="50">
        <v>87685331.959952176</v>
      </c>
      <c r="C12" s="680">
        <v>5.8045000648698286</v>
      </c>
      <c r="D12" s="226">
        <f t="shared" si="0"/>
        <v>5.5488590423760191E-2</v>
      </c>
      <c r="E12" s="143" t="s">
        <v>295</v>
      </c>
      <c r="F12" s="93"/>
      <c r="G12" s="93"/>
    </row>
    <row r="13" spans="1:10" x14ac:dyDescent="0.2">
      <c r="A13" s="227" t="s">
        <v>296</v>
      </c>
      <c r="B13" s="50">
        <v>65401586.207878582</v>
      </c>
      <c r="C13" s="680">
        <v>4.3293844352394464</v>
      </c>
      <c r="D13" s="226">
        <f t="shared" si="0"/>
        <v>4.1387102597851617E-2</v>
      </c>
      <c r="E13" s="143" t="s">
        <v>296</v>
      </c>
      <c r="F13" s="93"/>
      <c r="G13" s="93"/>
    </row>
    <row r="14" spans="1:10" x14ac:dyDescent="0.2">
      <c r="A14" s="227" t="s">
        <v>297</v>
      </c>
      <c r="B14" s="50">
        <v>2866511.6968693151</v>
      </c>
      <c r="C14" s="680">
        <v>0.18975428339630748</v>
      </c>
      <c r="D14" s="226">
        <f t="shared" si="0"/>
        <v>1.8139715039813601E-3</v>
      </c>
      <c r="E14" s="143" t="s">
        <v>297</v>
      </c>
      <c r="F14" s="93"/>
      <c r="G14" s="93"/>
    </row>
    <row r="15" spans="1:10" ht="13.5" thickBot="1" x14ac:dyDescent="0.25">
      <c r="A15" s="228" t="s">
        <v>283</v>
      </c>
      <c r="B15" s="150">
        <f>SUM(B8:B14)</f>
        <v>1580240753.8254089</v>
      </c>
      <c r="C15" s="681">
        <v>104.60709166589938</v>
      </c>
      <c r="D15" s="226">
        <f t="shared" si="0"/>
        <v>1</v>
      </c>
      <c r="E15" s="143"/>
      <c r="F15" s="93"/>
      <c r="G15" s="93"/>
    </row>
    <row r="16" spans="1:10" s="231" customFormat="1" x14ac:dyDescent="0.2">
      <c r="A16" s="584"/>
      <c r="B16" s="230"/>
      <c r="C16" s="22"/>
      <c r="F16" s="232"/>
      <c r="G16" s="232"/>
      <c r="H16" s="22"/>
      <c r="I16" s="22"/>
      <c r="J16" s="22"/>
    </row>
    <row r="17" spans="5:7" x14ac:dyDescent="0.2">
      <c r="F17" s="93"/>
      <c r="G17" s="93"/>
    </row>
    <row r="18" spans="5:7" x14ac:dyDescent="0.2">
      <c r="E18" s="21"/>
      <c r="F18" s="93"/>
    </row>
    <row r="19" spans="5:7" x14ac:dyDescent="0.2">
      <c r="F19" s="93"/>
    </row>
    <row r="20" spans="5:7" x14ac:dyDescent="0.2">
      <c r="F20" s="93"/>
    </row>
    <row r="21" spans="5:7" x14ac:dyDescent="0.2">
      <c r="F21" s="93"/>
    </row>
    <row r="22" spans="5:7" x14ac:dyDescent="0.2">
      <c r="F22" s="93"/>
    </row>
    <row r="23" spans="5:7" x14ac:dyDescent="0.2">
      <c r="F23" s="93"/>
    </row>
    <row r="24" spans="5:7" x14ac:dyDescent="0.2">
      <c r="F24" s="93"/>
    </row>
    <row r="25" spans="5:7" x14ac:dyDescent="0.2">
      <c r="F25" s="93"/>
    </row>
    <row r="26" spans="5:7" x14ac:dyDescent="0.2">
      <c r="F26" s="93"/>
    </row>
    <row r="35" spans="1:9" ht="15" x14ac:dyDescent="0.2">
      <c r="A35" s="820" t="s">
        <v>586</v>
      </c>
      <c r="B35" s="820"/>
      <c r="C35" s="820"/>
      <c r="D35" s="820"/>
      <c r="E35" s="820"/>
      <c r="F35" s="820"/>
    </row>
    <row r="36" spans="1:9" ht="13.5" thickBot="1" x14ac:dyDescent="0.25"/>
    <row r="37" spans="1:9" ht="16.5" thickBot="1" x14ac:dyDescent="0.3">
      <c r="B37" s="823" t="s">
        <v>283</v>
      </c>
      <c r="C37" s="827" t="s">
        <v>285</v>
      </c>
      <c r="D37" s="827"/>
      <c r="E37" s="827"/>
    </row>
    <row r="38" spans="1:9" ht="15.75" thickBot="1" x14ac:dyDescent="0.3">
      <c r="A38" s="223" t="s">
        <v>628</v>
      </c>
      <c r="B38" s="824"/>
      <c r="C38" s="224" t="s">
        <v>268</v>
      </c>
      <c r="D38" s="143"/>
      <c r="E38" s="93"/>
    </row>
    <row r="39" spans="1:9" x14ac:dyDescent="0.2">
      <c r="A39" s="225" t="s">
        <v>286</v>
      </c>
      <c r="B39" s="50">
        <v>831192966.36756444</v>
      </c>
      <c r="C39" s="226">
        <f>B39/$B$46</f>
        <v>0.33250198753616039</v>
      </c>
      <c r="D39" s="143" t="s">
        <v>287</v>
      </c>
      <c r="E39" s="93"/>
    </row>
    <row r="40" spans="1:9" x14ac:dyDescent="0.2">
      <c r="A40" s="227" t="s">
        <v>288</v>
      </c>
      <c r="B40" s="50">
        <v>553370849.86613739</v>
      </c>
      <c r="C40" s="226">
        <f t="shared" ref="C40:C45" si="1">B40/$B$46</f>
        <v>0.22136485132827635</v>
      </c>
      <c r="D40" s="143" t="s">
        <v>289</v>
      </c>
      <c r="E40" s="93"/>
    </row>
    <row r="41" spans="1:9" x14ac:dyDescent="0.2">
      <c r="A41" s="227" t="s">
        <v>290</v>
      </c>
      <c r="B41" s="50">
        <v>262188083.00874114</v>
      </c>
      <c r="C41" s="226">
        <f t="shared" si="1"/>
        <v>0.10488305632527568</v>
      </c>
      <c r="D41" s="143" t="s">
        <v>291</v>
      </c>
      <c r="E41" s="93"/>
    </row>
    <row r="42" spans="1:9" x14ac:dyDescent="0.2">
      <c r="A42" s="227" t="s">
        <v>292</v>
      </c>
      <c r="B42" s="50">
        <v>524414719.19381553</v>
      </c>
      <c r="C42" s="226">
        <f t="shared" si="1"/>
        <v>0.20978153507142752</v>
      </c>
      <c r="D42" s="143" t="s">
        <v>293</v>
      </c>
      <c r="E42" s="93"/>
    </row>
    <row r="43" spans="1:9" x14ac:dyDescent="0.2">
      <c r="A43" s="227" t="s">
        <v>294</v>
      </c>
      <c r="B43" s="50">
        <v>180158953.99571142</v>
      </c>
      <c r="C43" s="226">
        <f t="shared" si="1"/>
        <v>7.2068957149379609E-2</v>
      </c>
      <c r="D43" s="143" t="s">
        <v>295</v>
      </c>
      <c r="E43" s="93"/>
    </row>
    <row r="44" spans="1:9" x14ac:dyDescent="0.2">
      <c r="A44" s="227" t="s">
        <v>296</v>
      </c>
      <c r="B44" s="50">
        <v>145178506.03234991</v>
      </c>
      <c r="C44" s="226">
        <f t="shared" si="1"/>
        <v>5.8075734223598116E-2</v>
      </c>
      <c r="D44" s="143" t="s">
        <v>296</v>
      </c>
      <c r="E44" s="93"/>
    </row>
    <row r="45" spans="1:9" x14ac:dyDescent="0.2">
      <c r="A45" s="227" t="s">
        <v>297</v>
      </c>
      <c r="B45" s="50">
        <v>3309449.0478135236</v>
      </c>
      <c r="C45" s="226">
        <f t="shared" si="1"/>
        <v>1.3238783658824171E-3</v>
      </c>
      <c r="D45" s="143" t="s">
        <v>297</v>
      </c>
      <c r="E45" s="93"/>
      <c r="I45" s="670"/>
    </row>
    <row r="46" spans="1:9" ht="13.5" thickBot="1" x14ac:dyDescent="0.25">
      <c r="A46" s="228" t="s">
        <v>283</v>
      </c>
      <c r="B46" s="150">
        <f>SUM(B39:B45)</f>
        <v>2499813527.5121331</v>
      </c>
      <c r="C46" s="610">
        <f>B46/$B$46</f>
        <v>1</v>
      </c>
      <c r="D46" s="143"/>
      <c r="E46" s="93"/>
    </row>
  </sheetData>
  <mergeCells count="7">
    <mergeCell ref="A4:F4"/>
    <mergeCell ref="B6:B7"/>
    <mergeCell ref="C6:C7"/>
    <mergeCell ref="D6:F6"/>
    <mergeCell ref="B37:B38"/>
    <mergeCell ref="C37:E37"/>
    <mergeCell ref="A35:F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8EA80-3E08-49A5-8692-5DD45A7FC7A3}">
  <dimension ref="A4:P152"/>
  <sheetViews>
    <sheetView zoomScale="90" zoomScaleNormal="90" workbookViewId="0">
      <selection activeCell="D7" sqref="D7"/>
    </sheetView>
  </sheetViews>
  <sheetFormatPr baseColWidth="10" defaultRowHeight="12.75" x14ac:dyDescent="0.2"/>
  <cols>
    <col min="1" max="1" width="50.140625" style="22" bestFit="1" customWidth="1"/>
    <col min="2" max="2" width="17" style="22" customWidth="1"/>
    <col min="3" max="3" width="15.140625" style="22" customWidth="1"/>
    <col min="4" max="4" width="14.7109375" style="22" customWidth="1"/>
    <col min="5" max="5" width="16.140625" style="22" customWidth="1"/>
    <col min="6" max="6" width="14.5703125" style="22" customWidth="1"/>
    <col min="7" max="7" width="15.28515625" style="22" customWidth="1"/>
    <col min="8" max="8" width="15" style="22" customWidth="1"/>
    <col min="9" max="9" width="14.5703125" style="22" customWidth="1"/>
    <col min="10" max="10" width="15" style="22" customWidth="1"/>
    <col min="11" max="11" width="16" style="22" customWidth="1"/>
    <col min="12" max="12" width="13.7109375" style="22" bestFit="1" customWidth="1"/>
    <col min="13" max="14" width="11.42578125" style="22"/>
    <col min="15" max="15" width="20.42578125" style="22" customWidth="1"/>
    <col min="16" max="256" width="11.42578125" style="22"/>
    <col min="257" max="257" width="50.140625" style="22" bestFit="1" customWidth="1"/>
    <col min="258" max="258" width="17" style="22" customWidth="1"/>
    <col min="259" max="260" width="13.7109375" style="22" bestFit="1" customWidth="1"/>
    <col min="261" max="261" width="16.140625" style="22" customWidth="1"/>
    <col min="262" max="262" width="13.7109375" style="22" customWidth="1"/>
    <col min="263" max="263" width="13.7109375" style="22" bestFit="1" customWidth="1"/>
    <col min="264" max="264" width="12.7109375" style="22" bestFit="1" customWidth="1"/>
    <col min="265" max="265" width="13.7109375" style="22" customWidth="1"/>
    <col min="266" max="266" width="12.7109375" style="22" bestFit="1" customWidth="1"/>
    <col min="267" max="267" width="16" style="22" customWidth="1"/>
    <col min="268" max="268" width="13.7109375" style="22" bestFit="1" customWidth="1"/>
    <col min="269" max="270" width="11.42578125" style="22"/>
    <col min="271" max="271" width="20.42578125" style="22" customWidth="1"/>
    <col min="272" max="512" width="11.42578125" style="22"/>
    <col min="513" max="513" width="50.140625" style="22" bestFit="1" customWidth="1"/>
    <col min="514" max="514" width="17" style="22" customWidth="1"/>
    <col min="515" max="516" width="13.7109375" style="22" bestFit="1" customWidth="1"/>
    <col min="517" max="517" width="16.140625" style="22" customWidth="1"/>
    <col min="518" max="518" width="13.7109375" style="22" customWidth="1"/>
    <col min="519" max="519" width="13.7109375" style="22" bestFit="1" customWidth="1"/>
    <col min="520" max="520" width="12.7109375" style="22" bestFit="1" customWidth="1"/>
    <col min="521" max="521" width="13.7109375" style="22" customWidth="1"/>
    <col min="522" max="522" width="12.7109375" style="22" bestFit="1" customWidth="1"/>
    <col min="523" max="523" width="16" style="22" customWidth="1"/>
    <col min="524" max="524" width="13.7109375" style="22" bestFit="1" customWidth="1"/>
    <col min="525" max="526" width="11.42578125" style="22"/>
    <col min="527" max="527" width="20.42578125" style="22" customWidth="1"/>
    <col min="528" max="768" width="11.42578125" style="22"/>
    <col min="769" max="769" width="50.140625" style="22" bestFit="1" customWidth="1"/>
    <col min="770" max="770" width="17" style="22" customWidth="1"/>
    <col min="771" max="772" width="13.7109375" style="22" bestFit="1" customWidth="1"/>
    <col min="773" max="773" width="16.140625" style="22" customWidth="1"/>
    <col min="774" max="774" width="13.7109375" style="22" customWidth="1"/>
    <col min="775" max="775" width="13.7109375" style="22" bestFit="1" customWidth="1"/>
    <col min="776" max="776" width="12.7109375" style="22" bestFit="1" customWidth="1"/>
    <col min="777" max="777" width="13.7109375" style="22" customWidth="1"/>
    <col min="778" max="778" width="12.7109375" style="22" bestFit="1" customWidth="1"/>
    <col min="779" max="779" width="16" style="22" customWidth="1"/>
    <col min="780" max="780" width="13.7109375" style="22" bestFit="1" customWidth="1"/>
    <col min="781" max="782" width="11.42578125" style="22"/>
    <col min="783" max="783" width="20.42578125" style="22" customWidth="1"/>
    <col min="784" max="1024" width="11.42578125" style="22"/>
    <col min="1025" max="1025" width="50.140625" style="22" bestFit="1" customWidth="1"/>
    <col min="1026" max="1026" width="17" style="22" customWidth="1"/>
    <col min="1027" max="1028" width="13.7109375" style="22" bestFit="1" customWidth="1"/>
    <col min="1029" max="1029" width="16.140625" style="22" customWidth="1"/>
    <col min="1030" max="1030" width="13.7109375" style="22" customWidth="1"/>
    <col min="1031" max="1031" width="13.7109375" style="22" bestFit="1" customWidth="1"/>
    <col min="1032" max="1032" width="12.7109375" style="22" bestFit="1" customWidth="1"/>
    <col min="1033" max="1033" width="13.7109375" style="22" customWidth="1"/>
    <col min="1034" max="1034" width="12.7109375" style="22" bestFit="1" customWidth="1"/>
    <col min="1035" max="1035" width="16" style="22" customWidth="1"/>
    <col min="1036" max="1036" width="13.7109375" style="22" bestFit="1" customWidth="1"/>
    <col min="1037" max="1038" width="11.42578125" style="22"/>
    <col min="1039" max="1039" width="20.42578125" style="22" customWidth="1"/>
    <col min="1040" max="1280" width="11.42578125" style="22"/>
    <col min="1281" max="1281" width="50.140625" style="22" bestFit="1" customWidth="1"/>
    <col min="1282" max="1282" width="17" style="22" customWidth="1"/>
    <col min="1283" max="1284" width="13.7109375" style="22" bestFit="1" customWidth="1"/>
    <col min="1285" max="1285" width="16.140625" style="22" customWidth="1"/>
    <col min="1286" max="1286" width="13.7109375" style="22" customWidth="1"/>
    <col min="1287" max="1287" width="13.7109375" style="22" bestFit="1" customWidth="1"/>
    <col min="1288" max="1288" width="12.7109375" style="22" bestFit="1" customWidth="1"/>
    <col min="1289" max="1289" width="13.7109375" style="22" customWidth="1"/>
    <col min="1290" max="1290" width="12.7109375" style="22" bestFit="1" customWidth="1"/>
    <col min="1291" max="1291" width="16" style="22" customWidth="1"/>
    <col min="1292" max="1292" width="13.7109375" style="22" bestFit="1" customWidth="1"/>
    <col min="1293" max="1294" width="11.42578125" style="22"/>
    <col min="1295" max="1295" width="20.42578125" style="22" customWidth="1"/>
    <col min="1296" max="1536" width="11.42578125" style="22"/>
    <col min="1537" max="1537" width="50.140625" style="22" bestFit="1" customWidth="1"/>
    <col min="1538" max="1538" width="17" style="22" customWidth="1"/>
    <col min="1539" max="1540" width="13.7109375" style="22" bestFit="1" customWidth="1"/>
    <col min="1541" max="1541" width="16.140625" style="22" customWidth="1"/>
    <col min="1542" max="1542" width="13.7109375" style="22" customWidth="1"/>
    <col min="1543" max="1543" width="13.7109375" style="22" bestFit="1" customWidth="1"/>
    <col min="1544" max="1544" width="12.7109375" style="22" bestFit="1" customWidth="1"/>
    <col min="1545" max="1545" width="13.7109375" style="22" customWidth="1"/>
    <col min="1546" max="1546" width="12.7109375" style="22" bestFit="1" customWidth="1"/>
    <col min="1547" max="1547" width="16" style="22" customWidth="1"/>
    <col min="1548" max="1548" width="13.7109375" style="22" bestFit="1" customWidth="1"/>
    <col min="1549" max="1550" width="11.42578125" style="22"/>
    <col min="1551" max="1551" width="20.42578125" style="22" customWidth="1"/>
    <col min="1552" max="1792" width="11.42578125" style="22"/>
    <col min="1793" max="1793" width="50.140625" style="22" bestFit="1" customWidth="1"/>
    <col min="1794" max="1794" width="17" style="22" customWidth="1"/>
    <col min="1795" max="1796" width="13.7109375" style="22" bestFit="1" customWidth="1"/>
    <col min="1797" max="1797" width="16.140625" style="22" customWidth="1"/>
    <col min="1798" max="1798" width="13.7109375" style="22" customWidth="1"/>
    <col min="1799" max="1799" width="13.7109375" style="22" bestFit="1" customWidth="1"/>
    <col min="1800" max="1800" width="12.7109375" style="22" bestFit="1" customWidth="1"/>
    <col min="1801" max="1801" width="13.7109375" style="22" customWidth="1"/>
    <col min="1802" max="1802" width="12.7109375" style="22" bestFit="1" customWidth="1"/>
    <col min="1803" max="1803" width="16" style="22" customWidth="1"/>
    <col min="1804" max="1804" width="13.7109375" style="22" bestFit="1" customWidth="1"/>
    <col min="1805" max="1806" width="11.42578125" style="22"/>
    <col min="1807" max="1807" width="20.42578125" style="22" customWidth="1"/>
    <col min="1808" max="2048" width="11.42578125" style="22"/>
    <col min="2049" max="2049" width="50.140625" style="22" bestFit="1" customWidth="1"/>
    <col min="2050" max="2050" width="17" style="22" customWidth="1"/>
    <col min="2051" max="2052" width="13.7109375" style="22" bestFit="1" customWidth="1"/>
    <col min="2053" max="2053" width="16.140625" style="22" customWidth="1"/>
    <col min="2054" max="2054" width="13.7109375" style="22" customWidth="1"/>
    <col min="2055" max="2055" width="13.7109375" style="22" bestFit="1" customWidth="1"/>
    <col min="2056" max="2056" width="12.7109375" style="22" bestFit="1" customWidth="1"/>
    <col min="2057" max="2057" width="13.7109375" style="22" customWidth="1"/>
    <col min="2058" max="2058" width="12.7109375" style="22" bestFit="1" customWidth="1"/>
    <col min="2059" max="2059" width="16" style="22" customWidth="1"/>
    <col min="2060" max="2060" width="13.7109375" style="22" bestFit="1" customWidth="1"/>
    <col min="2061" max="2062" width="11.42578125" style="22"/>
    <col min="2063" max="2063" width="20.42578125" style="22" customWidth="1"/>
    <col min="2064" max="2304" width="11.42578125" style="22"/>
    <col min="2305" max="2305" width="50.140625" style="22" bestFit="1" customWidth="1"/>
    <col min="2306" max="2306" width="17" style="22" customWidth="1"/>
    <col min="2307" max="2308" width="13.7109375" style="22" bestFit="1" customWidth="1"/>
    <col min="2309" max="2309" width="16.140625" style="22" customWidth="1"/>
    <col min="2310" max="2310" width="13.7109375" style="22" customWidth="1"/>
    <col min="2311" max="2311" width="13.7109375" style="22" bestFit="1" customWidth="1"/>
    <col min="2312" max="2312" width="12.7109375" style="22" bestFit="1" customWidth="1"/>
    <col min="2313" max="2313" width="13.7109375" style="22" customWidth="1"/>
    <col min="2314" max="2314" width="12.7109375" style="22" bestFit="1" customWidth="1"/>
    <col min="2315" max="2315" width="16" style="22" customWidth="1"/>
    <col min="2316" max="2316" width="13.7109375" style="22" bestFit="1" customWidth="1"/>
    <col min="2317" max="2318" width="11.42578125" style="22"/>
    <col min="2319" max="2319" width="20.42578125" style="22" customWidth="1"/>
    <col min="2320" max="2560" width="11.42578125" style="22"/>
    <col min="2561" max="2561" width="50.140625" style="22" bestFit="1" customWidth="1"/>
    <col min="2562" max="2562" width="17" style="22" customWidth="1"/>
    <col min="2563" max="2564" width="13.7109375" style="22" bestFit="1" customWidth="1"/>
    <col min="2565" max="2565" width="16.140625" style="22" customWidth="1"/>
    <col min="2566" max="2566" width="13.7109375" style="22" customWidth="1"/>
    <col min="2567" max="2567" width="13.7109375" style="22" bestFit="1" customWidth="1"/>
    <col min="2568" max="2568" width="12.7109375" style="22" bestFit="1" customWidth="1"/>
    <col min="2569" max="2569" width="13.7109375" style="22" customWidth="1"/>
    <col min="2570" max="2570" width="12.7109375" style="22" bestFit="1" customWidth="1"/>
    <col min="2571" max="2571" width="16" style="22" customWidth="1"/>
    <col min="2572" max="2572" width="13.7109375" style="22" bestFit="1" customWidth="1"/>
    <col min="2573" max="2574" width="11.42578125" style="22"/>
    <col min="2575" max="2575" width="20.42578125" style="22" customWidth="1"/>
    <col min="2576" max="2816" width="11.42578125" style="22"/>
    <col min="2817" max="2817" width="50.140625" style="22" bestFit="1" customWidth="1"/>
    <col min="2818" max="2818" width="17" style="22" customWidth="1"/>
    <col min="2819" max="2820" width="13.7109375" style="22" bestFit="1" customWidth="1"/>
    <col min="2821" max="2821" width="16.140625" style="22" customWidth="1"/>
    <col min="2822" max="2822" width="13.7109375" style="22" customWidth="1"/>
    <col min="2823" max="2823" width="13.7109375" style="22" bestFit="1" customWidth="1"/>
    <col min="2824" max="2824" width="12.7109375" style="22" bestFit="1" customWidth="1"/>
    <col min="2825" max="2825" width="13.7109375" style="22" customWidth="1"/>
    <col min="2826" max="2826" width="12.7109375" style="22" bestFit="1" customWidth="1"/>
    <col min="2827" max="2827" width="16" style="22" customWidth="1"/>
    <col min="2828" max="2828" width="13.7109375" style="22" bestFit="1" customWidth="1"/>
    <col min="2829" max="2830" width="11.42578125" style="22"/>
    <col min="2831" max="2831" width="20.42578125" style="22" customWidth="1"/>
    <col min="2832" max="3072" width="11.42578125" style="22"/>
    <col min="3073" max="3073" width="50.140625" style="22" bestFit="1" customWidth="1"/>
    <col min="3074" max="3074" width="17" style="22" customWidth="1"/>
    <col min="3075" max="3076" width="13.7109375" style="22" bestFit="1" customWidth="1"/>
    <col min="3077" max="3077" width="16.140625" style="22" customWidth="1"/>
    <col min="3078" max="3078" width="13.7109375" style="22" customWidth="1"/>
    <col min="3079" max="3079" width="13.7109375" style="22" bestFit="1" customWidth="1"/>
    <col min="3080" max="3080" width="12.7109375" style="22" bestFit="1" customWidth="1"/>
    <col min="3081" max="3081" width="13.7109375" style="22" customWidth="1"/>
    <col min="3082" max="3082" width="12.7109375" style="22" bestFit="1" customWidth="1"/>
    <col min="3083" max="3083" width="16" style="22" customWidth="1"/>
    <col min="3084" max="3084" width="13.7109375" style="22" bestFit="1" customWidth="1"/>
    <col min="3085" max="3086" width="11.42578125" style="22"/>
    <col min="3087" max="3087" width="20.42578125" style="22" customWidth="1"/>
    <col min="3088" max="3328" width="11.42578125" style="22"/>
    <col min="3329" max="3329" width="50.140625" style="22" bestFit="1" customWidth="1"/>
    <col min="3330" max="3330" width="17" style="22" customWidth="1"/>
    <col min="3331" max="3332" width="13.7109375" style="22" bestFit="1" customWidth="1"/>
    <col min="3333" max="3333" width="16.140625" style="22" customWidth="1"/>
    <col min="3334" max="3334" width="13.7109375" style="22" customWidth="1"/>
    <col min="3335" max="3335" width="13.7109375" style="22" bestFit="1" customWidth="1"/>
    <col min="3336" max="3336" width="12.7109375" style="22" bestFit="1" customWidth="1"/>
    <col min="3337" max="3337" width="13.7109375" style="22" customWidth="1"/>
    <col min="3338" max="3338" width="12.7109375" style="22" bestFit="1" customWidth="1"/>
    <col min="3339" max="3339" width="16" style="22" customWidth="1"/>
    <col min="3340" max="3340" width="13.7109375" style="22" bestFit="1" customWidth="1"/>
    <col min="3341" max="3342" width="11.42578125" style="22"/>
    <col min="3343" max="3343" width="20.42578125" style="22" customWidth="1"/>
    <col min="3344" max="3584" width="11.42578125" style="22"/>
    <col min="3585" max="3585" width="50.140625" style="22" bestFit="1" customWidth="1"/>
    <col min="3586" max="3586" width="17" style="22" customWidth="1"/>
    <col min="3587" max="3588" width="13.7109375" style="22" bestFit="1" customWidth="1"/>
    <col min="3589" max="3589" width="16.140625" style="22" customWidth="1"/>
    <col min="3590" max="3590" width="13.7109375" style="22" customWidth="1"/>
    <col min="3591" max="3591" width="13.7109375" style="22" bestFit="1" customWidth="1"/>
    <col min="3592" max="3592" width="12.7109375" style="22" bestFit="1" customWidth="1"/>
    <col min="3593" max="3593" width="13.7109375" style="22" customWidth="1"/>
    <col min="3594" max="3594" width="12.7109375" style="22" bestFit="1" customWidth="1"/>
    <col min="3595" max="3595" width="16" style="22" customWidth="1"/>
    <col min="3596" max="3596" width="13.7109375" style="22" bestFit="1" customWidth="1"/>
    <col min="3597" max="3598" width="11.42578125" style="22"/>
    <col min="3599" max="3599" width="20.42578125" style="22" customWidth="1"/>
    <col min="3600" max="3840" width="11.42578125" style="22"/>
    <col min="3841" max="3841" width="50.140625" style="22" bestFit="1" customWidth="1"/>
    <col min="3842" max="3842" width="17" style="22" customWidth="1"/>
    <col min="3843" max="3844" width="13.7109375" style="22" bestFit="1" customWidth="1"/>
    <col min="3845" max="3845" width="16.140625" style="22" customWidth="1"/>
    <col min="3846" max="3846" width="13.7109375" style="22" customWidth="1"/>
    <col min="3847" max="3847" width="13.7109375" style="22" bestFit="1" customWidth="1"/>
    <col min="3848" max="3848" width="12.7109375" style="22" bestFit="1" customWidth="1"/>
    <col min="3849" max="3849" width="13.7109375" style="22" customWidth="1"/>
    <col min="3850" max="3850" width="12.7109375" style="22" bestFit="1" customWidth="1"/>
    <col min="3851" max="3851" width="16" style="22" customWidth="1"/>
    <col min="3852" max="3852" width="13.7109375" style="22" bestFit="1" customWidth="1"/>
    <col min="3853" max="3854" width="11.42578125" style="22"/>
    <col min="3855" max="3855" width="20.42578125" style="22" customWidth="1"/>
    <col min="3856" max="4096" width="11.42578125" style="22"/>
    <col min="4097" max="4097" width="50.140625" style="22" bestFit="1" customWidth="1"/>
    <col min="4098" max="4098" width="17" style="22" customWidth="1"/>
    <col min="4099" max="4100" width="13.7109375" style="22" bestFit="1" customWidth="1"/>
    <col min="4101" max="4101" width="16.140625" style="22" customWidth="1"/>
    <col min="4102" max="4102" width="13.7109375" style="22" customWidth="1"/>
    <col min="4103" max="4103" width="13.7109375" style="22" bestFit="1" customWidth="1"/>
    <col min="4104" max="4104" width="12.7109375" style="22" bestFit="1" customWidth="1"/>
    <col min="4105" max="4105" width="13.7109375" style="22" customWidth="1"/>
    <col min="4106" max="4106" width="12.7109375" style="22" bestFit="1" customWidth="1"/>
    <col min="4107" max="4107" width="16" style="22" customWidth="1"/>
    <col min="4108" max="4108" width="13.7109375" style="22" bestFit="1" customWidth="1"/>
    <col min="4109" max="4110" width="11.42578125" style="22"/>
    <col min="4111" max="4111" width="20.42578125" style="22" customWidth="1"/>
    <col min="4112" max="4352" width="11.42578125" style="22"/>
    <col min="4353" max="4353" width="50.140625" style="22" bestFit="1" customWidth="1"/>
    <col min="4354" max="4354" width="17" style="22" customWidth="1"/>
    <col min="4355" max="4356" width="13.7109375" style="22" bestFit="1" customWidth="1"/>
    <col min="4357" max="4357" width="16.140625" style="22" customWidth="1"/>
    <col min="4358" max="4358" width="13.7109375" style="22" customWidth="1"/>
    <col min="4359" max="4359" width="13.7109375" style="22" bestFit="1" customWidth="1"/>
    <col min="4360" max="4360" width="12.7109375" style="22" bestFit="1" customWidth="1"/>
    <col min="4361" max="4361" width="13.7109375" style="22" customWidth="1"/>
    <col min="4362" max="4362" width="12.7109375" style="22" bestFit="1" customWidth="1"/>
    <col min="4363" max="4363" width="16" style="22" customWidth="1"/>
    <col min="4364" max="4364" width="13.7109375" style="22" bestFit="1" customWidth="1"/>
    <col min="4365" max="4366" width="11.42578125" style="22"/>
    <col min="4367" max="4367" width="20.42578125" style="22" customWidth="1"/>
    <col min="4368" max="4608" width="11.42578125" style="22"/>
    <col min="4609" max="4609" width="50.140625" style="22" bestFit="1" customWidth="1"/>
    <col min="4610" max="4610" width="17" style="22" customWidth="1"/>
    <col min="4611" max="4612" width="13.7109375" style="22" bestFit="1" customWidth="1"/>
    <col min="4613" max="4613" width="16.140625" style="22" customWidth="1"/>
    <col min="4614" max="4614" width="13.7109375" style="22" customWidth="1"/>
    <col min="4615" max="4615" width="13.7109375" style="22" bestFit="1" customWidth="1"/>
    <col min="4616" max="4616" width="12.7109375" style="22" bestFit="1" customWidth="1"/>
    <col min="4617" max="4617" width="13.7109375" style="22" customWidth="1"/>
    <col min="4618" max="4618" width="12.7109375" style="22" bestFit="1" customWidth="1"/>
    <col min="4619" max="4619" width="16" style="22" customWidth="1"/>
    <col min="4620" max="4620" width="13.7109375" style="22" bestFit="1" customWidth="1"/>
    <col min="4621" max="4622" width="11.42578125" style="22"/>
    <col min="4623" max="4623" width="20.42578125" style="22" customWidth="1"/>
    <col min="4624" max="4864" width="11.42578125" style="22"/>
    <col min="4865" max="4865" width="50.140625" style="22" bestFit="1" customWidth="1"/>
    <col min="4866" max="4866" width="17" style="22" customWidth="1"/>
    <col min="4867" max="4868" width="13.7109375" style="22" bestFit="1" customWidth="1"/>
    <col min="4869" max="4869" width="16.140625" style="22" customWidth="1"/>
    <col min="4870" max="4870" width="13.7109375" style="22" customWidth="1"/>
    <col min="4871" max="4871" width="13.7109375" style="22" bestFit="1" customWidth="1"/>
    <col min="4872" max="4872" width="12.7109375" style="22" bestFit="1" customWidth="1"/>
    <col min="4873" max="4873" width="13.7109375" style="22" customWidth="1"/>
    <col min="4874" max="4874" width="12.7109375" style="22" bestFit="1" customWidth="1"/>
    <col min="4875" max="4875" width="16" style="22" customWidth="1"/>
    <col min="4876" max="4876" width="13.7109375" style="22" bestFit="1" customWidth="1"/>
    <col min="4877" max="4878" width="11.42578125" style="22"/>
    <col min="4879" max="4879" width="20.42578125" style="22" customWidth="1"/>
    <col min="4880" max="5120" width="11.42578125" style="22"/>
    <col min="5121" max="5121" width="50.140625" style="22" bestFit="1" customWidth="1"/>
    <col min="5122" max="5122" width="17" style="22" customWidth="1"/>
    <col min="5123" max="5124" width="13.7109375" style="22" bestFit="1" customWidth="1"/>
    <col min="5125" max="5125" width="16.140625" style="22" customWidth="1"/>
    <col min="5126" max="5126" width="13.7109375" style="22" customWidth="1"/>
    <col min="5127" max="5127" width="13.7109375" style="22" bestFit="1" customWidth="1"/>
    <col min="5128" max="5128" width="12.7109375" style="22" bestFit="1" customWidth="1"/>
    <col min="5129" max="5129" width="13.7109375" style="22" customWidth="1"/>
    <col min="5130" max="5130" width="12.7109375" style="22" bestFit="1" customWidth="1"/>
    <col min="5131" max="5131" width="16" style="22" customWidth="1"/>
    <col min="5132" max="5132" width="13.7109375" style="22" bestFit="1" customWidth="1"/>
    <col min="5133" max="5134" width="11.42578125" style="22"/>
    <col min="5135" max="5135" width="20.42578125" style="22" customWidth="1"/>
    <col min="5136" max="5376" width="11.42578125" style="22"/>
    <col min="5377" max="5377" width="50.140625" style="22" bestFit="1" customWidth="1"/>
    <col min="5378" max="5378" width="17" style="22" customWidth="1"/>
    <col min="5379" max="5380" width="13.7109375" style="22" bestFit="1" customWidth="1"/>
    <col min="5381" max="5381" width="16.140625" style="22" customWidth="1"/>
    <col min="5382" max="5382" width="13.7109375" style="22" customWidth="1"/>
    <col min="5383" max="5383" width="13.7109375" style="22" bestFit="1" customWidth="1"/>
    <col min="5384" max="5384" width="12.7109375" style="22" bestFit="1" customWidth="1"/>
    <col min="5385" max="5385" width="13.7109375" style="22" customWidth="1"/>
    <col min="5386" max="5386" width="12.7109375" style="22" bestFit="1" customWidth="1"/>
    <col min="5387" max="5387" width="16" style="22" customWidth="1"/>
    <col min="5388" max="5388" width="13.7109375" style="22" bestFit="1" customWidth="1"/>
    <col min="5389" max="5390" width="11.42578125" style="22"/>
    <col min="5391" max="5391" width="20.42578125" style="22" customWidth="1"/>
    <col min="5392" max="5632" width="11.42578125" style="22"/>
    <col min="5633" max="5633" width="50.140625" style="22" bestFit="1" customWidth="1"/>
    <col min="5634" max="5634" width="17" style="22" customWidth="1"/>
    <col min="5635" max="5636" width="13.7109375" style="22" bestFit="1" customWidth="1"/>
    <col min="5637" max="5637" width="16.140625" style="22" customWidth="1"/>
    <col min="5638" max="5638" width="13.7109375" style="22" customWidth="1"/>
    <col min="5639" max="5639" width="13.7109375" style="22" bestFit="1" customWidth="1"/>
    <col min="5640" max="5640" width="12.7109375" style="22" bestFit="1" customWidth="1"/>
    <col min="5641" max="5641" width="13.7109375" style="22" customWidth="1"/>
    <col min="5642" max="5642" width="12.7109375" style="22" bestFit="1" customWidth="1"/>
    <col min="5643" max="5643" width="16" style="22" customWidth="1"/>
    <col min="5644" max="5644" width="13.7109375" style="22" bestFit="1" customWidth="1"/>
    <col min="5645" max="5646" width="11.42578125" style="22"/>
    <col min="5647" max="5647" width="20.42578125" style="22" customWidth="1"/>
    <col min="5648" max="5888" width="11.42578125" style="22"/>
    <col min="5889" max="5889" width="50.140625" style="22" bestFit="1" customWidth="1"/>
    <col min="5890" max="5890" width="17" style="22" customWidth="1"/>
    <col min="5891" max="5892" width="13.7109375" style="22" bestFit="1" customWidth="1"/>
    <col min="5893" max="5893" width="16.140625" style="22" customWidth="1"/>
    <col min="5894" max="5894" width="13.7109375" style="22" customWidth="1"/>
    <col min="5895" max="5895" width="13.7109375" style="22" bestFit="1" customWidth="1"/>
    <col min="5896" max="5896" width="12.7109375" style="22" bestFit="1" customWidth="1"/>
    <col min="5897" max="5897" width="13.7109375" style="22" customWidth="1"/>
    <col min="5898" max="5898" width="12.7109375" style="22" bestFit="1" customWidth="1"/>
    <col min="5899" max="5899" width="16" style="22" customWidth="1"/>
    <col min="5900" max="5900" width="13.7109375" style="22" bestFit="1" customWidth="1"/>
    <col min="5901" max="5902" width="11.42578125" style="22"/>
    <col min="5903" max="5903" width="20.42578125" style="22" customWidth="1"/>
    <col min="5904" max="6144" width="11.42578125" style="22"/>
    <col min="6145" max="6145" width="50.140625" style="22" bestFit="1" customWidth="1"/>
    <col min="6146" max="6146" width="17" style="22" customWidth="1"/>
    <col min="6147" max="6148" width="13.7109375" style="22" bestFit="1" customWidth="1"/>
    <col min="6149" max="6149" width="16.140625" style="22" customWidth="1"/>
    <col min="6150" max="6150" width="13.7109375" style="22" customWidth="1"/>
    <col min="6151" max="6151" width="13.7109375" style="22" bestFit="1" customWidth="1"/>
    <col min="6152" max="6152" width="12.7109375" style="22" bestFit="1" customWidth="1"/>
    <col min="6153" max="6153" width="13.7109375" style="22" customWidth="1"/>
    <col min="6154" max="6154" width="12.7109375" style="22" bestFit="1" customWidth="1"/>
    <col min="6155" max="6155" width="16" style="22" customWidth="1"/>
    <col min="6156" max="6156" width="13.7109375" style="22" bestFit="1" customWidth="1"/>
    <col min="6157" max="6158" width="11.42578125" style="22"/>
    <col min="6159" max="6159" width="20.42578125" style="22" customWidth="1"/>
    <col min="6160" max="6400" width="11.42578125" style="22"/>
    <col min="6401" max="6401" width="50.140625" style="22" bestFit="1" customWidth="1"/>
    <col min="6402" max="6402" width="17" style="22" customWidth="1"/>
    <col min="6403" max="6404" width="13.7109375" style="22" bestFit="1" customWidth="1"/>
    <col min="6405" max="6405" width="16.140625" style="22" customWidth="1"/>
    <col min="6406" max="6406" width="13.7109375" style="22" customWidth="1"/>
    <col min="6407" max="6407" width="13.7109375" style="22" bestFit="1" customWidth="1"/>
    <col min="6408" max="6408" width="12.7109375" style="22" bestFit="1" customWidth="1"/>
    <col min="6409" max="6409" width="13.7109375" style="22" customWidth="1"/>
    <col min="6410" max="6410" width="12.7109375" style="22" bestFit="1" customWidth="1"/>
    <col min="6411" max="6411" width="16" style="22" customWidth="1"/>
    <col min="6412" max="6412" width="13.7109375" style="22" bestFit="1" customWidth="1"/>
    <col min="6413" max="6414" width="11.42578125" style="22"/>
    <col min="6415" max="6415" width="20.42578125" style="22" customWidth="1"/>
    <col min="6416" max="6656" width="11.42578125" style="22"/>
    <col min="6657" max="6657" width="50.140625" style="22" bestFit="1" customWidth="1"/>
    <col min="6658" max="6658" width="17" style="22" customWidth="1"/>
    <col min="6659" max="6660" width="13.7109375" style="22" bestFit="1" customWidth="1"/>
    <col min="6661" max="6661" width="16.140625" style="22" customWidth="1"/>
    <col min="6662" max="6662" width="13.7109375" style="22" customWidth="1"/>
    <col min="6663" max="6663" width="13.7109375" style="22" bestFit="1" customWidth="1"/>
    <col min="6664" max="6664" width="12.7109375" style="22" bestFit="1" customWidth="1"/>
    <col min="6665" max="6665" width="13.7109375" style="22" customWidth="1"/>
    <col min="6666" max="6666" width="12.7109375" style="22" bestFit="1" customWidth="1"/>
    <col min="6667" max="6667" width="16" style="22" customWidth="1"/>
    <col min="6668" max="6668" width="13.7109375" style="22" bestFit="1" customWidth="1"/>
    <col min="6669" max="6670" width="11.42578125" style="22"/>
    <col min="6671" max="6671" width="20.42578125" style="22" customWidth="1"/>
    <col min="6672" max="6912" width="11.42578125" style="22"/>
    <col min="6913" max="6913" width="50.140625" style="22" bestFit="1" customWidth="1"/>
    <col min="6914" max="6914" width="17" style="22" customWidth="1"/>
    <col min="6915" max="6916" width="13.7109375" style="22" bestFit="1" customWidth="1"/>
    <col min="6917" max="6917" width="16.140625" style="22" customWidth="1"/>
    <col min="6918" max="6918" width="13.7109375" style="22" customWidth="1"/>
    <col min="6919" max="6919" width="13.7109375" style="22" bestFit="1" customWidth="1"/>
    <col min="6920" max="6920" width="12.7109375" style="22" bestFit="1" customWidth="1"/>
    <col min="6921" max="6921" width="13.7109375" style="22" customWidth="1"/>
    <col min="6922" max="6922" width="12.7109375" style="22" bestFit="1" customWidth="1"/>
    <col min="6923" max="6923" width="16" style="22" customWidth="1"/>
    <col min="6924" max="6924" width="13.7109375" style="22" bestFit="1" customWidth="1"/>
    <col min="6925" max="6926" width="11.42578125" style="22"/>
    <col min="6927" max="6927" width="20.42578125" style="22" customWidth="1"/>
    <col min="6928" max="7168" width="11.42578125" style="22"/>
    <col min="7169" max="7169" width="50.140625" style="22" bestFit="1" customWidth="1"/>
    <col min="7170" max="7170" width="17" style="22" customWidth="1"/>
    <col min="7171" max="7172" width="13.7109375" style="22" bestFit="1" customWidth="1"/>
    <col min="7173" max="7173" width="16.140625" style="22" customWidth="1"/>
    <col min="7174" max="7174" width="13.7109375" style="22" customWidth="1"/>
    <col min="7175" max="7175" width="13.7109375" style="22" bestFit="1" customWidth="1"/>
    <col min="7176" max="7176" width="12.7109375" style="22" bestFit="1" customWidth="1"/>
    <col min="7177" max="7177" width="13.7109375" style="22" customWidth="1"/>
    <col min="7178" max="7178" width="12.7109375" style="22" bestFit="1" customWidth="1"/>
    <col min="7179" max="7179" width="16" style="22" customWidth="1"/>
    <col min="7180" max="7180" width="13.7109375" style="22" bestFit="1" customWidth="1"/>
    <col min="7181" max="7182" width="11.42578125" style="22"/>
    <col min="7183" max="7183" width="20.42578125" style="22" customWidth="1"/>
    <col min="7184" max="7424" width="11.42578125" style="22"/>
    <col min="7425" max="7425" width="50.140625" style="22" bestFit="1" customWidth="1"/>
    <col min="7426" max="7426" width="17" style="22" customWidth="1"/>
    <col min="7427" max="7428" width="13.7109375" style="22" bestFit="1" customWidth="1"/>
    <col min="7429" max="7429" width="16.140625" style="22" customWidth="1"/>
    <col min="7430" max="7430" width="13.7109375" style="22" customWidth="1"/>
    <col min="7431" max="7431" width="13.7109375" style="22" bestFit="1" customWidth="1"/>
    <col min="7432" max="7432" width="12.7109375" style="22" bestFit="1" customWidth="1"/>
    <col min="7433" max="7433" width="13.7109375" style="22" customWidth="1"/>
    <col min="7434" max="7434" width="12.7109375" style="22" bestFit="1" customWidth="1"/>
    <col min="7435" max="7435" width="16" style="22" customWidth="1"/>
    <col min="7436" max="7436" width="13.7109375" style="22" bestFit="1" customWidth="1"/>
    <col min="7437" max="7438" width="11.42578125" style="22"/>
    <col min="7439" max="7439" width="20.42578125" style="22" customWidth="1"/>
    <col min="7440" max="7680" width="11.42578125" style="22"/>
    <col min="7681" max="7681" width="50.140625" style="22" bestFit="1" customWidth="1"/>
    <col min="7682" max="7682" width="17" style="22" customWidth="1"/>
    <col min="7683" max="7684" width="13.7109375" style="22" bestFit="1" customWidth="1"/>
    <col min="7685" max="7685" width="16.140625" style="22" customWidth="1"/>
    <col min="7686" max="7686" width="13.7109375" style="22" customWidth="1"/>
    <col min="7687" max="7687" width="13.7109375" style="22" bestFit="1" customWidth="1"/>
    <col min="7688" max="7688" width="12.7109375" style="22" bestFit="1" customWidth="1"/>
    <col min="7689" max="7689" width="13.7109375" style="22" customWidth="1"/>
    <col min="7690" max="7690" width="12.7109375" style="22" bestFit="1" customWidth="1"/>
    <col min="7691" max="7691" width="16" style="22" customWidth="1"/>
    <col min="7692" max="7692" width="13.7109375" style="22" bestFit="1" customWidth="1"/>
    <col min="7693" max="7694" width="11.42578125" style="22"/>
    <col min="7695" max="7695" width="20.42578125" style="22" customWidth="1"/>
    <col min="7696" max="7936" width="11.42578125" style="22"/>
    <col min="7937" max="7937" width="50.140625" style="22" bestFit="1" customWidth="1"/>
    <col min="7938" max="7938" width="17" style="22" customWidth="1"/>
    <col min="7939" max="7940" width="13.7109375" style="22" bestFit="1" customWidth="1"/>
    <col min="7941" max="7941" width="16.140625" style="22" customWidth="1"/>
    <col min="7942" max="7942" width="13.7109375" style="22" customWidth="1"/>
    <col min="7943" max="7943" width="13.7109375" style="22" bestFit="1" customWidth="1"/>
    <col min="7944" max="7944" width="12.7109375" style="22" bestFit="1" customWidth="1"/>
    <col min="7945" max="7945" width="13.7109375" style="22" customWidth="1"/>
    <col min="7946" max="7946" width="12.7109375" style="22" bestFit="1" customWidth="1"/>
    <col min="7947" max="7947" width="16" style="22" customWidth="1"/>
    <col min="7948" max="7948" width="13.7109375" style="22" bestFit="1" customWidth="1"/>
    <col min="7949" max="7950" width="11.42578125" style="22"/>
    <col min="7951" max="7951" width="20.42578125" style="22" customWidth="1"/>
    <col min="7952" max="8192" width="11.42578125" style="22"/>
    <col min="8193" max="8193" width="50.140625" style="22" bestFit="1" customWidth="1"/>
    <col min="8194" max="8194" width="17" style="22" customWidth="1"/>
    <col min="8195" max="8196" width="13.7109375" style="22" bestFit="1" customWidth="1"/>
    <col min="8197" max="8197" width="16.140625" style="22" customWidth="1"/>
    <col min="8198" max="8198" width="13.7109375" style="22" customWidth="1"/>
    <col min="8199" max="8199" width="13.7109375" style="22" bestFit="1" customWidth="1"/>
    <col min="8200" max="8200" width="12.7109375" style="22" bestFit="1" customWidth="1"/>
    <col min="8201" max="8201" width="13.7109375" style="22" customWidth="1"/>
    <col min="8202" max="8202" width="12.7109375" style="22" bestFit="1" customWidth="1"/>
    <col min="8203" max="8203" width="16" style="22" customWidth="1"/>
    <col min="8204" max="8204" width="13.7109375" style="22" bestFit="1" customWidth="1"/>
    <col min="8205" max="8206" width="11.42578125" style="22"/>
    <col min="8207" max="8207" width="20.42578125" style="22" customWidth="1"/>
    <col min="8208" max="8448" width="11.42578125" style="22"/>
    <col min="8449" max="8449" width="50.140625" style="22" bestFit="1" customWidth="1"/>
    <col min="8450" max="8450" width="17" style="22" customWidth="1"/>
    <col min="8451" max="8452" width="13.7109375" style="22" bestFit="1" customWidth="1"/>
    <col min="8453" max="8453" width="16.140625" style="22" customWidth="1"/>
    <col min="8454" max="8454" width="13.7109375" style="22" customWidth="1"/>
    <col min="8455" max="8455" width="13.7109375" style="22" bestFit="1" customWidth="1"/>
    <col min="8456" max="8456" width="12.7109375" style="22" bestFit="1" customWidth="1"/>
    <col min="8457" max="8457" width="13.7109375" style="22" customWidth="1"/>
    <col min="8458" max="8458" width="12.7109375" style="22" bestFit="1" customWidth="1"/>
    <col min="8459" max="8459" width="16" style="22" customWidth="1"/>
    <col min="8460" max="8460" width="13.7109375" style="22" bestFit="1" customWidth="1"/>
    <col min="8461" max="8462" width="11.42578125" style="22"/>
    <col min="8463" max="8463" width="20.42578125" style="22" customWidth="1"/>
    <col min="8464" max="8704" width="11.42578125" style="22"/>
    <col min="8705" max="8705" width="50.140625" style="22" bestFit="1" customWidth="1"/>
    <col min="8706" max="8706" width="17" style="22" customWidth="1"/>
    <col min="8707" max="8708" width="13.7109375" style="22" bestFit="1" customWidth="1"/>
    <col min="8709" max="8709" width="16.140625" style="22" customWidth="1"/>
    <col min="8710" max="8710" width="13.7109375" style="22" customWidth="1"/>
    <col min="8711" max="8711" width="13.7109375" style="22" bestFit="1" customWidth="1"/>
    <col min="8712" max="8712" width="12.7109375" style="22" bestFit="1" customWidth="1"/>
    <col min="8713" max="8713" width="13.7109375" style="22" customWidth="1"/>
    <col min="8714" max="8714" width="12.7109375" style="22" bestFit="1" customWidth="1"/>
    <col min="8715" max="8715" width="16" style="22" customWidth="1"/>
    <col min="8716" max="8716" width="13.7109375" style="22" bestFit="1" customWidth="1"/>
    <col min="8717" max="8718" width="11.42578125" style="22"/>
    <col min="8719" max="8719" width="20.42578125" style="22" customWidth="1"/>
    <col min="8720" max="8960" width="11.42578125" style="22"/>
    <col min="8961" max="8961" width="50.140625" style="22" bestFit="1" customWidth="1"/>
    <col min="8962" max="8962" width="17" style="22" customWidth="1"/>
    <col min="8963" max="8964" width="13.7109375" style="22" bestFit="1" customWidth="1"/>
    <col min="8965" max="8965" width="16.140625" style="22" customWidth="1"/>
    <col min="8966" max="8966" width="13.7109375" style="22" customWidth="1"/>
    <col min="8967" max="8967" width="13.7109375" style="22" bestFit="1" customWidth="1"/>
    <col min="8968" max="8968" width="12.7109375" style="22" bestFit="1" customWidth="1"/>
    <col min="8969" max="8969" width="13.7109375" style="22" customWidth="1"/>
    <col min="8970" max="8970" width="12.7109375" style="22" bestFit="1" customWidth="1"/>
    <col min="8971" max="8971" width="16" style="22" customWidth="1"/>
    <col min="8972" max="8972" width="13.7109375" style="22" bestFit="1" customWidth="1"/>
    <col min="8973" max="8974" width="11.42578125" style="22"/>
    <col min="8975" max="8975" width="20.42578125" style="22" customWidth="1"/>
    <col min="8976" max="9216" width="11.42578125" style="22"/>
    <col min="9217" max="9217" width="50.140625" style="22" bestFit="1" customWidth="1"/>
    <col min="9218" max="9218" width="17" style="22" customWidth="1"/>
    <col min="9219" max="9220" width="13.7109375" style="22" bestFit="1" customWidth="1"/>
    <col min="9221" max="9221" width="16.140625" style="22" customWidth="1"/>
    <col min="9222" max="9222" width="13.7109375" style="22" customWidth="1"/>
    <col min="9223" max="9223" width="13.7109375" style="22" bestFit="1" customWidth="1"/>
    <col min="9224" max="9224" width="12.7109375" style="22" bestFit="1" customWidth="1"/>
    <col min="9225" max="9225" width="13.7109375" style="22" customWidth="1"/>
    <col min="9226" max="9226" width="12.7109375" style="22" bestFit="1" customWidth="1"/>
    <col min="9227" max="9227" width="16" style="22" customWidth="1"/>
    <col min="9228" max="9228" width="13.7109375" style="22" bestFit="1" customWidth="1"/>
    <col min="9229" max="9230" width="11.42578125" style="22"/>
    <col min="9231" max="9231" width="20.42578125" style="22" customWidth="1"/>
    <col min="9232" max="9472" width="11.42578125" style="22"/>
    <col min="9473" max="9473" width="50.140625" style="22" bestFit="1" customWidth="1"/>
    <col min="9474" max="9474" width="17" style="22" customWidth="1"/>
    <col min="9475" max="9476" width="13.7109375" style="22" bestFit="1" customWidth="1"/>
    <col min="9477" max="9477" width="16.140625" style="22" customWidth="1"/>
    <col min="9478" max="9478" width="13.7109375" style="22" customWidth="1"/>
    <col min="9479" max="9479" width="13.7109375" style="22" bestFit="1" customWidth="1"/>
    <col min="9480" max="9480" width="12.7109375" style="22" bestFit="1" customWidth="1"/>
    <col min="9481" max="9481" width="13.7109375" style="22" customWidth="1"/>
    <col min="9482" max="9482" width="12.7109375" style="22" bestFit="1" customWidth="1"/>
    <col min="9483" max="9483" width="16" style="22" customWidth="1"/>
    <col min="9484" max="9484" width="13.7109375" style="22" bestFit="1" customWidth="1"/>
    <col min="9485" max="9486" width="11.42578125" style="22"/>
    <col min="9487" max="9487" width="20.42578125" style="22" customWidth="1"/>
    <col min="9488" max="9728" width="11.42578125" style="22"/>
    <col min="9729" max="9729" width="50.140625" style="22" bestFit="1" customWidth="1"/>
    <col min="9730" max="9730" width="17" style="22" customWidth="1"/>
    <col min="9731" max="9732" width="13.7109375" style="22" bestFit="1" customWidth="1"/>
    <col min="9733" max="9733" width="16.140625" style="22" customWidth="1"/>
    <col min="9734" max="9734" width="13.7109375" style="22" customWidth="1"/>
    <col min="9735" max="9735" width="13.7109375" style="22" bestFit="1" customWidth="1"/>
    <col min="9736" max="9736" width="12.7109375" style="22" bestFit="1" customWidth="1"/>
    <col min="9737" max="9737" width="13.7109375" style="22" customWidth="1"/>
    <col min="9738" max="9738" width="12.7109375" style="22" bestFit="1" customWidth="1"/>
    <col min="9739" max="9739" width="16" style="22" customWidth="1"/>
    <col min="9740" max="9740" width="13.7109375" style="22" bestFit="1" customWidth="1"/>
    <col min="9741" max="9742" width="11.42578125" style="22"/>
    <col min="9743" max="9743" width="20.42578125" style="22" customWidth="1"/>
    <col min="9744" max="9984" width="11.42578125" style="22"/>
    <col min="9985" max="9985" width="50.140625" style="22" bestFit="1" customWidth="1"/>
    <col min="9986" max="9986" width="17" style="22" customWidth="1"/>
    <col min="9987" max="9988" width="13.7109375" style="22" bestFit="1" customWidth="1"/>
    <col min="9989" max="9989" width="16.140625" style="22" customWidth="1"/>
    <col min="9990" max="9990" width="13.7109375" style="22" customWidth="1"/>
    <col min="9991" max="9991" width="13.7109375" style="22" bestFit="1" customWidth="1"/>
    <col min="9992" max="9992" width="12.7109375" style="22" bestFit="1" customWidth="1"/>
    <col min="9993" max="9993" width="13.7109375" style="22" customWidth="1"/>
    <col min="9994" max="9994" width="12.7109375" style="22" bestFit="1" customWidth="1"/>
    <col min="9995" max="9995" width="16" style="22" customWidth="1"/>
    <col min="9996" max="9996" width="13.7109375" style="22" bestFit="1" customWidth="1"/>
    <col min="9997" max="9998" width="11.42578125" style="22"/>
    <col min="9999" max="9999" width="20.42578125" style="22" customWidth="1"/>
    <col min="10000" max="10240" width="11.42578125" style="22"/>
    <col min="10241" max="10241" width="50.140625" style="22" bestFit="1" customWidth="1"/>
    <col min="10242" max="10242" width="17" style="22" customWidth="1"/>
    <col min="10243" max="10244" width="13.7109375" style="22" bestFit="1" customWidth="1"/>
    <col min="10245" max="10245" width="16.140625" style="22" customWidth="1"/>
    <col min="10246" max="10246" width="13.7109375" style="22" customWidth="1"/>
    <col min="10247" max="10247" width="13.7109375" style="22" bestFit="1" customWidth="1"/>
    <col min="10248" max="10248" width="12.7109375" style="22" bestFit="1" customWidth="1"/>
    <col min="10249" max="10249" width="13.7109375" style="22" customWidth="1"/>
    <col min="10250" max="10250" width="12.7109375" style="22" bestFit="1" customWidth="1"/>
    <col min="10251" max="10251" width="16" style="22" customWidth="1"/>
    <col min="10252" max="10252" width="13.7109375" style="22" bestFit="1" customWidth="1"/>
    <col min="10253" max="10254" width="11.42578125" style="22"/>
    <col min="10255" max="10255" width="20.42578125" style="22" customWidth="1"/>
    <col min="10256" max="10496" width="11.42578125" style="22"/>
    <col min="10497" max="10497" width="50.140625" style="22" bestFit="1" customWidth="1"/>
    <col min="10498" max="10498" width="17" style="22" customWidth="1"/>
    <col min="10499" max="10500" width="13.7109375" style="22" bestFit="1" customWidth="1"/>
    <col min="10501" max="10501" width="16.140625" style="22" customWidth="1"/>
    <col min="10502" max="10502" width="13.7109375" style="22" customWidth="1"/>
    <col min="10503" max="10503" width="13.7109375" style="22" bestFit="1" customWidth="1"/>
    <col min="10504" max="10504" width="12.7109375" style="22" bestFit="1" customWidth="1"/>
    <col min="10505" max="10505" width="13.7109375" style="22" customWidth="1"/>
    <col min="10506" max="10506" width="12.7109375" style="22" bestFit="1" customWidth="1"/>
    <col min="10507" max="10507" width="16" style="22" customWidth="1"/>
    <col min="10508" max="10508" width="13.7109375" style="22" bestFit="1" customWidth="1"/>
    <col min="10509" max="10510" width="11.42578125" style="22"/>
    <col min="10511" max="10511" width="20.42578125" style="22" customWidth="1"/>
    <col min="10512" max="10752" width="11.42578125" style="22"/>
    <col min="10753" max="10753" width="50.140625" style="22" bestFit="1" customWidth="1"/>
    <col min="10754" max="10754" width="17" style="22" customWidth="1"/>
    <col min="10755" max="10756" width="13.7109375" style="22" bestFit="1" customWidth="1"/>
    <col min="10757" max="10757" width="16.140625" style="22" customWidth="1"/>
    <col min="10758" max="10758" width="13.7109375" style="22" customWidth="1"/>
    <col min="10759" max="10759" width="13.7109375" style="22" bestFit="1" customWidth="1"/>
    <col min="10760" max="10760" width="12.7109375" style="22" bestFit="1" customWidth="1"/>
    <col min="10761" max="10761" width="13.7109375" style="22" customWidth="1"/>
    <col min="10762" max="10762" width="12.7109375" style="22" bestFit="1" customWidth="1"/>
    <col min="10763" max="10763" width="16" style="22" customWidth="1"/>
    <col min="10764" max="10764" width="13.7109375" style="22" bestFit="1" customWidth="1"/>
    <col min="10765" max="10766" width="11.42578125" style="22"/>
    <col min="10767" max="10767" width="20.42578125" style="22" customWidth="1"/>
    <col min="10768" max="11008" width="11.42578125" style="22"/>
    <col min="11009" max="11009" width="50.140625" style="22" bestFit="1" customWidth="1"/>
    <col min="11010" max="11010" width="17" style="22" customWidth="1"/>
    <col min="11011" max="11012" width="13.7109375" style="22" bestFit="1" customWidth="1"/>
    <col min="11013" max="11013" width="16.140625" style="22" customWidth="1"/>
    <col min="11014" max="11014" width="13.7109375" style="22" customWidth="1"/>
    <col min="11015" max="11015" width="13.7109375" style="22" bestFit="1" customWidth="1"/>
    <col min="11016" max="11016" width="12.7109375" style="22" bestFit="1" customWidth="1"/>
    <col min="11017" max="11017" width="13.7109375" style="22" customWidth="1"/>
    <col min="11018" max="11018" width="12.7109375" style="22" bestFit="1" customWidth="1"/>
    <col min="11019" max="11019" width="16" style="22" customWidth="1"/>
    <col min="11020" max="11020" width="13.7109375" style="22" bestFit="1" customWidth="1"/>
    <col min="11021" max="11022" width="11.42578125" style="22"/>
    <col min="11023" max="11023" width="20.42578125" style="22" customWidth="1"/>
    <col min="11024" max="11264" width="11.42578125" style="22"/>
    <col min="11265" max="11265" width="50.140625" style="22" bestFit="1" customWidth="1"/>
    <col min="11266" max="11266" width="17" style="22" customWidth="1"/>
    <col min="11267" max="11268" width="13.7109375" style="22" bestFit="1" customWidth="1"/>
    <col min="11269" max="11269" width="16.140625" style="22" customWidth="1"/>
    <col min="11270" max="11270" width="13.7109375" style="22" customWidth="1"/>
    <col min="11271" max="11271" width="13.7109375" style="22" bestFit="1" customWidth="1"/>
    <col min="11272" max="11272" width="12.7109375" style="22" bestFit="1" customWidth="1"/>
    <col min="11273" max="11273" width="13.7109375" style="22" customWidth="1"/>
    <col min="11274" max="11274" width="12.7109375" style="22" bestFit="1" customWidth="1"/>
    <col min="11275" max="11275" width="16" style="22" customWidth="1"/>
    <col min="11276" max="11276" width="13.7109375" style="22" bestFit="1" customWidth="1"/>
    <col min="11277" max="11278" width="11.42578125" style="22"/>
    <col min="11279" max="11279" width="20.42578125" style="22" customWidth="1"/>
    <col min="11280" max="11520" width="11.42578125" style="22"/>
    <col min="11521" max="11521" width="50.140625" style="22" bestFit="1" customWidth="1"/>
    <col min="11522" max="11522" width="17" style="22" customWidth="1"/>
    <col min="11523" max="11524" width="13.7109375" style="22" bestFit="1" customWidth="1"/>
    <col min="11525" max="11525" width="16.140625" style="22" customWidth="1"/>
    <col min="11526" max="11526" width="13.7109375" style="22" customWidth="1"/>
    <col min="11527" max="11527" width="13.7109375" style="22" bestFit="1" customWidth="1"/>
    <col min="11528" max="11528" width="12.7109375" style="22" bestFit="1" customWidth="1"/>
    <col min="11529" max="11529" width="13.7109375" style="22" customWidth="1"/>
    <col min="11530" max="11530" width="12.7109375" style="22" bestFit="1" customWidth="1"/>
    <col min="11531" max="11531" width="16" style="22" customWidth="1"/>
    <col min="11532" max="11532" width="13.7109375" style="22" bestFit="1" customWidth="1"/>
    <col min="11533" max="11534" width="11.42578125" style="22"/>
    <col min="11535" max="11535" width="20.42578125" style="22" customWidth="1"/>
    <col min="11536" max="11776" width="11.42578125" style="22"/>
    <col min="11777" max="11777" width="50.140625" style="22" bestFit="1" customWidth="1"/>
    <col min="11778" max="11778" width="17" style="22" customWidth="1"/>
    <col min="11779" max="11780" width="13.7109375" style="22" bestFit="1" customWidth="1"/>
    <col min="11781" max="11781" width="16.140625" style="22" customWidth="1"/>
    <col min="11782" max="11782" width="13.7109375" style="22" customWidth="1"/>
    <col min="11783" max="11783" width="13.7109375" style="22" bestFit="1" customWidth="1"/>
    <col min="11784" max="11784" width="12.7109375" style="22" bestFit="1" customWidth="1"/>
    <col min="11785" max="11785" width="13.7109375" style="22" customWidth="1"/>
    <col min="11786" max="11786" width="12.7109375" style="22" bestFit="1" customWidth="1"/>
    <col min="11787" max="11787" width="16" style="22" customWidth="1"/>
    <col min="11788" max="11788" width="13.7109375" style="22" bestFit="1" customWidth="1"/>
    <col min="11789" max="11790" width="11.42578125" style="22"/>
    <col min="11791" max="11791" width="20.42578125" style="22" customWidth="1"/>
    <col min="11792" max="12032" width="11.42578125" style="22"/>
    <col min="12033" max="12033" width="50.140625" style="22" bestFit="1" customWidth="1"/>
    <col min="12034" max="12034" width="17" style="22" customWidth="1"/>
    <col min="12035" max="12036" width="13.7109375" style="22" bestFit="1" customWidth="1"/>
    <col min="12037" max="12037" width="16.140625" style="22" customWidth="1"/>
    <col min="12038" max="12038" width="13.7109375" style="22" customWidth="1"/>
    <col min="12039" max="12039" width="13.7109375" style="22" bestFit="1" customWidth="1"/>
    <col min="12040" max="12040" width="12.7109375" style="22" bestFit="1" customWidth="1"/>
    <col min="12041" max="12041" width="13.7109375" style="22" customWidth="1"/>
    <col min="12042" max="12042" width="12.7109375" style="22" bestFit="1" customWidth="1"/>
    <col min="12043" max="12043" width="16" style="22" customWidth="1"/>
    <col min="12044" max="12044" width="13.7109375" style="22" bestFit="1" customWidth="1"/>
    <col min="12045" max="12046" width="11.42578125" style="22"/>
    <col min="12047" max="12047" width="20.42578125" style="22" customWidth="1"/>
    <col min="12048" max="12288" width="11.42578125" style="22"/>
    <col min="12289" max="12289" width="50.140625" style="22" bestFit="1" customWidth="1"/>
    <col min="12290" max="12290" width="17" style="22" customWidth="1"/>
    <col min="12291" max="12292" width="13.7109375" style="22" bestFit="1" customWidth="1"/>
    <col min="12293" max="12293" width="16.140625" style="22" customWidth="1"/>
    <col min="12294" max="12294" width="13.7109375" style="22" customWidth="1"/>
    <col min="12295" max="12295" width="13.7109375" style="22" bestFit="1" customWidth="1"/>
    <col min="12296" max="12296" width="12.7109375" style="22" bestFit="1" customWidth="1"/>
    <col min="12297" max="12297" width="13.7109375" style="22" customWidth="1"/>
    <col min="12298" max="12298" width="12.7109375" style="22" bestFit="1" customWidth="1"/>
    <col min="12299" max="12299" width="16" style="22" customWidth="1"/>
    <col min="12300" max="12300" width="13.7109375" style="22" bestFit="1" customWidth="1"/>
    <col min="12301" max="12302" width="11.42578125" style="22"/>
    <col min="12303" max="12303" width="20.42578125" style="22" customWidth="1"/>
    <col min="12304" max="12544" width="11.42578125" style="22"/>
    <col min="12545" max="12545" width="50.140625" style="22" bestFit="1" customWidth="1"/>
    <col min="12546" max="12546" width="17" style="22" customWidth="1"/>
    <col min="12547" max="12548" width="13.7109375" style="22" bestFit="1" customWidth="1"/>
    <col min="12549" max="12549" width="16.140625" style="22" customWidth="1"/>
    <col min="12550" max="12550" width="13.7109375" style="22" customWidth="1"/>
    <col min="12551" max="12551" width="13.7109375" style="22" bestFit="1" customWidth="1"/>
    <col min="12552" max="12552" width="12.7109375" style="22" bestFit="1" customWidth="1"/>
    <col min="12553" max="12553" width="13.7109375" style="22" customWidth="1"/>
    <col min="12554" max="12554" width="12.7109375" style="22" bestFit="1" customWidth="1"/>
    <col min="12555" max="12555" width="16" style="22" customWidth="1"/>
    <col min="12556" max="12556" width="13.7109375" style="22" bestFit="1" customWidth="1"/>
    <col min="12557" max="12558" width="11.42578125" style="22"/>
    <col min="12559" max="12559" width="20.42578125" style="22" customWidth="1"/>
    <col min="12560" max="12800" width="11.42578125" style="22"/>
    <col min="12801" max="12801" width="50.140625" style="22" bestFit="1" customWidth="1"/>
    <col min="12802" max="12802" width="17" style="22" customWidth="1"/>
    <col min="12803" max="12804" width="13.7109375" style="22" bestFit="1" customWidth="1"/>
    <col min="12805" max="12805" width="16.140625" style="22" customWidth="1"/>
    <col min="12806" max="12806" width="13.7109375" style="22" customWidth="1"/>
    <col min="12807" max="12807" width="13.7109375" style="22" bestFit="1" customWidth="1"/>
    <col min="12808" max="12808" width="12.7109375" style="22" bestFit="1" customWidth="1"/>
    <col min="12809" max="12809" width="13.7109375" style="22" customWidth="1"/>
    <col min="12810" max="12810" width="12.7109375" style="22" bestFit="1" customWidth="1"/>
    <col min="12811" max="12811" width="16" style="22" customWidth="1"/>
    <col min="12812" max="12812" width="13.7109375" style="22" bestFit="1" customWidth="1"/>
    <col min="12813" max="12814" width="11.42578125" style="22"/>
    <col min="12815" max="12815" width="20.42578125" style="22" customWidth="1"/>
    <col min="12816" max="13056" width="11.42578125" style="22"/>
    <col min="13057" max="13057" width="50.140625" style="22" bestFit="1" customWidth="1"/>
    <col min="13058" max="13058" width="17" style="22" customWidth="1"/>
    <col min="13059" max="13060" width="13.7109375" style="22" bestFit="1" customWidth="1"/>
    <col min="13061" max="13061" width="16.140625" style="22" customWidth="1"/>
    <col min="13062" max="13062" width="13.7109375" style="22" customWidth="1"/>
    <col min="13063" max="13063" width="13.7109375" style="22" bestFit="1" customWidth="1"/>
    <col min="13064" max="13064" width="12.7109375" style="22" bestFit="1" customWidth="1"/>
    <col min="13065" max="13065" width="13.7109375" style="22" customWidth="1"/>
    <col min="13066" max="13066" width="12.7109375" style="22" bestFit="1" customWidth="1"/>
    <col min="13067" max="13067" width="16" style="22" customWidth="1"/>
    <col min="13068" max="13068" width="13.7109375" style="22" bestFit="1" customWidth="1"/>
    <col min="13069" max="13070" width="11.42578125" style="22"/>
    <col min="13071" max="13071" width="20.42578125" style="22" customWidth="1"/>
    <col min="13072" max="13312" width="11.42578125" style="22"/>
    <col min="13313" max="13313" width="50.140625" style="22" bestFit="1" customWidth="1"/>
    <col min="13314" max="13314" width="17" style="22" customWidth="1"/>
    <col min="13315" max="13316" width="13.7109375" style="22" bestFit="1" customWidth="1"/>
    <col min="13317" max="13317" width="16.140625" style="22" customWidth="1"/>
    <col min="13318" max="13318" width="13.7109375" style="22" customWidth="1"/>
    <col min="13319" max="13319" width="13.7109375" style="22" bestFit="1" customWidth="1"/>
    <col min="13320" max="13320" width="12.7109375" style="22" bestFit="1" customWidth="1"/>
    <col min="13321" max="13321" width="13.7109375" style="22" customWidth="1"/>
    <col min="13322" max="13322" width="12.7109375" style="22" bestFit="1" customWidth="1"/>
    <col min="13323" max="13323" width="16" style="22" customWidth="1"/>
    <col min="13324" max="13324" width="13.7109375" style="22" bestFit="1" customWidth="1"/>
    <col min="13325" max="13326" width="11.42578125" style="22"/>
    <col min="13327" max="13327" width="20.42578125" style="22" customWidth="1"/>
    <col min="13328" max="13568" width="11.42578125" style="22"/>
    <col min="13569" max="13569" width="50.140625" style="22" bestFit="1" customWidth="1"/>
    <col min="13570" max="13570" width="17" style="22" customWidth="1"/>
    <col min="13571" max="13572" width="13.7109375" style="22" bestFit="1" customWidth="1"/>
    <col min="13573" max="13573" width="16.140625" style="22" customWidth="1"/>
    <col min="13574" max="13574" width="13.7109375" style="22" customWidth="1"/>
    <col min="13575" max="13575" width="13.7109375" style="22" bestFit="1" customWidth="1"/>
    <col min="13576" max="13576" width="12.7109375" style="22" bestFit="1" customWidth="1"/>
    <col min="13577" max="13577" width="13.7109375" style="22" customWidth="1"/>
    <col min="13578" max="13578" width="12.7109375" style="22" bestFit="1" customWidth="1"/>
    <col min="13579" max="13579" width="16" style="22" customWidth="1"/>
    <col min="13580" max="13580" width="13.7109375" style="22" bestFit="1" customWidth="1"/>
    <col min="13581" max="13582" width="11.42578125" style="22"/>
    <col min="13583" max="13583" width="20.42578125" style="22" customWidth="1"/>
    <col min="13584" max="13824" width="11.42578125" style="22"/>
    <col min="13825" max="13825" width="50.140625" style="22" bestFit="1" customWidth="1"/>
    <col min="13826" max="13826" width="17" style="22" customWidth="1"/>
    <col min="13827" max="13828" width="13.7109375" style="22" bestFit="1" customWidth="1"/>
    <col min="13829" max="13829" width="16.140625" style="22" customWidth="1"/>
    <col min="13830" max="13830" width="13.7109375" style="22" customWidth="1"/>
    <col min="13831" max="13831" width="13.7109375" style="22" bestFit="1" customWidth="1"/>
    <col min="13832" max="13832" width="12.7109375" style="22" bestFit="1" customWidth="1"/>
    <col min="13833" max="13833" width="13.7109375" style="22" customWidth="1"/>
    <col min="13834" max="13834" width="12.7109375" style="22" bestFit="1" customWidth="1"/>
    <col min="13835" max="13835" width="16" style="22" customWidth="1"/>
    <col min="13836" max="13836" width="13.7109375" style="22" bestFit="1" customWidth="1"/>
    <col min="13837" max="13838" width="11.42578125" style="22"/>
    <col min="13839" max="13839" width="20.42578125" style="22" customWidth="1"/>
    <col min="13840" max="14080" width="11.42578125" style="22"/>
    <col min="14081" max="14081" width="50.140625" style="22" bestFit="1" customWidth="1"/>
    <col min="14082" max="14082" width="17" style="22" customWidth="1"/>
    <col min="14083" max="14084" width="13.7109375" style="22" bestFit="1" customWidth="1"/>
    <col min="14085" max="14085" width="16.140625" style="22" customWidth="1"/>
    <col min="14086" max="14086" width="13.7109375" style="22" customWidth="1"/>
    <col min="14087" max="14087" width="13.7109375" style="22" bestFit="1" customWidth="1"/>
    <col min="14088" max="14088" width="12.7109375" style="22" bestFit="1" customWidth="1"/>
    <col min="14089" max="14089" width="13.7109375" style="22" customWidth="1"/>
    <col min="14090" max="14090" width="12.7109375" style="22" bestFit="1" customWidth="1"/>
    <col min="14091" max="14091" width="16" style="22" customWidth="1"/>
    <col min="14092" max="14092" width="13.7109375" style="22" bestFit="1" customWidth="1"/>
    <col min="14093" max="14094" width="11.42578125" style="22"/>
    <col min="14095" max="14095" width="20.42578125" style="22" customWidth="1"/>
    <col min="14096" max="14336" width="11.42578125" style="22"/>
    <col min="14337" max="14337" width="50.140625" style="22" bestFit="1" customWidth="1"/>
    <col min="14338" max="14338" width="17" style="22" customWidth="1"/>
    <col min="14339" max="14340" width="13.7109375" style="22" bestFit="1" customWidth="1"/>
    <col min="14341" max="14341" width="16.140625" style="22" customWidth="1"/>
    <col min="14342" max="14342" width="13.7109375" style="22" customWidth="1"/>
    <col min="14343" max="14343" width="13.7109375" style="22" bestFit="1" customWidth="1"/>
    <col min="14344" max="14344" width="12.7109375" style="22" bestFit="1" customWidth="1"/>
    <col min="14345" max="14345" width="13.7109375" style="22" customWidth="1"/>
    <col min="14346" max="14346" width="12.7109375" style="22" bestFit="1" customWidth="1"/>
    <col min="14347" max="14347" width="16" style="22" customWidth="1"/>
    <col min="14348" max="14348" width="13.7109375" style="22" bestFit="1" customWidth="1"/>
    <col min="14349" max="14350" width="11.42578125" style="22"/>
    <col min="14351" max="14351" width="20.42578125" style="22" customWidth="1"/>
    <col min="14352" max="14592" width="11.42578125" style="22"/>
    <col min="14593" max="14593" width="50.140625" style="22" bestFit="1" customWidth="1"/>
    <col min="14594" max="14594" width="17" style="22" customWidth="1"/>
    <col min="14595" max="14596" width="13.7109375" style="22" bestFit="1" customWidth="1"/>
    <col min="14597" max="14597" width="16.140625" style="22" customWidth="1"/>
    <col min="14598" max="14598" width="13.7109375" style="22" customWidth="1"/>
    <col min="14599" max="14599" width="13.7109375" style="22" bestFit="1" customWidth="1"/>
    <col min="14600" max="14600" width="12.7109375" style="22" bestFit="1" customWidth="1"/>
    <col min="14601" max="14601" width="13.7109375" style="22" customWidth="1"/>
    <col min="14602" max="14602" width="12.7109375" style="22" bestFit="1" customWidth="1"/>
    <col min="14603" max="14603" width="16" style="22" customWidth="1"/>
    <col min="14604" max="14604" width="13.7109375" style="22" bestFit="1" customWidth="1"/>
    <col min="14605" max="14606" width="11.42578125" style="22"/>
    <col min="14607" max="14607" width="20.42578125" style="22" customWidth="1"/>
    <col min="14608" max="14848" width="11.42578125" style="22"/>
    <col min="14849" max="14849" width="50.140625" style="22" bestFit="1" customWidth="1"/>
    <col min="14850" max="14850" width="17" style="22" customWidth="1"/>
    <col min="14851" max="14852" width="13.7109375" style="22" bestFit="1" customWidth="1"/>
    <col min="14853" max="14853" width="16.140625" style="22" customWidth="1"/>
    <col min="14854" max="14854" width="13.7109375" style="22" customWidth="1"/>
    <col min="14855" max="14855" width="13.7109375" style="22" bestFit="1" customWidth="1"/>
    <col min="14856" max="14856" width="12.7109375" style="22" bestFit="1" customWidth="1"/>
    <col min="14857" max="14857" width="13.7109375" style="22" customWidth="1"/>
    <col min="14858" max="14858" width="12.7109375" style="22" bestFit="1" customWidth="1"/>
    <col min="14859" max="14859" width="16" style="22" customWidth="1"/>
    <col min="14860" max="14860" width="13.7109375" style="22" bestFit="1" customWidth="1"/>
    <col min="14861" max="14862" width="11.42578125" style="22"/>
    <col min="14863" max="14863" width="20.42578125" style="22" customWidth="1"/>
    <col min="14864" max="15104" width="11.42578125" style="22"/>
    <col min="15105" max="15105" width="50.140625" style="22" bestFit="1" customWidth="1"/>
    <col min="15106" max="15106" width="17" style="22" customWidth="1"/>
    <col min="15107" max="15108" width="13.7109375" style="22" bestFit="1" customWidth="1"/>
    <col min="15109" max="15109" width="16.140625" style="22" customWidth="1"/>
    <col min="15110" max="15110" width="13.7109375" style="22" customWidth="1"/>
    <col min="15111" max="15111" width="13.7109375" style="22" bestFit="1" customWidth="1"/>
    <col min="15112" max="15112" width="12.7109375" style="22" bestFit="1" customWidth="1"/>
    <col min="15113" max="15113" width="13.7109375" style="22" customWidth="1"/>
    <col min="15114" max="15114" width="12.7109375" style="22" bestFit="1" customWidth="1"/>
    <col min="15115" max="15115" width="16" style="22" customWidth="1"/>
    <col min="15116" max="15116" width="13.7109375" style="22" bestFit="1" customWidth="1"/>
    <col min="15117" max="15118" width="11.42578125" style="22"/>
    <col min="15119" max="15119" width="20.42578125" style="22" customWidth="1"/>
    <col min="15120" max="15360" width="11.42578125" style="22"/>
    <col min="15361" max="15361" width="50.140625" style="22" bestFit="1" customWidth="1"/>
    <col min="15362" max="15362" width="17" style="22" customWidth="1"/>
    <col min="15363" max="15364" width="13.7109375" style="22" bestFit="1" customWidth="1"/>
    <col min="15365" max="15365" width="16.140625" style="22" customWidth="1"/>
    <col min="15366" max="15366" width="13.7109375" style="22" customWidth="1"/>
    <col min="15367" max="15367" width="13.7109375" style="22" bestFit="1" customWidth="1"/>
    <col min="15368" max="15368" width="12.7109375" style="22" bestFit="1" customWidth="1"/>
    <col min="15369" max="15369" width="13.7109375" style="22" customWidth="1"/>
    <col min="15370" max="15370" width="12.7109375" style="22" bestFit="1" customWidth="1"/>
    <col min="15371" max="15371" width="16" style="22" customWidth="1"/>
    <col min="15372" max="15372" width="13.7109375" style="22" bestFit="1" customWidth="1"/>
    <col min="15373" max="15374" width="11.42578125" style="22"/>
    <col min="15375" max="15375" width="20.42578125" style="22" customWidth="1"/>
    <col min="15376" max="15616" width="11.42578125" style="22"/>
    <col min="15617" max="15617" width="50.140625" style="22" bestFit="1" customWidth="1"/>
    <col min="15618" max="15618" width="17" style="22" customWidth="1"/>
    <col min="15619" max="15620" width="13.7109375" style="22" bestFit="1" customWidth="1"/>
    <col min="15621" max="15621" width="16.140625" style="22" customWidth="1"/>
    <col min="15622" max="15622" width="13.7109375" style="22" customWidth="1"/>
    <col min="15623" max="15623" width="13.7109375" style="22" bestFit="1" customWidth="1"/>
    <col min="15624" max="15624" width="12.7109375" style="22" bestFit="1" customWidth="1"/>
    <col min="15625" max="15625" width="13.7109375" style="22" customWidth="1"/>
    <col min="15626" max="15626" width="12.7109375" style="22" bestFit="1" customWidth="1"/>
    <col min="15627" max="15627" width="16" style="22" customWidth="1"/>
    <col min="15628" max="15628" width="13.7109375" style="22" bestFit="1" customWidth="1"/>
    <col min="15629" max="15630" width="11.42578125" style="22"/>
    <col min="15631" max="15631" width="20.42578125" style="22" customWidth="1"/>
    <col min="15632" max="15872" width="11.42578125" style="22"/>
    <col min="15873" max="15873" width="50.140625" style="22" bestFit="1" customWidth="1"/>
    <col min="15874" max="15874" width="17" style="22" customWidth="1"/>
    <col min="15875" max="15876" width="13.7109375" style="22" bestFit="1" customWidth="1"/>
    <col min="15877" max="15877" width="16.140625" style="22" customWidth="1"/>
    <col min="15878" max="15878" width="13.7109375" style="22" customWidth="1"/>
    <col min="15879" max="15879" width="13.7109375" style="22" bestFit="1" customWidth="1"/>
    <col min="15880" max="15880" width="12.7109375" style="22" bestFit="1" customWidth="1"/>
    <col min="15881" max="15881" width="13.7109375" style="22" customWidth="1"/>
    <col min="15882" max="15882" width="12.7109375" style="22" bestFit="1" customWidth="1"/>
    <col min="15883" max="15883" width="16" style="22" customWidth="1"/>
    <col min="15884" max="15884" width="13.7109375" style="22" bestFit="1" customWidth="1"/>
    <col min="15885" max="15886" width="11.42578125" style="22"/>
    <col min="15887" max="15887" width="20.42578125" style="22" customWidth="1"/>
    <col min="15888" max="16128" width="11.42578125" style="22"/>
    <col min="16129" max="16129" width="50.140625" style="22" bestFit="1" customWidth="1"/>
    <col min="16130" max="16130" width="17" style="22" customWidth="1"/>
    <col min="16131" max="16132" width="13.7109375" style="22" bestFit="1" customWidth="1"/>
    <col min="16133" max="16133" width="16.140625" style="22" customWidth="1"/>
    <col min="16134" max="16134" width="13.7109375" style="22" customWidth="1"/>
    <col min="16135" max="16135" width="13.7109375" style="22" bestFit="1" customWidth="1"/>
    <col min="16136" max="16136" width="12.7109375" style="22" bestFit="1" customWidth="1"/>
    <col min="16137" max="16137" width="13.7109375" style="22" customWidth="1"/>
    <col min="16138" max="16138" width="12.7109375" style="22" bestFit="1" customWidth="1"/>
    <col min="16139" max="16139" width="16" style="22" customWidth="1"/>
    <col min="16140" max="16140" width="13.7109375" style="22" bestFit="1" customWidth="1"/>
    <col min="16141" max="16142" width="11.42578125" style="22"/>
    <col min="16143" max="16143" width="20.42578125" style="22" customWidth="1"/>
    <col min="16144" max="16384" width="11.42578125" style="22"/>
  </cols>
  <sheetData>
    <row r="4" spans="1:10" ht="15" x14ac:dyDescent="0.2">
      <c r="A4" s="820" t="s">
        <v>298</v>
      </c>
      <c r="B4" s="820"/>
      <c r="C4" s="820"/>
      <c r="D4" s="820"/>
      <c r="E4" s="820"/>
      <c r="F4" s="820"/>
      <c r="G4" s="820"/>
      <c r="H4" s="820"/>
      <c r="I4" s="820"/>
      <c r="J4" s="820"/>
    </row>
    <row r="7" spans="1:10" ht="13.5" thickBot="1" x14ac:dyDescent="0.25"/>
    <row r="8" spans="1:10" ht="18.75" thickBot="1" x14ac:dyDescent="0.3">
      <c r="A8" s="802" t="s">
        <v>185</v>
      </c>
      <c r="B8" s="803"/>
      <c r="C8" s="804"/>
    </row>
    <row r="9" spans="1:10" x14ac:dyDescent="0.2">
      <c r="B9" s="828" t="s">
        <v>283</v>
      </c>
    </row>
    <row r="10" spans="1:10" ht="15.75" thickBot="1" x14ac:dyDescent="0.3">
      <c r="A10" s="223" t="s">
        <v>628</v>
      </c>
      <c r="B10" s="824"/>
      <c r="C10" s="620" t="s">
        <v>623</v>
      </c>
    </row>
    <row r="11" spans="1:10" x14ac:dyDescent="0.2">
      <c r="A11" s="233" t="s">
        <v>286</v>
      </c>
      <c r="B11" s="234">
        <v>810308873.33584332</v>
      </c>
    </row>
    <row r="12" spans="1:10" x14ac:dyDescent="0.2">
      <c r="A12" s="233" t="s">
        <v>288</v>
      </c>
      <c r="B12" s="234">
        <v>295062224.89092785</v>
      </c>
    </row>
    <row r="13" spans="1:10" x14ac:dyDescent="0.2">
      <c r="A13" s="233" t="s">
        <v>292</v>
      </c>
      <c r="B13" s="234">
        <v>220629099.06024119</v>
      </c>
    </row>
    <row r="14" spans="1:10" x14ac:dyDescent="0.2">
      <c r="A14" s="233" t="s">
        <v>290</v>
      </c>
      <c r="B14" s="234">
        <v>98287126.673696488</v>
      </c>
    </row>
    <row r="15" spans="1:10" x14ac:dyDescent="0.2">
      <c r="A15" s="233" t="s">
        <v>294</v>
      </c>
      <c r="B15" s="234">
        <v>87685331.959952176</v>
      </c>
    </row>
    <row r="16" spans="1:10" x14ac:dyDescent="0.2">
      <c r="A16" s="233" t="s">
        <v>296</v>
      </c>
      <c r="B16" s="234">
        <v>65401586.207878582</v>
      </c>
    </row>
    <row r="17" spans="1:6" x14ac:dyDescent="0.2">
      <c r="A17" s="233" t="s">
        <v>297</v>
      </c>
      <c r="B17" s="234">
        <v>2866511.6968693151</v>
      </c>
    </row>
    <row r="18" spans="1:6" ht="13.5" thickBot="1" x14ac:dyDescent="0.25">
      <c r="A18" s="235" t="s">
        <v>283</v>
      </c>
      <c r="B18" s="236">
        <v>1580240753.8254089</v>
      </c>
    </row>
    <row r="21" spans="1:6" x14ac:dyDescent="0.2">
      <c r="B21" s="60"/>
      <c r="C21" s="60"/>
      <c r="D21" s="60"/>
      <c r="E21" s="60"/>
      <c r="F21" s="128"/>
    </row>
    <row r="45" spans="1:11" x14ac:dyDescent="0.2">
      <c r="B45" s="21"/>
      <c r="C45" s="21"/>
      <c r="D45" s="21"/>
      <c r="E45" s="21"/>
      <c r="F45" s="21"/>
      <c r="G45" s="21"/>
      <c r="H45" s="21"/>
      <c r="I45" s="21"/>
      <c r="J45" s="21"/>
    </row>
    <row r="46" spans="1:11" x14ac:dyDescent="0.2">
      <c r="B46" s="28"/>
      <c r="C46" s="28"/>
      <c r="D46" s="28"/>
      <c r="E46" s="28"/>
      <c r="F46" s="28"/>
      <c r="G46" s="28"/>
      <c r="H46" s="28"/>
      <c r="I46" s="28"/>
      <c r="J46" s="28"/>
      <c r="K46" s="28"/>
    </row>
    <row r="47" spans="1:11" ht="13.5" thickBot="1" x14ac:dyDescent="0.25">
      <c r="B47" s="28"/>
      <c r="C47" s="28"/>
      <c r="D47" s="28"/>
      <c r="E47" s="28"/>
      <c r="F47" s="28"/>
      <c r="G47" s="28"/>
      <c r="H47" s="28"/>
      <c r="I47" s="28"/>
      <c r="J47" s="28"/>
      <c r="K47" s="28"/>
    </row>
    <row r="48" spans="1:11" ht="15.75" thickBot="1" x14ac:dyDescent="0.3">
      <c r="A48" s="223"/>
      <c r="B48" s="202" t="s">
        <v>186</v>
      </c>
      <c r="C48" s="202" t="s">
        <v>6</v>
      </c>
      <c r="D48" s="202" t="s">
        <v>18</v>
      </c>
      <c r="E48" s="202" t="s">
        <v>7</v>
      </c>
      <c r="F48" s="202" t="s">
        <v>8</v>
      </c>
      <c r="G48" s="202" t="s">
        <v>9</v>
      </c>
      <c r="H48" s="202" t="s">
        <v>10</v>
      </c>
      <c r="I48" s="202" t="s">
        <v>11</v>
      </c>
      <c r="J48" s="202" t="s">
        <v>12</v>
      </c>
    </row>
    <row r="49" spans="1:16" x14ac:dyDescent="0.2">
      <c r="A49" s="225" t="s">
        <v>286</v>
      </c>
      <c r="B49" s="682">
        <v>81055672.0031351</v>
      </c>
      <c r="C49" s="682">
        <v>110960033.67246944</v>
      </c>
      <c r="D49" s="682">
        <v>197594530.66374856</v>
      </c>
      <c r="E49" s="682">
        <v>41409924.382714272</v>
      </c>
      <c r="F49" s="682">
        <v>152341889.7826975</v>
      </c>
      <c r="G49" s="682">
        <v>83699253.223765746</v>
      </c>
      <c r="H49" s="682">
        <v>35647870.321367987</v>
      </c>
      <c r="I49" s="682">
        <v>76924866.644057602</v>
      </c>
      <c r="J49" s="682">
        <v>30674832.641887054</v>
      </c>
      <c r="K49" s="93">
        <f>SUM(B49:J49)</f>
        <v>810308873.33584321</v>
      </c>
      <c r="O49" s="128"/>
      <c r="P49" s="60"/>
    </row>
    <row r="50" spans="1:16" x14ac:dyDescent="0.2">
      <c r="A50" s="227" t="s">
        <v>288</v>
      </c>
      <c r="B50" s="682">
        <v>24186660.253042553</v>
      </c>
      <c r="C50" s="682">
        <v>46520056.982650347</v>
      </c>
      <c r="D50" s="682">
        <v>21603782.571305327</v>
      </c>
      <c r="E50" s="682">
        <v>15430027.508417882</v>
      </c>
      <c r="F50" s="682">
        <v>66097533.894615203</v>
      </c>
      <c r="G50" s="682">
        <v>46398704.095830679</v>
      </c>
      <c r="H50" s="682">
        <v>15081867.193764919</v>
      </c>
      <c r="I50" s="682">
        <v>44232267.482859746</v>
      </c>
      <c r="J50" s="682">
        <v>15511324.908441177</v>
      </c>
      <c r="K50" s="93">
        <f t="shared" ref="K50:K56" si="0">SUM(B50:J50)</f>
        <v>295062224.89092785</v>
      </c>
      <c r="O50" s="128"/>
      <c r="P50" s="60"/>
    </row>
    <row r="51" spans="1:16" x14ac:dyDescent="0.2">
      <c r="A51" s="227" t="s">
        <v>290</v>
      </c>
      <c r="B51" s="682">
        <v>15845693.095285155</v>
      </c>
      <c r="C51" s="682">
        <v>24342576.244497165</v>
      </c>
      <c r="D51" s="682">
        <v>9147924.6385965198</v>
      </c>
      <c r="E51" s="682">
        <v>3818865.7238712031</v>
      </c>
      <c r="F51" s="682">
        <v>7683745.278662879</v>
      </c>
      <c r="G51" s="682">
        <v>10846232.798686182</v>
      </c>
      <c r="H51" s="682">
        <v>8405431.0873485301</v>
      </c>
      <c r="I51" s="682">
        <v>14401270.814694459</v>
      </c>
      <c r="J51" s="682">
        <v>3795386.9920544163</v>
      </c>
      <c r="K51" s="93">
        <f t="shared" si="0"/>
        <v>98287126.673696518</v>
      </c>
      <c r="O51" s="128"/>
      <c r="P51" s="60"/>
    </row>
    <row r="52" spans="1:16" x14ac:dyDescent="0.2">
      <c r="A52" s="227" t="s">
        <v>292</v>
      </c>
      <c r="B52" s="682">
        <v>18478609.86553527</v>
      </c>
      <c r="C52" s="682">
        <v>35827830.76928056</v>
      </c>
      <c r="D52" s="682">
        <v>16968591.791225683</v>
      </c>
      <c r="E52" s="682">
        <v>11346193.403050484</v>
      </c>
      <c r="F52" s="682">
        <v>54672895.190333523</v>
      </c>
      <c r="G52" s="682">
        <v>21426782.791967779</v>
      </c>
      <c r="H52" s="682">
        <v>15989605.037554592</v>
      </c>
      <c r="I52" s="682">
        <v>33454536.895687494</v>
      </c>
      <c r="J52" s="682">
        <v>12464053.315605769</v>
      </c>
      <c r="K52" s="93">
        <f t="shared" si="0"/>
        <v>220629099.06024113</v>
      </c>
      <c r="O52" s="128"/>
      <c r="P52" s="60"/>
    </row>
    <row r="53" spans="1:16" x14ac:dyDescent="0.2">
      <c r="A53" s="227" t="s">
        <v>294</v>
      </c>
      <c r="B53" s="682">
        <v>9848822.2871398628</v>
      </c>
      <c r="C53" s="682">
        <v>17357880.750722859</v>
      </c>
      <c r="D53" s="682">
        <v>3268104.2168077813</v>
      </c>
      <c r="E53" s="682">
        <v>3797318.5335394437</v>
      </c>
      <c r="F53" s="682">
        <v>20623193.935991667</v>
      </c>
      <c r="G53" s="682">
        <v>11159397.064541955</v>
      </c>
      <c r="H53" s="682">
        <v>4100208.0922167958</v>
      </c>
      <c r="I53" s="682">
        <v>10191530.359948769</v>
      </c>
      <c r="J53" s="682">
        <v>7338876.7190430369</v>
      </c>
      <c r="K53" s="93">
        <f t="shared" si="0"/>
        <v>87685331.959952161</v>
      </c>
      <c r="O53" s="128"/>
      <c r="P53" s="60"/>
    </row>
    <row r="54" spans="1:16" x14ac:dyDescent="0.2">
      <c r="A54" s="227" t="s">
        <v>296</v>
      </c>
      <c r="B54" s="682">
        <v>8571850.4189562015</v>
      </c>
      <c r="C54" s="682">
        <v>12198576.79770419</v>
      </c>
      <c r="D54" s="682">
        <v>2318379.5217313692</v>
      </c>
      <c r="E54" s="682">
        <v>3030327.0469480366</v>
      </c>
      <c r="F54" s="682">
        <v>19524355.241065592</v>
      </c>
      <c r="G54" s="682">
        <v>6487737.5507072536</v>
      </c>
      <c r="H54" s="682">
        <v>4476299.0966137741</v>
      </c>
      <c r="I54" s="682">
        <v>6001832.4801235879</v>
      </c>
      <c r="J54" s="682">
        <v>2792228.0540285753</v>
      </c>
      <c r="K54" s="93">
        <f t="shared" si="0"/>
        <v>65401586.207878582</v>
      </c>
      <c r="O54" s="128"/>
      <c r="P54" s="60"/>
    </row>
    <row r="55" spans="1:16" x14ac:dyDescent="0.2">
      <c r="A55" s="227" t="s">
        <v>297</v>
      </c>
      <c r="B55" s="682">
        <v>357449.48424077919</v>
      </c>
      <c r="C55" s="682">
        <v>1391432.7299724536</v>
      </c>
      <c r="D55" s="682">
        <v>428044.78825256723</v>
      </c>
      <c r="E55" s="682">
        <v>74432.774272218157</v>
      </c>
      <c r="F55" s="682">
        <v>95574.032580190571</v>
      </c>
      <c r="G55" s="682">
        <v>120612.5</v>
      </c>
      <c r="H55" s="682">
        <v>27070.48730512512</v>
      </c>
      <c r="I55" s="682">
        <v>308985.87748015876</v>
      </c>
      <c r="J55" s="682">
        <v>62909.022765822054</v>
      </c>
      <c r="K55" s="93">
        <f t="shared" si="0"/>
        <v>2866511.6968693151</v>
      </c>
      <c r="O55" s="128"/>
      <c r="P55" s="60"/>
    </row>
    <row r="56" spans="1:16" ht="13.5" thickBot="1" x14ac:dyDescent="0.25">
      <c r="A56" s="228" t="s">
        <v>283</v>
      </c>
      <c r="B56" s="683">
        <v>158344757.40733489</v>
      </c>
      <c r="C56" s="683">
        <v>248598387.94729701</v>
      </c>
      <c r="D56" s="683">
        <v>251329358.19166782</v>
      </c>
      <c r="E56" s="683">
        <v>78907089.372813538</v>
      </c>
      <c r="F56" s="683">
        <v>321039187.3559466</v>
      </c>
      <c r="G56" s="683">
        <v>180138720.02549961</v>
      </c>
      <c r="H56" s="683">
        <v>83728351.316171706</v>
      </c>
      <c r="I56" s="683">
        <v>185515290.55485177</v>
      </c>
      <c r="J56" s="683">
        <v>72639611.653825834</v>
      </c>
      <c r="K56" s="93">
        <f t="shared" si="0"/>
        <v>1580240753.8254087</v>
      </c>
      <c r="O56" s="128"/>
      <c r="P56" s="60"/>
    </row>
    <row r="57" spans="1:16" ht="13.5" thickBot="1" x14ac:dyDescent="0.25">
      <c r="A57" s="82" t="s">
        <v>284</v>
      </c>
      <c r="B57" s="684">
        <v>105.3858423608108</v>
      </c>
      <c r="C57" s="684">
        <v>98.645456544647473</v>
      </c>
      <c r="D57" s="684">
        <v>96.089744981557672</v>
      </c>
      <c r="E57" s="684">
        <v>97.614642826603642</v>
      </c>
      <c r="F57" s="684">
        <v>119.27066803332431</v>
      </c>
      <c r="G57" s="684">
        <v>111.38871439264437</v>
      </c>
      <c r="H57" s="684">
        <v>96.376405233379501</v>
      </c>
      <c r="I57" s="684">
        <v>106.27198835678769</v>
      </c>
      <c r="J57" s="684">
        <v>98.621292556558657</v>
      </c>
      <c r="K57" s="684">
        <v>104.60709166589938</v>
      </c>
      <c r="L57" s="93"/>
      <c r="O57" s="128"/>
    </row>
    <row r="58" spans="1:16" ht="18.75" thickBot="1" x14ac:dyDescent="0.3">
      <c r="A58" s="218" t="s">
        <v>299</v>
      </c>
      <c r="B58" s="240">
        <f>B56/$K$56</f>
        <v>0.10020293238483929</v>
      </c>
      <c r="C58" s="240">
        <f t="shared" ref="C58:I58" si="1">C56/$K$56</f>
        <v>0.15731678058896786</v>
      </c>
      <c r="D58" s="240">
        <f t="shared" si="1"/>
        <v>0.15904497943320078</v>
      </c>
      <c r="E58" s="240">
        <f t="shared" si="1"/>
        <v>4.9933587133351144E-2</v>
      </c>
      <c r="F58" s="240">
        <f t="shared" si="1"/>
        <v>0.20315840265401502</v>
      </c>
      <c r="G58" s="240">
        <f t="shared" si="1"/>
        <v>0.1139944781131762</v>
      </c>
      <c r="H58" s="240">
        <f t="shared" si="1"/>
        <v>5.2984553849458785E-2</v>
      </c>
      <c r="I58" s="240">
        <f t="shared" si="1"/>
        <v>0.11739685241363433</v>
      </c>
      <c r="J58" s="240">
        <f>J56/$K$56</f>
        <v>4.5967433429356643E-2</v>
      </c>
      <c r="K58" s="241">
        <f>SUM(B58:J58)</f>
        <v>1</v>
      </c>
      <c r="L58" s="802" t="s">
        <v>279</v>
      </c>
      <c r="M58" s="803"/>
      <c r="N58" s="804"/>
    </row>
    <row r="59" spans="1:16" x14ac:dyDescent="0.2">
      <c r="B59" s="93"/>
      <c r="C59" s="93"/>
      <c r="D59" s="93"/>
      <c r="E59" s="93"/>
      <c r="F59" s="93"/>
      <c r="G59" s="93"/>
      <c r="H59" s="93"/>
      <c r="I59" s="93"/>
      <c r="J59" s="93"/>
      <c r="K59" s="93"/>
    </row>
    <row r="60" spans="1:16" x14ac:dyDescent="0.2">
      <c r="B60" s="93"/>
      <c r="C60" s="93"/>
      <c r="D60" s="93"/>
      <c r="E60" s="93"/>
      <c r="F60" s="93"/>
      <c r="G60" s="93"/>
      <c r="H60" s="93"/>
      <c r="I60" s="93"/>
      <c r="J60" s="93"/>
    </row>
    <row r="96" spans="1:10" ht="15" x14ac:dyDescent="0.2">
      <c r="A96" s="820" t="s">
        <v>587</v>
      </c>
      <c r="B96" s="820"/>
      <c r="C96" s="820"/>
      <c r="D96" s="820"/>
      <c r="E96" s="820"/>
      <c r="F96" s="820"/>
      <c r="G96" s="820"/>
      <c r="H96" s="820"/>
      <c r="I96" s="820"/>
      <c r="J96" s="820"/>
    </row>
    <row r="99" spans="1:3" ht="13.5" thickBot="1" x14ac:dyDescent="0.25"/>
    <row r="100" spans="1:3" ht="18.75" thickBot="1" x14ac:dyDescent="0.3">
      <c r="A100" s="802" t="s">
        <v>185</v>
      </c>
      <c r="B100" s="803"/>
      <c r="C100" s="804"/>
    </row>
    <row r="101" spans="1:3" x14ac:dyDescent="0.2">
      <c r="B101" s="828" t="s">
        <v>283</v>
      </c>
    </row>
    <row r="102" spans="1:3" ht="15.75" thickBot="1" x14ac:dyDescent="0.3">
      <c r="A102" s="223" t="s">
        <v>628</v>
      </c>
      <c r="B102" s="824"/>
      <c r="C102" s="620" t="s">
        <v>623</v>
      </c>
    </row>
    <row r="103" spans="1:3" x14ac:dyDescent="0.2">
      <c r="A103" s="233" t="s">
        <v>286</v>
      </c>
      <c r="B103" s="611">
        <v>831192966.36756444</v>
      </c>
    </row>
    <row r="104" spans="1:3" x14ac:dyDescent="0.2">
      <c r="A104" s="233" t="s">
        <v>288</v>
      </c>
      <c r="B104" s="611">
        <v>553370849.86613739</v>
      </c>
    </row>
    <row r="105" spans="1:3" x14ac:dyDescent="0.2">
      <c r="A105" s="233" t="s">
        <v>292</v>
      </c>
      <c r="B105" s="611">
        <v>524414719.19381553</v>
      </c>
    </row>
    <row r="106" spans="1:3" x14ac:dyDescent="0.2">
      <c r="A106" s="233" t="s">
        <v>290</v>
      </c>
      <c r="B106" s="611">
        <v>262188083.00874114</v>
      </c>
    </row>
    <row r="107" spans="1:3" x14ac:dyDescent="0.2">
      <c r="A107" s="233" t="s">
        <v>294</v>
      </c>
      <c r="B107" s="611">
        <v>180158953.99571142</v>
      </c>
    </row>
    <row r="108" spans="1:3" x14ac:dyDescent="0.2">
      <c r="A108" s="233" t="s">
        <v>296</v>
      </c>
      <c r="B108" s="611">
        <v>145178506.03234991</v>
      </c>
    </row>
    <row r="109" spans="1:3" x14ac:dyDescent="0.2">
      <c r="A109" s="233" t="s">
        <v>297</v>
      </c>
      <c r="B109" s="611">
        <v>3309449.0478135236</v>
      </c>
    </row>
    <row r="110" spans="1:3" ht="13.5" thickBot="1" x14ac:dyDescent="0.25">
      <c r="A110" s="235" t="s">
        <v>283</v>
      </c>
      <c r="B110" s="236">
        <f>SUM(B103:B109)</f>
        <v>2499813527.5121331</v>
      </c>
    </row>
    <row r="113" spans="2:6" x14ac:dyDescent="0.2">
      <c r="B113" s="60"/>
    </row>
    <row r="114" spans="2:6" x14ac:dyDescent="0.2">
      <c r="C114" s="60"/>
      <c r="D114" s="60"/>
      <c r="E114" s="60"/>
      <c r="F114" s="128"/>
    </row>
    <row r="137" spans="1:16" x14ac:dyDescent="0.2">
      <c r="B137" s="21"/>
    </row>
    <row r="138" spans="1:16" x14ac:dyDescent="0.2">
      <c r="B138" s="28"/>
      <c r="C138" s="21"/>
      <c r="D138" s="21"/>
      <c r="E138" s="21"/>
      <c r="F138" s="21"/>
      <c r="G138" s="21"/>
      <c r="H138" s="21"/>
      <c r="I138" s="21"/>
      <c r="J138" s="21"/>
    </row>
    <row r="139" spans="1:16" ht="13.5" thickBot="1" x14ac:dyDescent="0.25">
      <c r="B139" s="28"/>
      <c r="C139" s="28"/>
      <c r="D139" s="28"/>
      <c r="E139" s="28"/>
      <c r="F139" s="28"/>
      <c r="G139" s="28"/>
      <c r="H139" s="28"/>
      <c r="I139" s="28"/>
      <c r="J139" s="28"/>
      <c r="K139" s="28"/>
    </row>
    <row r="140" spans="1:16" ht="15.75" thickBot="1" x14ac:dyDescent="0.3">
      <c r="A140" s="223"/>
      <c r="B140" s="202" t="s">
        <v>186</v>
      </c>
      <c r="C140" s="202" t="s">
        <v>6</v>
      </c>
      <c r="D140" s="202" t="s">
        <v>18</v>
      </c>
      <c r="E140" s="202" t="s">
        <v>7</v>
      </c>
      <c r="F140" s="202" t="s">
        <v>8</v>
      </c>
      <c r="G140" s="202" t="s">
        <v>9</v>
      </c>
      <c r="H140" s="202" t="s">
        <v>10</v>
      </c>
      <c r="I140" s="202" t="s">
        <v>11</v>
      </c>
      <c r="J140" s="202" t="s">
        <v>12</v>
      </c>
    </row>
    <row r="141" spans="1:16" x14ac:dyDescent="0.2">
      <c r="A141" s="225" t="s">
        <v>286</v>
      </c>
      <c r="B141" s="237">
        <v>81492279.129857391</v>
      </c>
      <c r="C141" s="237">
        <v>119064796.6695503</v>
      </c>
      <c r="D141" s="237">
        <v>197864128.29918307</v>
      </c>
      <c r="E141" s="237">
        <v>42135000.541370265</v>
      </c>
      <c r="F141" s="237">
        <v>159496837.13726774</v>
      </c>
      <c r="G141" s="237">
        <v>83781600.165113106</v>
      </c>
      <c r="H141" s="237">
        <v>35684729.705462866</v>
      </c>
      <c r="I141" s="237">
        <v>78864283.680383384</v>
      </c>
      <c r="J141" s="237">
        <v>32809311.039376378</v>
      </c>
      <c r="K141" s="93">
        <f>SUM(B141:J141)</f>
        <v>831192966.36756432</v>
      </c>
      <c r="L141" s="93"/>
    </row>
    <row r="142" spans="1:16" x14ac:dyDescent="0.2">
      <c r="A142" s="227" t="s">
        <v>288</v>
      </c>
      <c r="B142" s="237">
        <v>45972519.585434549</v>
      </c>
      <c r="C142" s="237">
        <v>92558914.655572698</v>
      </c>
      <c r="D142" s="237">
        <v>58903389.777138233</v>
      </c>
      <c r="E142" s="237">
        <v>23451135.817104161</v>
      </c>
      <c r="F142" s="237">
        <v>109188489.10535179</v>
      </c>
      <c r="G142" s="237">
        <v>96625117.030326352</v>
      </c>
      <c r="H142" s="237">
        <v>25797000.824945025</v>
      </c>
      <c r="I142" s="237">
        <v>79407089.660649806</v>
      </c>
      <c r="J142" s="237">
        <v>21467193.409614667</v>
      </c>
      <c r="K142" s="93">
        <f t="shared" ref="K142:K148" si="2">SUM(B142:J142)</f>
        <v>553370849.86613727</v>
      </c>
      <c r="L142" s="93"/>
      <c r="O142" s="128"/>
      <c r="P142" s="60"/>
    </row>
    <row r="143" spans="1:16" x14ac:dyDescent="0.2">
      <c r="A143" s="227" t="s">
        <v>292</v>
      </c>
      <c r="B143" s="237">
        <v>52307875.427599125</v>
      </c>
      <c r="C143" s="237">
        <v>93848959.359960854</v>
      </c>
      <c r="D143" s="237">
        <v>55083669.721475974</v>
      </c>
      <c r="E143" s="237">
        <v>20332004.877034236</v>
      </c>
      <c r="F143" s="237">
        <v>113067700.53203389</v>
      </c>
      <c r="G143" s="237">
        <v>60301275.755306236</v>
      </c>
      <c r="H143" s="237">
        <v>32526544.683682404</v>
      </c>
      <c r="I143" s="237">
        <v>69009180.062737495</v>
      </c>
      <c r="J143" s="237">
        <v>27937508.773985282</v>
      </c>
      <c r="K143" s="93">
        <f t="shared" si="2"/>
        <v>524414719.19381547</v>
      </c>
      <c r="L143" s="93"/>
      <c r="O143" s="128"/>
      <c r="P143" s="60"/>
    </row>
    <row r="144" spans="1:16" x14ac:dyDescent="0.2">
      <c r="A144" s="227" t="s">
        <v>290</v>
      </c>
      <c r="B144" s="237">
        <v>33159085.232146803</v>
      </c>
      <c r="C144" s="237">
        <v>47168076.221022025</v>
      </c>
      <c r="D144" s="237">
        <v>35442088.137774713</v>
      </c>
      <c r="E144" s="237">
        <v>8569476.1061794572</v>
      </c>
      <c r="F144" s="237">
        <v>33684207.993465215</v>
      </c>
      <c r="G144" s="237">
        <v>47975516.865746252</v>
      </c>
      <c r="H144" s="237">
        <v>16799099.253180567</v>
      </c>
      <c r="I144" s="237">
        <v>22601963.966676988</v>
      </c>
      <c r="J144" s="237">
        <v>16788569.232549123</v>
      </c>
      <c r="K144" s="93">
        <f t="shared" si="2"/>
        <v>262188083.00874117</v>
      </c>
      <c r="L144" s="93"/>
      <c r="O144" s="128"/>
      <c r="P144" s="60"/>
    </row>
    <row r="145" spans="1:16" x14ac:dyDescent="0.2">
      <c r="A145" s="227" t="s">
        <v>296</v>
      </c>
      <c r="B145" s="237">
        <v>17708291.800452728</v>
      </c>
      <c r="C145" s="237">
        <v>26023501.668480907</v>
      </c>
      <c r="D145" s="237">
        <v>3428605.1319214981</v>
      </c>
      <c r="E145" s="237">
        <v>7130606.155873239</v>
      </c>
      <c r="F145" s="237">
        <v>42073985.869002245</v>
      </c>
      <c r="G145" s="237">
        <v>9855671.8942510374</v>
      </c>
      <c r="H145" s="237">
        <v>9924465.4675336145</v>
      </c>
      <c r="I145" s="237">
        <v>16662118.243521247</v>
      </c>
      <c r="J145" s="237">
        <v>12371259.801313408</v>
      </c>
      <c r="K145" s="93">
        <f t="shared" si="2"/>
        <v>145178506.03234991</v>
      </c>
      <c r="L145" s="93"/>
      <c r="O145" s="128"/>
      <c r="P145" s="60"/>
    </row>
    <row r="146" spans="1:16" x14ac:dyDescent="0.2">
      <c r="A146" s="227" t="s">
        <v>294</v>
      </c>
      <c r="B146" s="237">
        <v>19059773.581925221</v>
      </c>
      <c r="C146" s="237">
        <v>34238657.147984855</v>
      </c>
      <c r="D146" s="237">
        <v>16590995.65535737</v>
      </c>
      <c r="E146" s="237">
        <v>5521625.4580541961</v>
      </c>
      <c r="F146" s="237">
        <v>37700401.476093784</v>
      </c>
      <c r="G146" s="237">
        <v>16008444.269227162</v>
      </c>
      <c r="H146" s="237">
        <v>18915073.461605556</v>
      </c>
      <c r="I146" s="237">
        <v>20682077.963820271</v>
      </c>
      <c r="J146" s="237">
        <v>11441904.981642988</v>
      </c>
      <c r="K146" s="93">
        <f t="shared" si="2"/>
        <v>180158953.99571142</v>
      </c>
      <c r="L146" s="93"/>
      <c r="O146" s="128"/>
      <c r="P146" s="60"/>
    </row>
    <row r="147" spans="1:16" x14ac:dyDescent="0.2">
      <c r="A147" s="227" t="s">
        <v>297</v>
      </c>
      <c r="B147" s="237">
        <v>391664.94547390507</v>
      </c>
      <c r="C147" s="237">
        <v>1391432.7299724538</v>
      </c>
      <c r="D147" s="237">
        <v>428044.78825256717</v>
      </c>
      <c r="E147" s="237">
        <v>181109.68893549504</v>
      </c>
      <c r="F147" s="237">
        <v>146937.91899347978</v>
      </c>
      <c r="G147" s="237">
        <v>120612.5</v>
      </c>
      <c r="H147" s="237">
        <v>277751.57593964203</v>
      </c>
      <c r="I147" s="237">
        <v>308985.87748015876</v>
      </c>
      <c r="J147" s="237">
        <v>62909.022765822054</v>
      </c>
      <c r="K147" s="93">
        <f t="shared" si="2"/>
        <v>3309449.047813524</v>
      </c>
      <c r="L147" s="93"/>
      <c r="O147" s="128"/>
      <c r="P147" s="60"/>
    </row>
    <row r="148" spans="1:16" ht="13.5" thickBot="1" x14ac:dyDescent="0.25">
      <c r="A148" s="228" t="s">
        <v>283</v>
      </c>
      <c r="B148" s="238">
        <f t="shared" ref="B148" si="3">SUM(B141:B147)</f>
        <v>250091489.70288974</v>
      </c>
      <c r="C148" s="238">
        <f t="shared" ref="C148:J148" si="4">SUM(C141:C147)</f>
        <v>414294338.45254415</v>
      </c>
      <c r="D148" s="238">
        <f t="shared" si="4"/>
        <v>367740921.51110339</v>
      </c>
      <c r="E148" s="238">
        <f t="shared" si="4"/>
        <v>107320958.64455105</v>
      </c>
      <c r="F148" s="238">
        <f t="shared" si="4"/>
        <v>495358560.03220809</v>
      </c>
      <c r="G148" s="238">
        <f t="shared" si="4"/>
        <v>314668238.47997016</v>
      </c>
      <c r="H148" s="238">
        <f t="shared" si="4"/>
        <v>139924664.97234967</v>
      </c>
      <c r="I148" s="238">
        <f t="shared" si="4"/>
        <v>287535699.45526934</v>
      </c>
      <c r="J148" s="238">
        <f t="shared" si="4"/>
        <v>122878656.26124766</v>
      </c>
      <c r="K148" s="115">
        <f t="shared" si="2"/>
        <v>2499813527.5121336</v>
      </c>
      <c r="L148" s="93"/>
      <c r="O148" s="128"/>
      <c r="P148" s="60"/>
    </row>
    <row r="149" spans="1:16" ht="18.75" thickBot="1" x14ac:dyDescent="0.3">
      <c r="A149" s="218" t="s">
        <v>299</v>
      </c>
      <c r="B149" s="240">
        <f t="shared" ref="B149:J149" si="5">B148/$K$148</f>
        <v>0.10004405806691749</v>
      </c>
      <c r="C149" s="240">
        <f t="shared" si="5"/>
        <v>0.16573009702242011</v>
      </c>
      <c r="D149" s="240">
        <f t="shared" si="5"/>
        <v>0.14710734119319965</v>
      </c>
      <c r="E149" s="240">
        <f t="shared" si="5"/>
        <v>4.2931585681656462E-2</v>
      </c>
      <c r="F149" s="240">
        <f t="shared" si="5"/>
        <v>0.19815820443423204</v>
      </c>
      <c r="G149" s="240">
        <f t="shared" si="5"/>
        <v>0.12587668440739039</v>
      </c>
      <c r="H149" s="240">
        <f t="shared" si="5"/>
        <v>5.5974041036415068E-2</v>
      </c>
      <c r="I149" s="240">
        <f t="shared" si="5"/>
        <v>0.11502285922159595</v>
      </c>
      <c r="J149" s="240">
        <f t="shared" si="5"/>
        <v>4.9155128936172715E-2</v>
      </c>
      <c r="K149" s="241">
        <f>SUM(B150:J150)</f>
        <v>0</v>
      </c>
      <c r="L149" s="802" t="s">
        <v>279</v>
      </c>
      <c r="M149" s="803"/>
      <c r="N149" s="804"/>
      <c r="O149" s="128"/>
      <c r="P149" s="60"/>
    </row>
    <row r="150" spans="1:16" x14ac:dyDescent="0.2">
      <c r="B150" s="93"/>
    </row>
    <row r="151" spans="1:16" x14ac:dyDescent="0.2">
      <c r="B151" s="93"/>
      <c r="C151" s="93"/>
      <c r="D151" s="93"/>
      <c r="E151" s="93"/>
      <c r="F151" s="93"/>
      <c r="G151" s="93"/>
      <c r="H151" s="93"/>
      <c r="I151" s="93"/>
      <c r="J151" s="93"/>
      <c r="K151" s="93"/>
    </row>
    <row r="152" spans="1:16" x14ac:dyDescent="0.2">
      <c r="C152" s="93"/>
      <c r="D152" s="93"/>
      <c r="E152" s="93"/>
      <c r="F152" s="93"/>
      <c r="G152" s="93"/>
      <c r="H152" s="93"/>
      <c r="I152" s="93"/>
      <c r="J152" s="93"/>
    </row>
  </sheetData>
  <sortState xmlns:xlrd2="http://schemas.microsoft.com/office/spreadsheetml/2017/richdata2" ref="E11:F17">
    <sortCondition descending="1" ref="F11:F17"/>
  </sortState>
  <mergeCells count="8">
    <mergeCell ref="A100:C100"/>
    <mergeCell ref="B101:B102"/>
    <mergeCell ref="L149:N149"/>
    <mergeCell ref="A4:J4"/>
    <mergeCell ref="A8:C8"/>
    <mergeCell ref="B9:B10"/>
    <mergeCell ref="L58:N58"/>
    <mergeCell ref="A96:J96"/>
  </mergeCell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F293F-AD9C-4A8D-9F0D-E42445A31943}">
  <dimension ref="A4:O141"/>
  <sheetViews>
    <sheetView topLeftCell="A49" zoomScale="85" zoomScaleNormal="100" workbookViewId="0">
      <selection activeCell="D7" sqref="D7"/>
    </sheetView>
  </sheetViews>
  <sheetFormatPr baseColWidth="10" defaultRowHeight="12.75" x14ac:dyDescent="0.2"/>
  <cols>
    <col min="1" max="1" width="46.5703125" style="22" customWidth="1"/>
    <col min="2" max="5" width="13.85546875" style="22" bestFit="1" customWidth="1"/>
    <col min="6" max="6" width="15.42578125" style="22" bestFit="1" customWidth="1"/>
    <col min="7" max="7" width="13.7109375" style="22" bestFit="1" customWidth="1"/>
    <col min="8" max="9" width="14.28515625" style="22" customWidth="1"/>
    <col min="10" max="10" width="13.7109375" style="22" customWidth="1"/>
    <col min="11" max="11" width="14.28515625" style="22" customWidth="1"/>
    <col min="12" max="12" width="13.42578125" style="22" customWidth="1"/>
    <col min="13" max="13" width="15" style="22" customWidth="1"/>
    <col min="14" max="14" width="15.5703125" style="22" customWidth="1"/>
    <col min="15" max="15" width="13.7109375" style="22" bestFit="1" customWidth="1"/>
    <col min="16" max="256" width="11.42578125" style="22"/>
    <col min="257" max="257" width="50.140625" style="22" bestFit="1" customWidth="1"/>
    <col min="258" max="261" width="13.85546875" style="22" bestFit="1" customWidth="1"/>
    <col min="262" max="262" width="15.42578125" style="22" bestFit="1" customWidth="1"/>
    <col min="263" max="263" width="13.7109375" style="22" bestFit="1" customWidth="1"/>
    <col min="264" max="265" width="14.28515625" style="22" customWidth="1"/>
    <col min="266" max="266" width="13.7109375" style="22" customWidth="1"/>
    <col min="267" max="267" width="14.28515625" style="22" customWidth="1"/>
    <col min="268" max="269" width="12.7109375" style="22" bestFit="1" customWidth="1"/>
    <col min="270" max="270" width="15.5703125" style="22" customWidth="1"/>
    <col min="271" max="271" width="13.7109375" style="22" bestFit="1" customWidth="1"/>
    <col min="272" max="512" width="11.42578125" style="22"/>
    <col min="513" max="513" width="50.140625" style="22" bestFit="1" customWidth="1"/>
    <col min="514" max="517" width="13.85546875" style="22" bestFit="1" customWidth="1"/>
    <col min="518" max="518" width="15.42578125" style="22" bestFit="1" customWidth="1"/>
    <col min="519" max="519" width="13.7109375" style="22" bestFit="1" customWidth="1"/>
    <col min="520" max="521" width="14.28515625" style="22" customWidth="1"/>
    <col min="522" max="522" width="13.7109375" style="22" customWidth="1"/>
    <col min="523" max="523" width="14.28515625" style="22" customWidth="1"/>
    <col min="524" max="525" width="12.7109375" style="22" bestFit="1" customWidth="1"/>
    <col min="526" max="526" width="15.5703125" style="22" customWidth="1"/>
    <col min="527" max="527" width="13.7109375" style="22" bestFit="1" customWidth="1"/>
    <col min="528" max="768" width="11.42578125" style="22"/>
    <col min="769" max="769" width="50.140625" style="22" bestFit="1" customWidth="1"/>
    <col min="770" max="773" width="13.85546875" style="22" bestFit="1" customWidth="1"/>
    <col min="774" max="774" width="15.42578125" style="22" bestFit="1" customWidth="1"/>
    <col min="775" max="775" width="13.7109375" style="22" bestFit="1" customWidth="1"/>
    <col min="776" max="777" width="14.28515625" style="22" customWidth="1"/>
    <col min="778" max="778" width="13.7109375" style="22" customWidth="1"/>
    <col min="779" max="779" width="14.28515625" style="22" customWidth="1"/>
    <col min="780" max="781" width="12.7109375" style="22" bestFit="1" customWidth="1"/>
    <col min="782" max="782" width="15.5703125" style="22" customWidth="1"/>
    <col min="783" max="783" width="13.7109375" style="22" bestFit="1" customWidth="1"/>
    <col min="784" max="1024" width="11.42578125" style="22"/>
    <col min="1025" max="1025" width="50.140625" style="22" bestFit="1" customWidth="1"/>
    <col min="1026" max="1029" width="13.85546875" style="22" bestFit="1" customWidth="1"/>
    <col min="1030" max="1030" width="15.42578125" style="22" bestFit="1" customWidth="1"/>
    <col min="1031" max="1031" width="13.7109375" style="22" bestFit="1" customWidth="1"/>
    <col min="1032" max="1033" width="14.28515625" style="22" customWidth="1"/>
    <col min="1034" max="1034" width="13.7109375" style="22" customWidth="1"/>
    <col min="1035" max="1035" width="14.28515625" style="22" customWidth="1"/>
    <col min="1036" max="1037" width="12.7109375" style="22" bestFit="1" customWidth="1"/>
    <col min="1038" max="1038" width="15.5703125" style="22" customWidth="1"/>
    <col min="1039" max="1039" width="13.7109375" style="22" bestFit="1" customWidth="1"/>
    <col min="1040" max="1280" width="11.42578125" style="22"/>
    <col min="1281" max="1281" width="50.140625" style="22" bestFit="1" customWidth="1"/>
    <col min="1282" max="1285" width="13.85546875" style="22" bestFit="1" customWidth="1"/>
    <col min="1286" max="1286" width="15.42578125" style="22" bestFit="1" customWidth="1"/>
    <col min="1287" max="1287" width="13.7109375" style="22" bestFit="1" customWidth="1"/>
    <col min="1288" max="1289" width="14.28515625" style="22" customWidth="1"/>
    <col min="1290" max="1290" width="13.7109375" style="22" customWidth="1"/>
    <col min="1291" max="1291" width="14.28515625" style="22" customWidth="1"/>
    <col min="1292" max="1293" width="12.7109375" style="22" bestFit="1" customWidth="1"/>
    <col min="1294" max="1294" width="15.5703125" style="22" customWidth="1"/>
    <col min="1295" max="1295" width="13.7109375" style="22" bestFit="1" customWidth="1"/>
    <col min="1296" max="1536" width="11.42578125" style="22"/>
    <col min="1537" max="1537" width="50.140625" style="22" bestFit="1" customWidth="1"/>
    <col min="1538" max="1541" width="13.85546875" style="22" bestFit="1" customWidth="1"/>
    <col min="1542" max="1542" width="15.42578125" style="22" bestFit="1" customWidth="1"/>
    <col min="1543" max="1543" width="13.7109375" style="22" bestFit="1" customWidth="1"/>
    <col min="1544" max="1545" width="14.28515625" style="22" customWidth="1"/>
    <col min="1546" max="1546" width="13.7109375" style="22" customWidth="1"/>
    <col min="1547" max="1547" width="14.28515625" style="22" customWidth="1"/>
    <col min="1548" max="1549" width="12.7109375" style="22" bestFit="1" customWidth="1"/>
    <col min="1550" max="1550" width="15.5703125" style="22" customWidth="1"/>
    <col min="1551" max="1551" width="13.7109375" style="22" bestFit="1" customWidth="1"/>
    <col min="1552" max="1792" width="11.42578125" style="22"/>
    <col min="1793" max="1793" width="50.140625" style="22" bestFit="1" customWidth="1"/>
    <col min="1794" max="1797" width="13.85546875" style="22" bestFit="1" customWidth="1"/>
    <col min="1798" max="1798" width="15.42578125" style="22" bestFit="1" customWidth="1"/>
    <col min="1799" max="1799" width="13.7109375" style="22" bestFit="1" customWidth="1"/>
    <col min="1800" max="1801" width="14.28515625" style="22" customWidth="1"/>
    <col min="1802" max="1802" width="13.7109375" style="22" customWidth="1"/>
    <col min="1803" max="1803" width="14.28515625" style="22" customWidth="1"/>
    <col min="1804" max="1805" width="12.7109375" style="22" bestFit="1" customWidth="1"/>
    <col min="1806" max="1806" width="15.5703125" style="22" customWidth="1"/>
    <col min="1807" max="1807" width="13.7109375" style="22" bestFit="1" customWidth="1"/>
    <col min="1808" max="2048" width="11.42578125" style="22"/>
    <col min="2049" max="2049" width="50.140625" style="22" bestFit="1" customWidth="1"/>
    <col min="2050" max="2053" width="13.85546875" style="22" bestFit="1" customWidth="1"/>
    <col min="2054" max="2054" width="15.42578125" style="22" bestFit="1" customWidth="1"/>
    <col min="2055" max="2055" width="13.7109375" style="22" bestFit="1" customWidth="1"/>
    <col min="2056" max="2057" width="14.28515625" style="22" customWidth="1"/>
    <col min="2058" max="2058" width="13.7109375" style="22" customWidth="1"/>
    <col min="2059" max="2059" width="14.28515625" style="22" customWidth="1"/>
    <col min="2060" max="2061" width="12.7109375" style="22" bestFit="1" customWidth="1"/>
    <col min="2062" max="2062" width="15.5703125" style="22" customWidth="1"/>
    <col min="2063" max="2063" width="13.7109375" style="22" bestFit="1" customWidth="1"/>
    <col min="2064" max="2304" width="11.42578125" style="22"/>
    <col min="2305" max="2305" width="50.140625" style="22" bestFit="1" customWidth="1"/>
    <col min="2306" max="2309" width="13.85546875" style="22" bestFit="1" customWidth="1"/>
    <col min="2310" max="2310" width="15.42578125" style="22" bestFit="1" customWidth="1"/>
    <col min="2311" max="2311" width="13.7109375" style="22" bestFit="1" customWidth="1"/>
    <col min="2312" max="2313" width="14.28515625" style="22" customWidth="1"/>
    <col min="2314" max="2314" width="13.7109375" style="22" customWidth="1"/>
    <col min="2315" max="2315" width="14.28515625" style="22" customWidth="1"/>
    <col min="2316" max="2317" width="12.7109375" style="22" bestFit="1" customWidth="1"/>
    <col min="2318" max="2318" width="15.5703125" style="22" customWidth="1"/>
    <col min="2319" max="2319" width="13.7109375" style="22" bestFit="1" customWidth="1"/>
    <col min="2320" max="2560" width="11.42578125" style="22"/>
    <col min="2561" max="2561" width="50.140625" style="22" bestFit="1" customWidth="1"/>
    <col min="2562" max="2565" width="13.85546875" style="22" bestFit="1" customWidth="1"/>
    <col min="2566" max="2566" width="15.42578125" style="22" bestFit="1" customWidth="1"/>
    <col min="2567" max="2567" width="13.7109375" style="22" bestFit="1" customWidth="1"/>
    <col min="2568" max="2569" width="14.28515625" style="22" customWidth="1"/>
    <col min="2570" max="2570" width="13.7109375" style="22" customWidth="1"/>
    <col min="2571" max="2571" width="14.28515625" style="22" customWidth="1"/>
    <col min="2572" max="2573" width="12.7109375" style="22" bestFit="1" customWidth="1"/>
    <col min="2574" max="2574" width="15.5703125" style="22" customWidth="1"/>
    <col min="2575" max="2575" width="13.7109375" style="22" bestFit="1" customWidth="1"/>
    <col min="2576" max="2816" width="11.42578125" style="22"/>
    <col min="2817" max="2817" width="50.140625" style="22" bestFit="1" customWidth="1"/>
    <col min="2818" max="2821" width="13.85546875" style="22" bestFit="1" customWidth="1"/>
    <col min="2822" max="2822" width="15.42578125" style="22" bestFit="1" customWidth="1"/>
    <col min="2823" max="2823" width="13.7109375" style="22" bestFit="1" customWidth="1"/>
    <col min="2824" max="2825" width="14.28515625" style="22" customWidth="1"/>
    <col min="2826" max="2826" width="13.7109375" style="22" customWidth="1"/>
    <col min="2827" max="2827" width="14.28515625" style="22" customWidth="1"/>
    <col min="2828" max="2829" width="12.7109375" style="22" bestFit="1" customWidth="1"/>
    <col min="2830" max="2830" width="15.5703125" style="22" customWidth="1"/>
    <col min="2831" max="2831" width="13.7109375" style="22" bestFit="1" customWidth="1"/>
    <col min="2832" max="3072" width="11.42578125" style="22"/>
    <col min="3073" max="3073" width="50.140625" style="22" bestFit="1" customWidth="1"/>
    <col min="3074" max="3077" width="13.85546875" style="22" bestFit="1" customWidth="1"/>
    <col min="3078" max="3078" width="15.42578125" style="22" bestFit="1" customWidth="1"/>
    <col min="3079" max="3079" width="13.7109375" style="22" bestFit="1" customWidth="1"/>
    <col min="3080" max="3081" width="14.28515625" style="22" customWidth="1"/>
    <col min="3082" max="3082" width="13.7109375" style="22" customWidth="1"/>
    <col min="3083" max="3083" width="14.28515625" style="22" customWidth="1"/>
    <col min="3084" max="3085" width="12.7109375" style="22" bestFit="1" customWidth="1"/>
    <col min="3086" max="3086" width="15.5703125" style="22" customWidth="1"/>
    <col min="3087" max="3087" width="13.7109375" style="22" bestFit="1" customWidth="1"/>
    <col min="3088" max="3328" width="11.42578125" style="22"/>
    <col min="3329" max="3329" width="50.140625" style="22" bestFit="1" customWidth="1"/>
    <col min="3330" max="3333" width="13.85546875" style="22" bestFit="1" customWidth="1"/>
    <col min="3334" max="3334" width="15.42578125" style="22" bestFit="1" customWidth="1"/>
    <col min="3335" max="3335" width="13.7109375" style="22" bestFit="1" customWidth="1"/>
    <col min="3336" max="3337" width="14.28515625" style="22" customWidth="1"/>
    <col min="3338" max="3338" width="13.7109375" style="22" customWidth="1"/>
    <col min="3339" max="3339" width="14.28515625" style="22" customWidth="1"/>
    <col min="3340" max="3341" width="12.7109375" style="22" bestFit="1" customWidth="1"/>
    <col min="3342" max="3342" width="15.5703125" style="22" customWidth="1"/>
    <col min="3343" max="3343" width="13.7109375" style="22" bestFit="1" customWidth="1"/>
    <col min="3344" max="3584" width="11.42578125" style="22"/>
    <col min="3585" max="3585" width="50.140625" style="22" bestFit="1" customWidth="1"/>
    <col min="3586" max="3589" width="13.85546875" style="22" bestFit="1" customWidth="1"/>
    <col min="3590" max="3590" width="15.42578125" style="22" bestFit="1" customWidth="1"/>
    <col min="3591" max="3591" width="13.7109375" style="22" bestFit="1" customWidth="1"/>
    <col min="3592" max="3593" width="14.28515625" style="22" customWidth="1"/>
    <col min="3594" max="3594" width="13.7109375" style="22" customWidth="1"/>
    <col min="3595" max="3595" width="14.28515625" style="22" customWidth="1"/>
    <col min="3596" max="3597" width="12.7109375" style="22" bestFit="1" customWidth="1"/>
    <col min="3598" max="3598" width="15.5703125" style="22" customWidth="1"/>
    <col min="3599" max="3599" width="13.7109375" style="22" bestFit="1" customWidth="1"/>
    <col min="3600" max="3840" width="11.42578125" style="22"/>
    <col min="3841" max="3841" width="50.140625" style="22" bestFit="1" customWidth="1"/>
    <col min="3842" max="3845" width="13.85546875" style="22" bestFit="1" customWidth="1"/>
    <col min="3846" max="3846" width="15.42578125" style="22" bestFit="1" customWidth="1"/>
    <col min="3847" max="3847" width="13.7109375" style="22" bestFit="1" customWidth="1"/>
    <col min="3848" max="3849" width="14.28515625" style="22" customWidth="1"/>
    <col min="3850" max="3850" width="13.7109375" style="22" customWidth="1"/>
    <col min="3851" max="3851" width="14.28515625" style="22" customWidth="1"/>
    <col min="3852" max="3853" width="12.7109375" style="22" bestFit="1" customWidth="1"/>
    <col min="3854" max="3854" width="15.5703125" style="22" customWidth="1"/>
    <col min="3855" max="3855" width="13.7109375" style="22" bestFit="1" customWidth="1"/>
    <col min="3856" max="4096" width="11.42578125" style="22"/>
    <col min="4097" max="4097" width="50.140625" style="22" bestFit="1" customWidth="1"/>
    <col min="4098" max="4101" width="13.85546875" style="22" bestFit="1" customWidth="1"/>
    <col min="4102" max="4102" width="15.42578125" style="22" bestFit="1" customWidth="1"/>
    <col min="4103" max="4103" width="13.7109375" style="22" bestFit="1" customWidth="1"/>
    <col min="4104" max="4105" width="14.28515625" style="22" customWidth="1"/>
    <col min="4106" max="4106" width="13.7109375" style="22" customWidth="1"/>
    <col min="4107" max="4107" width="14.28515625" style="22" customWidth="1"/>
    <col min="4108" max="4109" width="12.7109375" style="22" bestFit="1" customWidth="1"/>
    <col min="4110" max="4110" width="15.5703125" style="22" customWidth="1"/>
    <col min="4111" max="4111" width="13.7109375" style="22" bestFit="1" customWidth="1"/>
    <col min="4112" max="4352" width="11.42578125" style="22"/>
    <col min="4353" max="4353" width="50.140625" style="22" bestFit="1" customWidth="1"/>
    <col min="4354" max="4357" width="13.85546875" style="22" bestFit="1" customWidth="1"/>
    <col min="4358" max="4358" width="15.42578125" style="22" bestFit="1" customWidth="1"/>
    <col min="4359" max="4359" width="13.7109375" style="22" bestFit="1" customWidth="1"/>
    <col min="4360" max="4361" width="14.28515625" style="22" customWidth="1"/>
    <col min="4362" max="4362" width="13.7109375" style="22" customWidth="1"/>
    <col min="4363" max="4363" width="14.28515625" style="22" customWidth="1"/>
    <col min="4364" max="4365" width="12.7109375" style="22" bestFit="1" customWidth="1"/>
    <col min="4366" max="4366" width="15.5703125" style="22" customWidth="1"/>
    <col min="4367" max="4367" width="13.7109375" style="22" bestFit="1" customWidth="1"/>
    <col min="4368" max="4608" width="11.42578125" style="22"/>
    <col min="4609" max="4609" width="50.140625" style="22" bestFit="1" customWidth="1"/>
    <col min="4610" max="4613" width="13.85546875" style="22" bestFit="1" customWidth="1"/>
    <col min="4614" max="4614" width="15.42578125" style="22" bestFit="1" customWidth="1"/>
    <col min="4615" max="4615" width="13.7109375" style="22" bestFit="1" customWidth="1"/>
    <col min="4616" max="4617" width="14.28515625" style="22" customWidth="1"/>
    <col min="4618" max="4618" width="13.7109375" style="22" customWidth="1"/>
    <col min="4619" max="4619" width="14.28515625" style="22" customWidth="1"/>
    <col min="4620" max="4621" width="12.7109375" style="22" bestFit="1" customWidth="1"/>
    <col min="4622" max="4622" width="15.5703125" style="22" customWidth="1"/>
    <col min="4623" max="4623" width="13.7109375" style="22" bestFit="1" customWidth="1"/>
    <col min="4624" max="4864" width="11.42578125" style="22"/>
    <col min="4865" max="4865" width="50.140625" style="22" bestFit="1" customWidth="1"/>
    <col min="4866" max="4869" width="13.85546875" style="22" bestFit="1" customWidth="1"/>
    <col min="4870" max="4870" width="15.42578125" style="22" bestFit="1" customWidth="1"/>
    <col min="4871" max="4871" width="13.7109375" style="22" bestFit="1" customWidth="1"/>
    <col min="4872" max="4873" width="14.28515625" style="22" customWidth="1"/>
    <col min="4874" max="4874" width="13.7109375" style="22" customWidth="1"/>
    <col min="4875" max="4875" width="14.28515625" style="22" customWidth="1"/>
    <col min="4876" max="4877" width="12.7109375" style="22" bestFit="1" customWidth="1"/>
    <col min="4878" max="4878" width="15.5703125" style="22" customWidth="1"/>
    <col min="4879" max="4879" width="13.7109375" style="22" bestFit="1" customWidth="1"/>
    <col min="4880" max="5120" width="11.42578125" style="22"/>
    <col min="5121" max="5121" width="50.140625" style="22" bestFit="1" customWidth="1"/>
    <col min="5122" max="5125" width="13.85546875" style="22" bestFit="1" customWidth="1"/>
    <col min="5126" max="5126" width="15.42578125" style="22" bestFit="1" customWidth="1"/>
    <col min="5127" max="5127" width="13.7109375" style="22" bestFit="1" customWidth="1"/>
    <col min="5128" max="5129" width="14.28515625" style="22" customWidth="1"/>
    <col min="5130" max="5130" width="13.7109375" style="22" customWidth="1"/>
    <col min="5131" max="5131" width="14.28515625" style="22" customWidth="1"/>
    <col min="5132" max="5133" width="12.7109375" style="22" bestFit="1" customWidth="1"/>
    <col min="5134" max="5134" width="15.5703125" style="22" customWidth="1"/>
    <col min="5135" max="5135" width="13.7109375" style="22" bestFit="1" customWidth="1"/>
    <col min="5136" max="5376" width="11.42578125" style="22"/>
    <col min="5377" max="5377" width="50.140625" style="22" bestFit="1" customWidth="1"/>
    <col min="5378" max="5381" width="13.85546875" style="22" bestFit="1" customWidth="1"/>
    <col min="5382" max="5382" width="15.42578125" style="22" bestFit="1" customWidth="1"/>
    <col min="5383" max="5383" width="13.7109375" style="22" bestFit="1" customWidth="1"/>
    <col min="5384" max="5385" width="14.28515625" style="22" customWidth="1"/>
    <col min="5386" max="5386" width="13.7109375" style="22" customWidth="1"/>
    <col min="5387" max="5387" width="14.28515625" style="22" customWidth="1"/>
    <col min="5388" max="5389" width="12.7109375" style="22" bestFit="1" customWidth="1"/>
    <col min="5390" max="5390" width="15.5703125" style="22" customWidth="1"/>
    <col min="5391" max="5391" width="13.7109375" style="22" bestFit="1" customWidth="1"/>
    <col min="5392" max="5632" width="11.42578125" style="22"/>
    <col min="5633" max="5633" width="50.140625" style="22" bestFit="1" customWidth="1"/>
    <col min="5634" max="5637" width="13.85546875" style="22" bestFit="1" customWidth="1"/>
    <col min="5638" max="5638" width="15.42578125" style="22" bestFit="1" customWidth="1"/>
    <col min="5639" max="5639" width="13.7109375" style="22" bestFit="1" customWidth="1"/>
    <col min="5640" max="5641" width="14.28515625" style="22" customWidth="1"/>
    <col min="5642" max="5642" width="13.7109375" style="22" customWidth="1"/>
    <col min="5643" max="5643" width="14.28515625" style="22" customWidth="1"/>
    <col min="5644" max="5645" width="12.7109375" style="22" bestFit="1" customWidth="1"/>
    <col min="5646" max="5646" width="15.5703125" style="22" customWidth="1"/>
    <col min="5647" max="5647" width="13.7109375" style="22" bestFit="1" customWidth="1"/>
    <col min="5648" max="5888" width="11.42578125" style="22"/>
    <col min="5889" max="5889" width="50.140625" style="22" bestFit="1" customWidth="1"/>
    <col min="5890" max="5893" width="13.85546875" style="22" bestFit="1" customWidth="1"/>
    <col min="5894" max="5894" width="15.42578125" style="22" bestFit="1" customWidth="1"/>
    <col min="5895" max="5895" width="13.7109375" style="22" bestFit="1" customWidth="1"/>
    <col min="5896" max="5897" width="14.28515625" style="22" customWidth="1"/>
    <col min="5898" max="5898" width="13.7109375" style="22" customWidth="1"/>
    <col min="5899" max="5899" width="14.28515625" style="22" customWidth="1"/>
    <col min="5900" max="5901" width="12.7109375" style="22" bestFit="1" customWidth="1"/>
    <col min="5902" max="5902" width="15.5703125" style="22" customWidth="1"/>
    <col min="5903" max="5903" width="13.7109375" style="22" bestFit="1" customWidth="1"/>
    <col min="5904" max="6144" width="11.42578125" style="22"/>
    <col min="6145" max="6145" width="50.140625" style="22" bestFit="1" customWidth="1"/>
    <col min="6146" max="6149" width="13.85546875" style="22" bestFit="1" customWidth="1"/>
    <col min="6150" max="6150" width="15.42578125" style="22" bestFit="1" customWidth="1"/>
    <col min="6151" max="6151" width="13.7109375" style="22" bestFit="1" customWidth="1"/>
    <col min="6152" max="6153" width="14.28515625" style="22" customWidth="1"/>
    <col min="6154" max="6154" width="13.7109375" style="22" customWidth="1"/>
    <col min="6155" max="6155" width="14.28515625" style="22" customWidth="1"/>
    <col min="6156" max="6157" width="12.7109375" style="22" bestFit="1" customWidth="1"/>
    <col min="6158" max="6158" width="15.5703125" style="22" customWidth="1"/>
    <col min="6159" max="6159" width="13.7109375" style="22" bestFit="1" customWidth="1"/>
    <col min="6160" max="6400" width="11.42578125" style="22"/>
    <col min="6401" max="6401" width="50.140625" style="22" bestFit="1" customWidth="1"/>
    <col min="6402" max="6405" width="13.85546875" style="22" bestFit="1" customWidth="1"/>
    <col min="6406" max="6406" width="15.42578125" style="22" bestFit="1" customWidth="1"/>
    <col min="6407" max="6407" width="13.7109375" style="22" bestFit="1" customWidth="1"/>
    <col min="6408" max="6409" width="14.28515625" style="22" customWidth="1"/>
    <col min="6410" max="6410" width="13.7109375" style="22" customWidth="1"/>
    <col min="6411" max="6411" width="14.28515625" style="22" customWidth="1"/>
    <col min="6412" max="6413" width="12.7109375" style="22" bestFit="1" customWidth="1"/>
    <col min="6414" max="6414" width="15.5703125" style="22" customWidth="1"/>
    <col min="6415" max="6415" width="13.7109375" style="22" bestFit="1" customWidth="1"/>
    <col min="6416" max="6656" width="11.42578125" style="22"/>
    <col min="6657" max="6657" width="50.140625" style="22" bestFit="1" customWidth="1"/>
    <col min="6658" max="6661" width="13.85546875" style="22" bestFit="1" customWidth="1"/>
    <col min="6662" max="6662" width="15.42578125" style="22" bestFit="1" customWidth="1"/>
    <col min="6663" max="6663" width="13.7109375" style="22" bestFit="1" customWidth="1"/>
    <col min="6664" max="6665" width="14.28515625" style="22" customWidth="1"/>
    <col min="6666" max="6666" width="13.7109375" style="22" customWidth="1"/>
    <col min="6667" max="6667" width="14.28515625" style="22" customWidth="1"/>
    <col min="6668" max="6669" width="12.7109375" style="22" bestFit="1" customWidth="1"/>
    <col min="6670" max="6670" width="15.5703125" style="22" customWidth="1"/>
    <col min="6671" max="6671" width="13.7109375" style="22" bestFit="1" customWidth="1"/>
    <col min="6672" max="6912" width="11.42578125" style="22"/>
    <col min="6913" max="6913" width="50.140625" style="22" bestFit="1" customWidth="1"/>
    <col min="6914" max="6917" width="13.85546875" style="22" bestFit="1" customWidth="1"/>
    <col min="6918" max="6918" width="15.42578125" style="22" bestFit="1" customWidth="1"/>
    <col min="6919" max="6919" width="13.7109375" style="22" bestFit="1" customWidth="1"/>
    <col min="6920" max="6921" width="14.28515625" style="22" customWidth="1"/>
    <col min="6922" max="6922" width="13.7109375" style="22" customWidth="1"/>
    <col min="6923" max="6923" width="14.28515625" style="22" customWidth="1"/>
    <col min="6924" max="6925" width="12.7109375" style="22" bestFit="1" customWidth="1"/>
    <col min="6926" max="6926" width="15.5703125" style="22" customWidth="1"/>
    <col min="6927" max="6927" width="13.7109375" style="22" bestFit="1" customWidth="1"/>
    <col min="6928" max="7168" width="11.42578125" style="22"/>
    <col min="7169" max="7169" width="50.140625" style="22" bestFit="1" customWidth="1"/>
    <col min="7170" max="7173" width="13.85546875" style="22" bestFit="1" customWidth="1"/>
    <col min="7174" max="7174" width="15.42578125" style="22" bestFit="1" customWidth="1"/>
    <col min="7175" max="7175" width="13.7109375" style="22" bestFit="1" customWidth="1"/>
    <col min="7176" max="7177" width="14.28515625" style="22" customWidth="1"/>
    <col min="7178" max="7178" width="13.7109375" style="22" customWidth="1"/>
    <col min="7179" max="7179" width="14.28515625" style="22" customWidth="1"/>
    <col min="7180" max="7181" width="12.7109375" style="22" bestFit="1" customWidth="1"/>
    <col min="7182" max="7182" width="15.5703125" style="22" customWidth="1"/>
    <col min="7183" max="7183" width="13.7109375" style="22" bestFit="1" customWidth="1"/>
    <col min="7184" max="7424" width="11.42578125" style="22"/>
    <col min="7425" max="7425" width="50.140625" style="22" bestFit="1" customWidth="1"/>
    <col min="7426" max="7429" width="13.85546875" style="22" bestFit="1" customWidth="1"/>
    <col min="7430" max="7430" width="15.42578125" style="22" bestFit="1" customWidth="1"/>
    <col min="7431" max="7431" width="13.7109375" style="22" bestFit="1" customWidth="1"/>
    <col min="7432" max="7433" width="14.28515625" style="22" customWidth="1"/>
    <col min="7434" max="7434" width="13.7109375" style="22" customWidth="1"/>
    <col min="7435" max="7435" width="14.28515625" style="22" customWidth="1"/>
    <col min="7436" max="7437" width="12.7109375" style="22" bestFit="1" customWidth="1"/>
    <col min="7438" max="7438" width="15.5703125" style="22" customWidth="1"/>
    <col min="7439" max="7439" width="13.7109375" style="22" bestFit="1" customWidth="1"/>
    <col min="7440" max="7680" width="11.42578125" style="22"/>
    <col min="7681" max="7681" width="50.140625" style="22" bestFit="1" customWidth="1"/>
    <col min="7682" max="7685" width="13.85546875" style="22" bestFit="1" customWidth="1"/>
    <col min="7686" max="7686" width="15.42578125" style="22" bestFit="1" customWidth="1"/>
    <col min="7687" max="7687" width="13.7109375" style="22" bestFit="1" customWidth="1"/>
    <col min="7688" max="7689" width="14.28515625" style="22" customWidth="1"/>
    <col min="7690" max="7690" width="13.7109375" style="22" customWidth="1"/>
    <col min="7691" max="7691" width="14.28515625" style="22" customWidth="1"/>
    <col min="7692" max="7693" width="12.7109375" style="22" bestFit="1" customWidth="1"/>
    <col min="7694" max="7694" width="15.5703125" style="22" customWidth="1"/>
    <col min="7695" max="7695" width="13.7109375" style="22" bestFit="1" customWidth="1"/>
    <col min="7696" max="7936" width="11.42578125" style="22"/>
    <col min="7937" max="7937" width="50.140625" style="22" bestFit="1" customWidth="1"/>
    <col min="7938" max="7941" width="13.85546875" style="22" bestFit="1" customWidth="1"/>
    <col min="7942" max="7942" width="15.42578125" style="22" bestFit="1" customWidth="1"/>
    <col min="7943" max="7943" width="13.7109375" style="22" bestFit="1" customWidth="1"/>
    <col min="7944" max="7945" width="14.28515625" style="22" customWidth="1"/>
    <col min="7946" max="7946" width="13.7109375" style="22" customWidth="1"/>
    <col min="7947" max="7947" width="14.28515625" style="22" customWidth="1"/>
    <col min="7948" max="7949" width="12.7109375" style="22" bestFit="1" customWidth="1"/>
    <col min="7950" max="7950" width="15.5703125" style="22" customWidth="1"/>
    <col min="7951" max="7951" width="13.7109375" style="22" bestFit="1" customWidth="1"/>
    <col min="7952" max="8192" width="11.42578125" style="22"/>
    <col min="8193" max="8193" width="50.140625" style="22" bestFit="1" customWidth="1"/>
    <col min="8194" max="8197" width="13.85546875" style="22" bestFit="1" customWidth="1"/>
    <col min="8198" max="8198" width="15.42578125" style="22" bestFit="1" customWidth="1"/>
    <col min="8199" max="8199" width="13.7109375" style="22" bestFit="1" customWidth="1"/>
    <col min="8200" max="8201" width="14.28515625" style="22" customWidth="1"/>
    <col min="8202" max="8202" width="13.7109375" style="22" customWidth="1"/>
    <col min="8203" max="8203" width="14.28515625" style="22" customWidth="1"/>
    <col min="8204" max="8205" width="12.7109375" style="22" bestFit="1" customWidth="1"/>
    <col min="8206" max="8206" width="15.5703125" style="22" customWidth="1"/>
    <col min="8207" max="8207" width="13.7109375" style="22" bestFit="1" customWidth="1"/>
    <col min="8208" max="8448" width="11.42578125" style="22"/>
    <col min="8449" max="8449" width="50.140625" style="22" bestFit="1" customWidth="1"/>
    <col min="8450" max="8453" width="13.85546875" style="22" bestFit="1" customWidth="1"/>
    <col min="8454" max="8454" width="15.42578125" style="22" bestFit="1" customWidth="1"/>
    <col min="8455" max="8455" width="13.7109375" style="22" bestFit="1" customWidth="1"/>
    <col min="8456" max="8457" width="14.28515625" style="22" customWidth="1"/>
    <col min="8458" max="8458" width="13.7109375" style="22" customWidth="1"/>
    <col min="8459" max="8459" width="14.28515625" style="22" customWidth="1"/>
    <col min="8460" max="8461" width="12.7109375" style="22" bestFit="1" customWidth="1"/>
    <col min="8462" max="8462" width="15.5703125" style="22" customWidth="1"/>
    <col min="8463" max="8463" width="13.7109375" style="22" bestFit="1" customWidth="1"/>
    <col min="8464" max="8704" width="11.42578125" style="22"/>
    <col min="8705" max="8705" width="50.140625" style="22" bestFit="1" customWidth="1"/>
    <col min="8706" max="8709" width="13.85546875" style="22" bestFit="1" customWidth="1"/>
    <col min="8710" max="8710" width="15.42578125" style="22" bestFit="1" customWidth="1"/>
    <col min="8711" max="8711" width="13.7109375" style="22" bestFit="1" customWidth="1"/>
    <col min="8712" max="8713" width="14.28515625" style="22" customWidth="1"/>
    <col min="8714" max="8714" width="13.7109375" style="22" customWidth="1"/>
    <col min="8715" max="8715" width="14.28515625" style="22" customWidth="1"/>
    <col min="8716" max="8717" width="12.7109375" style="22" bestFit="1" customWidth="1"/>
    <col min="8718" max="8718" width="15.5703125" style="22" customWidth="1"/>
    <col min="8719" max="8719" width="13.7109375" style="22" bestFit="1" customWidth="1"/>
    <col min="8720" max="8960" width="11.42578125" style="22"/>
    <col min="8961" max="8961" width="50.140625" style="22" bestFit="1" customWidth="1"/>
    <col min="8962" max="8965" width="13.85546875" style="22" bestFit="1" customWidth="1"/>
    <col min="8966" max="8966" width="15.42578125" style="22" bestFit="1" customWidth="1"/>
    <col min="8967" max="8967" width="13.7109375" style="22" bestFit="1" customWidth="1"/>
    <col min="8968" max="8969" width="14.28515625" style="22" customWidth="1"/>
    <col min="8970" max="8970" width="13.7109375" style="22" customWidth="1"/>
    <col min="8971" max="8971" width="14.28515625" style="22" customWidth="1"/>
    <col min="8972" max="8973" width="12.7109375" style="22" bestFit="1" customWidth="1"/>
    <col min="8974" max="8974" width="15.5703125" style="22" customWidth="1"/>
    <col min="8975" max="8975" width="13.7109375" style="22" bestFit="1" customWidth="1"/>
    <col min="8976" max="9216" width="11.42578125" style="22"/>
    <col min="9217" max="9217" width="50.140625" style="22" bestFit="1" customWidth="1"/>
    <col min="9218" max="9221" width="13.85546875" style="22" bestFit="1" customWidth="1"/>
    <col min="9222" max="9222" width="15.42578125" style="22" bestFit="1" customWidth="1"/>
    <col min="9223" max="9223" width="13.7109375" style="22" bestFit="1" customWidth="1"/>
    <col min="9224" max="9225" width="14.28515625" style="22" customWidth="1"/>
    <col min="9226" max="9226" width="13.7109375" style="22" customWidth="1"/>
    <col min="9227" max="9227" width="14.28515625" style="22" customWidth="1"/>
    <col min="9228" max="9229" width="12.7109375" style="22" bestFit="1" customWidth="1"/>
    <col min="9230" max="9230" width="15.5703125" style="22" customWidth="1"/>
    <col min="9231" max="9231" width="13.7109375" style="22" bestFit="1" customWidth="1"/>
    <col min="9232" max="9472" width="11.42578125" style="22"/>
    <col min="9473" max="9473" width="50.140625" style="22" bestFit="1" customWidth="1"/>
    <col min="9474" max="9477" width="13.85546875" style="22" bestFit="1" customWidth="1"/>
    <col min="9478" max="9478" width="15.42578125" style="22" bestFit="1" customWidth="1"/>
    <col min="9479" max="9479" width="13.7109375" style="22" bestFit="1" customWidth="1"/>
    <col min="9480" max="9481" width="14.28515625" style="22" customWidth="1"/>
    <col min="9482" max="9482" width="13.7109375" style="22" customWidth="1"/>
    <col min="9483" max="9483" width="14.28515625" style="22" customWidth="1"/>
    <col min="9484" max="9485" width="12.7109375" style="22" bestFit="1" customWidth="1"/>
    <col min="9486" max="9486" width="15.5703125" style="22" customWidth="1"/>
    <col min="9487" max="9487" width="13.7109375" style="22" bestFit="1" customWidth="1"/>
    <col min="9488" max="9728" width="11.42578125" style="22"/>
    <col min="9729" max="9729" width="50.140625" style="22" bestFit="1" customWidth="1"/>
    <col min="9730" max="9733" width="13.85546875" style="22" bestFit="1" customWidth="1"/>
    <col min="9734" max="9734" width="15.42578125" style="22" bestFit="1" customWidth="1"/>
    <col min="9735" max="9735" width="13.7109375" style="22" bestFit="1" customWidth="1"/>
    <col min="9736" max="9737" width="14.28515625" style="22" customWidth="1"/>
    <col min="9738" max="9738" width="13.7109375" style="22" customWidth="1"/>
    <col min="9739" max="9739" width="14.28515625" style="22" customWidth="1"/>
    <col min="9740" max="9741" width="12.7109375" style="22" bestFit="1" customWidth="1"/>
    <col min="9742" max="9742" width="15.5703125" style="22" customWidth="1"/>
    <col min="9743" max="9743" width="13.7109375" style="22" bestFit="1" customWidth="1"/>
    <col min="9744" max="9984" width="11.42578125" style="22"/>
    <col min="9985" max="9985" width="50.140625" style="22" bestFit="1" customWidth="1"/>
    <col min="9986" max="9989" width="13.85546875" style="22" bestFit="1" customWidth="1"/>
    <col min="9990" max="9990" width="15.42578125" style="22" bestFit="1" customWidth="1"/>
    <col min="9991" max="9991" width="13.7109375" style="22" bestFit="1" customWidth="1"/>
    <col min="9992" max="9993" width="14.28515625" style="22" customWidth="1"/>
    <col min="9994" max="9994" width="13.7109375" style="22" customWidth="1"/>
    <col min="9995" max="9995" width="14.28515625" style="22" customWidth="1"/>
    <col min="9996" max="9997" width="12.7109375" style="22" bestFit="1" customWidth="1"/>
    <col min="9998" max="9998" width="15.5703125" style="22" customWidth="1"/>
    <col min="9999" max="9999" width="13.7109375" style="22" bestFit="1" customWidth="1"/>
    <col min="10000" max="10240" width="11.42578125" style="22"/>
    <col min="10241" max="10241" width="50.140625" style="22" bestFit="1" customWidth="1"/>
    <col min="10242" max="10245" width="13.85546875" style="22" bestFit="1" customWidth="1"/>
    <col min="10246" max="10246" width="15.42578125" style="22" bestFit="1" customWidth="1"/>
    <col min="10247" max="10247" width="13.7109375" style="22" bestFit="1" customWidth="1"/>
    <col min="10248" max="10249" width="14.28515625" style="22" customWidth="1"/>
    <col min="10250" max="10250" width="13.7109375" style="22" customWidth="1"/>
    <col min="10251" max="10251" width="14.28515625" style="22" customWidth="1"/>
    <col min="10252" max="10253" width="12.7109375" style="22" bestFit="1" customWidth="1"/>
    <col min="10254" max="10254" width="15.5703125" style="22" customWidth="1"/>
    <col min="10255" max="10255" width="13.7109375" style="22" bestFit="1" customWidth="1"/>
    <col min="10256" max="10496" width="11.42578125" style="22"/>
    <col min="10497" max="10497" width="50.140625" style="22" bestFit="1" customWidth="1"/>
    <col min="10498" max="10501" width="13.85546875" style="22" bestFit="1" customWidth="1"/>
    <col min="10502" max="10502" width="15.42578125" style="22" bestFit="1" customWidth="1"/>
    <col min="10503" max="10503" width="13.7109375" style="22" bestFit="1" customWidth="1"/>
    <col min="10504" max="10505" width="14.28515625" style="22" customWidth="1"/>
    <col min="10506" max="10506" width="13.7109375" style="22" customWidth="1"/>
    <col min="10507" max="10507" width="14.28515625" style="22" customWidth="1"/>
    <col min="10508" max="10509" width="12.7109375" style="22" bestFit="1" customWidth="1"/>
    <col min="10510" max="10510" width="15.5703125" style="22" customWidth="1"/>
    <col min="10511" max="10511" width="13.7109375" style="22" bestFit="1" customWidth="1"/>
    <col min="10512" max="10752" width="11.42578125" style="22"/>
    <col min="10753" max="10753" width="50.140625" style="22" bestFit="1" customWidth="1"/>
    <col min="10754" max="10757" width="13.85546875" style="22" bestFit="1" customWidth="1"/>
    <col min="10758" max="10758" width="15.42578125" style="22" bestFit="1" customWidth="1"/>
    <col min="10759" max="10759" width="13.7109375" style="22" bestFit="1" customWidth="1"/>
    <col min="10760" max="10761" width="14.28515625" style="22" customWidth="1"/>
    <col min="10762" max="10762" width="13.7109375" style="22" customWidth="1"/>
    <col min="10763" max="10763" width="14.28515625" style="22" customWidth="1"/>
    <col min="10764" max="10765" width="12.7109375" style="22" bestFit="1" customWidth="1"/>
    <col min="10766" max="10766" width="15.5703125" style="22" customWidth="1"/>
    <col min="10767" max="10767" width="13.7109375" style="22" bestFit="1" customWidth="1"/>
    <col min="10768" max="11008" width="11.42578125" style="22"/>
    <col min="11009" max="11009" width="50.140625" style="22" bestFit="1" customWidth="1"/>
    <col min="11010" max="11013" width="13.85546875" style="22" bestFit="1" customWidth="1"/>
    <col min="11014" max="11014" width="15.42578125" style="22" bestFit="1" customWidth="1"/>
    <col min="11015" max="11015" width="13.7109375" style="22" bestFit="1" customWidth="1"/>
    <col min="11016" max="11017" width="14.28515625" style="22" customWidth="1"/>
    <col min="11018" max="11018" width="13.7109375" style="22" customWidth="1"/>
    <col min="11019" max="11019" width="14.28515625" style="22" customWidth="1"/>
    <col min="11020" max="11021" width="12.7109375" style="22" bestFit="1" customWidth="1"/>
    <col min="11022" max="11022" width="15.5703125" style="22" customWidth="1"/>
    <col min="11023" max="11023" width="13.7109375" style="22" bestFit="1" customWidth="1"/>
    <col min="11024" max="11264" width="11.42578125" style="22"/>
    <col min="11265" max="11265" width="50.140625" style="22" bestFit="1" customWidth="1"/>
    <col min="11266" max="11269" width="13.85546875" style="22" bestFit="1" customWidth="1"/>
    <col min="11270" max="11270" width="15.42578125" style="22" bestFit="1" customWidth="1"/>
    <col min="11271" max="11271" width="13.7109375" style="22" bestFit="1" customWidth="1"/>
    <col min="11272" max="11273" width="14.28515625" style="22" customWidth="1"/>
    <col min="11274" max="11274" width="13.7109375" style="22" customWidth="1"/>
    <col min="11275" max="11275" width="14.28515625" style="22" customWidth="1"/>
    <col min="11276" max="11277" width="12.7109375" style="22" bestFit="1" customWidth="1"/>
    <col min="11278" max="11278" width="15.5703125" style="22" customWidth="1"/>
    <col min="11279" max="11279" width="13.7109375" style="22" bestFit="1" customWidth="1"/>
    <col min="11280" max="11520" width="11.42578125" style="22"/>
    <col min="11521" max="11521" width="50.140625" style="22" bestFit="1" customWidth="1"/>
    <col min="11522" max="11525" width="13.85546875" style="22" bestFit="1" customWidth="1"/>
    <col min="11526" max="11526" width="15.42578125" style="22" bestFit="1" customWidth="1"/>
    <col min="11527" max="11527" width="13.7109375" style="22" bestFit="1" customWidth="1"/>
    <col min="11528" max="11529" width="14.28515625" style="22" customWidth="1"/>
    <col min="11530" max="11530" width="13.7109375" style="22" customWidth="1"/>
    <col min="11531" max="11531" width="14.28515625" style="22" customWidth="1"/>
    <col min="11532" max="11533" width="12.7109375" style="22" bestFit="1" customWidth="1"/>
    <col min="11534" max="11534" width="15.5703125" style="22" customWidth="1"/>
    <col min="11535" max="11535" width="13.7109375" style="22" bestFit="1" customWidth="1"/>
    <col min="11536" max="11776" width="11.42578125" style="22"/>
    <col min="11777" max="11777" width="50.140625" style="22" bestFit="1" customWidth="1"/>
    <col min="11778" max="11781" width="13.85546875" style="22" bestFit="1" customWidth="1"/>
    <col min="11782" max="11782" width="15.42578125" style="22" bestFit="1" customWidth="1"/>
    <col min="11783" max="11783" width="13.7109375" style="22" bestFit="1" customWidth="1"/>
    <col min="11784" max="11785" width="14.28515625" style="22" customWidth="1"/>
    <col min="11786" max="11786" width="13.7109375" style="22" customWidth="1"/>
    <col min="11787" max="11787" width="14.28515625" style="22" customWidth="1"/>
    <col min="11788" max="11789" width="12.7109375" style="22" bestFit="1" customWidth="1"/>
    <col min="11790" max="11790" width="15.5703125" style="22" customWidth="1"/>
    <col min="11791" max="11791" width="13.7109375" style="22" bestFit="1" customWidth="1"/>
    <col min="11792" max="12032" width="11.42578125" style="22"/>
    <col min="12033" max="12033" width="50.140625" style="22" bestFit="1" customWidth="1"/>
    <col min="12034" max="12037" width="13.85546875" style="22" bestFit="1" customWidth="1"/>
    <col min="12038" max="12038" width="15.42578125" style="22" bestFit="1" customWidth="1"/>
    <col min="12039" max="12039" width="13.7109375" style="22" bestFit="1" customWidth="1"/>
    <col min="12040" max="12041" width="14.28515625" style="22" customWidth="1"/>
    <col min="12042" max="12042" width="13.7109375" style="22" customWidth="1"/>
    <col min="12043" max="12043" width="14.28515625" style="22" customWidth="1"/>
    <col min="12044" max="12045" width="12.7109375" style="22" bestFit="1" customWidth="1"/>
    <col min="12046" max="12046" width="15.5703125" style="22" customWidth="1"/>
    <col min="12047" max="12047" width="13.7109375" style="22" bestFit="1" customWidth="1"/>
    <col min="12048" max="12288" width="11.42578125" style="22"/>
    <col min="12289" max="12289" width="50.140625" style="22" bestFit="1" customWidth="1"/>
    <col min="12290" max="12293" width="13.85546875" style="22" bestFit="1" customWidth="1"/>
    <col min="12294" max="12294" width="15.42578125" style="22" bestFit="1" customWidth="1"/>
    <col min="12295" max="12295" width="13.7109375" style="22" bestFit="1" customWidth="1"/>
    <col min="12296" max="12297" width="14.28515625" style="22" customWidth="1"/>
    <col min="12298" max="12298" width="13.7109375" style="22" customWidth="1"/>
    <col min="12299" max="12299" width="14.28515625" style="22" customWidth="1"/>
    <col min="12300" max="12301" width="12.7109375" style="22" bestFit="1" customWidth="1"/>
    <col min="12302" max="12302" width="15.5703125" style="22" customWidth="1"/>
    <col min="12303" max="12303" width="13.7109375" style="22" bestFit="1" customWidth="1"/>
    <col min="12304" max="12544" width="11.42578125" style="22"/>
    <col min="12545" max="12545" width="50.140625" style="22" bestFit="1" customWidth="1"/>
    <col min="12546" max="12549" width="13.85546875" style="22" bestFit="1" customWidth="1"/>
    <col min="12550" max="12550" width="15.42578125" style="22" bestFit="1" customWidth="1"/>
    <col min="12551" max="12551" width="13.7109375" style="22" bestFit="1" customWidth="1"/>
    <col min="12552" max="12553" width="14.28515625" style="22" customWidth="1"/>
    <col min="12554" max="12554" width="13.7109375" style="22" customWidth="1"/>
    <col min="12555" max="12555" width="14.28515625" style="22" customWidth="1"/>
    <col min="12556" max="12557" width="12.7109375" style="22" bestFit="1" customWidth="1"/>
    <col min="12558" max="12558" width="15.5703125" style="22" customWidth="1"/>
    <col min="12559" max="12559" width="13.7109375" style="22" bestFit="1" customWidth="1"/>
    <col min="12560" max="12800" width="11.42578125" style="22"/>
    <col min="12801" max="12801" width="50.140625" style="22" bestFit="1" customWidth="1"/>
    <col min="12802" max="12805" width="13.85546875" style="22" bestFit="1" customWidth="1"/>
    <col min="12806" max="12806" width="15.42578125" style="22" bestFit="1" customWidth="1"/>
    <col min="12807" max="12807" width="13.7109375" style="22" bestFit="1" customWidth="1"/>
    <col min="12808" max="12809" width="14.28515625" style="22" customWidth="1"/>
    <col min="12810" max="12810" width="13.7109375" style="22" customWidth="1"/>
    <col min="12811" max="12811" width="14.28515625" style="22" customWidth="1"/>
    <col min="12812" max="12813" width="12.7109375" style="22" bestFit="1" customWidth="1"/>
    <col min="12814" max="12814" width="15.5703125" style="22" customWidth="1"/>
    <col min="12815" max="12815" width="13.7109375" style="22" bestFit="1" customWidth="1"/>
    <col min="12816" max="13056" width="11.42578125" style="22"/>
    <col min="13057" max="13057" width="50.140625" style="22" bestFit="1" customWidth="1"/>
    <col min="13058" max="13061" width="13.85546875" style="22" bestFit="1" customWidth="1"/>
    <col min="13062" max="13062" width="15.42578125" style="22" bestFit="1" customWidth="1"/>
    <col min="13063" max="13063" width="13.7109375" style="22" bestFit="1" customWidth="1"/>
    <col min="13064" max="13065" width="14.28515625" style="22" customWidth="1"/>
    <col min="13066" max="13066" width="13.7109375" style="22" customWidth="1"/>
    <col min="13067" max="13067" width="14.28515625" style="22" customWidth="1"/>
    <col min="13068" max="13069" width="12.7109375" style="22" bestFit="1" customWidth="1"/>
    <col min="13070" max="13070" width="15.5703125" style="22" customWidth="1"/>
    <col min="13071" max="13071" width="13.7109375" style="22" bestFit="1" customWidth="1"/>
    <col min="13072" max="13312" width="11.42578125" style="22"/>
    <col min="13313" max="13313" width="50.140625" style="22" bestFit="1" customWidth="1"/>
    <col min="13314" max="13317" width="13.85546875" style="22" bestFit="1" customWidth="1"/>
    <col min="13318" max="13318" width="15.42578125" style="22" bestFit="1" customWidth="1"/>
    <col min="13319" max="13319" width="13.7109375" style="22" bestFit="1" customWidth="1"/>
    <col min="13320" max="13321" width="14.28515625" style="22" customWidth="1"/>
    <col min="13322" max="13322" width="13.7109375" style="22" customWidth="1"/>
    <col min="13323" max="13323" width="14.28515625" style="22" customWidth="1"/>
    <col min="13324" max="13325" width="12.7109375" style="22" bestFit="1" customWidth="1"/>
    <col min="13326" max="13326" width="15.5703125" style="22" customWidth="1"/>
    <col min="13327" max="13327" width="13.7109375" style="22" bestFit="1" customWidth="1"/>
    <col min="13328" max="13568" width="11.42578125" style="22"/>
    <col min="13569" max="13569" width="50.140625" style="22" bestFit="1" customWidth="1"/>
    <col min="13570" max="13573" width="13.85546875" style="22" bestFit="1" customWidth="1"/>
    <col min="13574" max="13574" width="15.42578125" style="22" bestFit="1" customWidth="1"/>
    <col min="13575" max="13575" width="13.7109375" style="22" bestFit="1" customWidth="1"/>
    <col min="13576" max="13577" width="14.28515625" style="22" customWidth="1"/>
    <col min="13578" max="13578" width="13.7109375" style="22" customWidth="1"/>
    <col min="13579" max="13579" width="14.28515625" style="22" customWidth="1"/>
    <col min="13580" max="13581" width="12.7109375" style="22" bestFit="1" customWidth="1"/>
    <col min="13582" max="13582" width="15.5703125" style="22" customWidth="1"/>
    <col min="13583" max="13583" width="13.7109375" style="22" bestFit="1" customWidth="1"/>
    <col min="13584" max="13824" width="11.42578125" style="22"/>
    <col min="13825" max="13825" width="50.140625" style="22" bestFit="1" customWidth="1"/>
    <col min="13826" max="13829" width="13.85546875" style="22" bestFit="1" customWidth="1"/>
    <col min="13830" max="13830" width="15.42578125" style="22" bestFit="1" customWidth="1"/>
    <col min="13831" max="13831" width="13.7109375" style="22" bestFit="1" customWidth="1"/>
    <col min="13832" max="13833" width="14.28515625" style="22" customWidth="1"/>
    <col min="13834" max="13834" width="13.7109375" style="22" customWidth="1"/>
    <col min="13835" max="13835" width="14.28515625" style="22" customWidth="1"/>
    <col min="13836" max="13837" width="12.7109375" style="22" bestFit="1" customWidth="1"/>
    <col min="13838" max="13838" width="15.5703125" style="22" customWidth="1"/>
    <col min="13839" max="13839" width="13.7109375" style="22" bestFit="1" customWidth="1"/>
    <col min="13840" max="14080" width="11.42578125" style="22"/>
    <col min="14081" max="14081" width="50.140625" style="22" bestFit="1" customWidth="1"/>
    <col min="14082" max="14085" width="13.85546875" style="22" bestFit="1" customWidth="1"/>
    <col min="14086" max="14086" width="15.42578125" style="22" bestFit="1" customWidth="1"/>
    <col min="14087" max="14087" width="13.7109375" style="22" bestFit="1" customWidth="1"/>
    <col min="14088" max="14089" width="14.28515625" style="22" customWidth="1"/>
    <col min="14090" max="14090" width="13.7109375" style="22" customWidth="1"/>
    <col min="14091" max="14091" width="14.28515625" style="22" customWidth="1"/>
    <col min="14092" max="14093" width="12.7109375" style="22" bestFit="1" customWidth="1"/>
    <col min="14094" max="14094" width="15.5703125" style="22" customWidth="1"/>
    <col min="14095" max="14095" width="13.7109375" style="22" bestFit="1" customWidth="1"/>
    <col min="14096" max="14336" width="11.42578125" style="22"/>
    <col min="14337" max="14337" width="50.140625" style="22" bestFit="1" customWidth="1"/>
    <col min="14338" max="14341" width="13.85546875" style="22" bestFit="1" customWidth="1"/>
    <col min="14342" max="14342" width="15.42578125" style="22" bestFit="1" customWidth="1"/>
    <col min="14343" max="14343" width="13.7109375" style="22" bestFit="1" customWidth="1"/>
    <col min="14344" max="14345" width="14.28515625" style="22" customWidth="1"/>
    <col min="14346" max="14346" width="13.7109375" style="22" customWidth="1"/>
    <col min="14347" max="14347" width="14.28515625" style="22" customWidth="1"/>
    <col min="14348" max="14349" width="12.7109375" style="22" bestFit="1" customWidth="1"/>
    <col min="14350" max="14350" width="15.5703125" style="22" customWidth="1"/>
    <col min="14351" max="14351" width="13.7109375" style="22" bestFit="1" customWidth="1"/>
    <col min="14352" max="14592" width="11.42578125" style="22"/>
    <col min="14593" max="14593" width="50.140625" style="22" bestFit="1" customWidth="1"/>
    <col min="14594" max="14597" width="13.85546875" style="22" bestFit="1" customWidth="1"/>
    <col min="14598" max="14598" width="15.42578125" style="22" bestFit="1" customWidth="1"/>
    <col min="14599" max="14599" width="13.7109375" style="22" bestFit="1" customWidth="1"/>
    <col min="14600" max="14601" width="14.28515625" style="22" customWidth="1"/>
    <col min="14602" max="14602" width="13.7109375" style="22" customWidth="1"/>
    <col min="14603" max="14603" width="14.28515625" style="22" customWidth="1"/>
    <col min="14604" max="14605" width="12.7109375" style="22" bestFit="1" customWidth="1"/>
    <col min="14606" max="14606" width="15.5703125" style="22" customWidth="1"/>
    <col min="14607" max="14607" width="13.7109375" style="22" bestFit="1" customWidth="1"/>
    <col min="14608" max="14848" width="11.42578125" style="22"/>
    <col min="14849" max="14849" width="50.140625" style="22" bestFit="1" customWidth="1"/>
    <col min="14850" max="14853" width="13.85546875" style="22" bestFit="1" customWidth="1"/>
    <col min="14854" max="14854" width="15.42578125" style="22" bestFit="1" customWidth="1"/>
    <col min="14855" max="14855" width="13.7109375" style="22" bestFit="1" customWidth="1"/>
    <col min="14856" max="14857" width="14.28515625" style="22" customWidth="1"/>
    <col min="14858" max="14858" width="13.7109375" style="22" customWidth="1"/>
    <col min="14859" max="14859" width="14.28515625" style="22" customWidth="1"/>
    <col min="14860" max="14861" width="12.7109375" style="22" bestFit="1" customWidth="1"/>
    <col min="14862" max="14862" width="15.5703125" style="22" customWidth="1"/>
    <col min="14863" max="14863" width="13.7109375" style="22" bestFit="1" customWidth="1"/>
    <col min="14864" max="15104" width="11.42578125" style="22"/>
    <col min="15105" max="15105" width="50.140625" style="22" bestFit="1" customWidth="1"/>
    <col min="15106" max="15109" width="13.85546875" style="22" bestFit="1" customWidth="1"/>
    <col min="15110" max="15110" width="15.42578125" style="22" bestFit="1" customWidth="1"/>
    <col min="15111" max="15111" width="13.7109375" style="22" bestFit="1" customWidth="1"/>
    <col min="15112" max="15113" width="14.28515625" style="22" customWidth="1"/>
    <col min="15114" max="15114" width="13.7109375" style="22" customWidth="1"/>
    <col min="15115" max="15115" width="14.28515625" style="22" customWidth="1"/>
    <col min="15116" max="15117" width="12.7109375" style="22" bestFit="1" customWidth="1"/>
    <col min="15118" max="15118" width="15.5703125" style="22" customWidth="1"/>
    <col min="15119" max="15119" width="13.7109375" style="22" bestFit="1" customWidth="1"/>
    <col min="15120" max="15360" width="11.42578125" style="22"/>
    <col min="15361" max="15361" width="50.140625" style="22" bestFit="1" customWidth="1"/>
    <col min="15362" max="15365" width="13.85546875" style="22" bestFit="1" customWidth="1"/>
    <col min="15366" max="15366" width="15.42578125" style="22" bestFit="1" customWidth="1"/>
    <col min="15367" max="15367" width="13.7109375" style="22" bestFit="1" customWidth="1"/>
    <col min="15368" max="15369" width="14.28515625" style="22" customWidth="1"/>
    <col min="15370" max="15370" width="13.7109375" style="22" customWidth="1"/>
    <col min="15371" max="15371" width="14.28515625" style="22" customWidth="1"/>
    <col min="15372" max="15373" width="12.7109375" style="22" bestFit="1" customWidth="1"/>
    <col min="15374" max="15374" width="15.5703125" style="22" customWidth="1"/>
    <col min="15375" max="15375" width="13.7109375" style="22" bestFit="1" customWidth="1"/>
    <col min="15376" max="15616" width="11.42578125" style="22"/>
    <col min="15617" max="15617" width="50.140625" style="22" bestFit="1" customWidth="1"/>
    <col min="15618" max="15621" width="13.85546875" style="22" bestFit="1" customWidth="1"/>
    <col min="15622" max="15622" width="15.42578125" style="22" bestFit="1" customWidth="1"/>
    <col min="15623" max="15623" width="13.7109375" style="22" bestFit="1" customWidth="1"/>
    <col min="15624" max="15625" width="14.28515625" style="22" customWidth="1"/>
    <col min="15626" max="15626" width="13.7109375" style="22" customWidth="1"/>
    <col min="15627" max="15627" width="14.28515625" style="22" customWidth="1"/>
    <col min="15628" max="15629" width="12.7109375" style="22" bestFit="1" customWidth="1"/>
    <col min="15630" max="15630" width="15.5703125" style="22" customWidth="1"/>
    <col min="15631" max="15631" width="13.7109375" style="22" bestFit="1" customWidth="1"/>
    <col min="15632" max="15872" width="11.42578125" style="22"/>
    <col min="15873" max="15873" width="50.140625" style="22" bestFit="1" customWidth="1"/>
    <col min="15874" max="15877" width="13.85546875" style="22" bestFit="1" customWidth="1"/>
    <col min="15878" max="15878" width="15.42578125" style="22" bestFit="1" customWidth="1"/>
    <col min="15879" max="15879" width="13.7109375" style="22" bestFit="1" customWidth="1"/>
    <col min="15880" max="15881" width="14.28515625" style="22" customWidth="1"/>
    <col min="15882" max="15882" width="13.7109375" style="22" customWidth="1"/>
    <col min="15883" max="15883" width="14.28515625" style="22" customWidth="1"/>
    <col min="15884" max="15885" width="12.7109375" style="22" bestFit="1" customWidth="1"/>
    <col min="15886" max="15886" width="15.5703125" style="22" customWidth="1"/>
    <col min="15887" max="15887" width="13.7109375" style="22" bestFit="1" customWidth="1"/>
    <col min="15888" max="16128" width="11.42578125" style="22"/>
    <col min="16129" max="16129" width="50.140625" style="22" bestFit="1" customWidth="1"/>
    <col min="16130" max="16133" width="13.85546875" style="22" bestFit="1" customWidth="1"/>
    <col min="16134" max="16134" width="15.42578125" style="22" bestFit="1" customWidth="1"/>
    <col min="16135" max="16135" width="13.7109375" style="22" bestFit="1" customWidth="1"/>
    <col min="16136" max="16137" width="14.28515625" style="22" customWidth="1"/>
    <col min="16138" max="16138" width="13.7109375" style="22" customWidth="1"/>
    <col min="16139" max="16139" width="14.28515625" style="22" customWidth="1"/>
    <col min="16140" max="16141" width="12.7109375" style="22" bestFit="1" customWidth="1"/>
    <col min="16142" max="16142" width="15.5703125" style="22" customWidth="1"/>
    <col min="16143" max="16143" width="13.7109375" style="22" bestFit="1" customWidth="1"/>
    <col min="16144" max="16384" width="11.42578125" style="22"/>
  </cols>
  <sheetData>
    <row r="4" spans="1:14" ht="15" x14ac:dyDescent="0.2">
      <c r="A4" s="820" t="s">
        <v>300</v>
      </c>
      <c r="B4" s="820"/>
      <c r="C4" s="820"/>
      <c r="D4" s="820"/>
      <c r="E4" s="820"/>
      <c r="F4" s="820"/>
      <c r="G4" s="820"/>
      <c r="H4" s="820"/>
      <c r="I4" s="820"/>
      <c r="J4" s="820"/>
    </row>
    <row r="6" spans="1:14" x14ac:dyDescent="0.2">
      <c r="B6" s="21"/>
      <c r="C6" s="21"/>
      <c r="D6" s="21"/>
    </row>
    <row r="7" spans="1:14" ht="15.75" x14ac:dyDescent="0.25">
      <c r="A7" s="807" t="s">
        <v>301</v>
      </c>
      <c r="B7" s="807"/>
      <c r="C7" s="807"/>
      <c r="D7" s="807"/>
      <c r="E7" s="807"/>
      <c r="F7" s="121"/>
      <c r="G7" s="121"/>
      <c r="H7" s="121"/>
      <c r="I7" s="121"/>
      <c r="J7" s="121"/>
      <c r="K7" s="121"/>
      <c r="L7" s="121"/>
      <c r="M7" s="121"/>
      <c r="N7" s="121"/>
    </row>
    <row r="8" spans="1:14" ht="16.5" thickBot="1" x14ac:dyDescent="0.3">
      <c r="A8" s="121"/>
      <c r="B8" s="121"/>
      <c r="C8" s="121"/>
      <c r="D8" s="121"/>
      <c r="N8" s="121"/>
    </row>
    <row r="9" spans="1:14" ht="15.75" thickBot="1" x14ac:dyDescent="0.3">
      <c r="A9" s="223"/>
      <c r="B9" s="202" t="s">
        <v>44</v>
      </c>
      <c r="C9" s="202" t="s">
        <v>45</v>
      </c>
      <c r="D9" s="202" t="s">
        <v>46</v>
      </c>
    </row>
    <row r="10" spans="1:14" x14ac:dyDescent="0.2">
      <c r="A10" s="225" t="s">
        <v>286</v>
      </c>
      <c r="B10" s="614">
        <v>35343924.445088834</v>
      </c>
      <c r="C10" s="614">
        <v>39339214.625099279</v>
      </c>
      <c r="D10" s="614">
        <v>61881017.462112136</v>
      </c>
    </row>
    <row r="11" spans="1:14" x14ac:dyDescent="0.2">
      <c r="A11" s="227" t="s">
        <v>288</v>
      </c>
      <c r="B11" s="615">
        <v>13902349.7681763</v>
      </c>
      <c r="C11" s="615">
        <v>15807029.828721216</v>
      </c>
      <c r="D11" s="615">
        <v>25653694.192480765</v>
      </c>
      <c r="E11" s="128"/>
    </row>
    <row r="12" spans="1:14" x14ac:dyDescent="0.2">
      <c r="A12" s="227" t="s">
        <v>290</v>
      </c>
      <c r="B12" s="614">
        <v>5504794.3762709936</v>
      </c>
      <c r="C12" s="614">
        <v>6053178.2491601566</v>
      </c>
      <c r="D12" s="614">
        <v>9944173.0954085309</v>
      </c>
      <c r="E12" s="128"/>
    </row>
    <row r="13" spans="1:14" x14ac:dyDescent="0.2">
      <c r="A13" s="227" t="s">
        <v>292</v>
      </c>
      <c r="B13" s="615">
        <v>8453185.0612654332</v>
      </c>
      <c r="C13" s="615">
        <v>9546263.665602617</v>
      </c>
      <c r="D13" s="615">
        <v>16859772.153332032</v>
      </c>
      <c r="E13" s="128"/>
    </row>
    <row r="14" spans="1:14" x14ac:dyDescent="0.2">
      <c r="A14" s="227" t="s">
        <v>294</v>
      </c>
      <c r="B14" s="614">
        <v>2478458.3958964595</v>
      </c>
      <c r="C14" s="614">
        <v>2953876.2919878666</v>
      </c>
      <c r="D14" s="614">
        <v>5119509.951067022</v>
      </c>
      <c r="E14" s="128"/>
    </row>
    <row r="15" spans="1:14" x14ac:dyDescent="0.2">
      <c r="A15" s="227" t="s">
        <v>296</v>
      </c>
      <c r="B15" s="615">
        <v>2622209.1369845136</v>
      </c>
      <c r="C15" s="615">
        <v>3099706.4903439917</v>
      </c>
      <c r="D15" s="615">
        <v>5211438.2183617605</v>
      </c>
      <c r="E15" s="128"/>
    </row>
    <row r="16" spans="1:14" x14ac:dyDescent="0.2">
      <c r="A16" s="227" t="s">
        <v>297</v>
      </c>
      <c r="B16" s="614">
        <v>701694.08824596379</v>
      </c>
      <c r="C16" s="614">
        <v>664078.05114202772</v>
      </c>
      <c r="D16" s="614">
        <v>844390.56533244206</v>
      </c>
      <c r="E16" s="128"/>
    </row>
    <row r="17" spans="1:13" ht="13.5" thickBot="1" x14ac:dyDescent="0.25">
      <c r="A17" s="228" t="s">
        <v>283</v>
      </c>
      <c r="B17" s="616">
        <v>69006615.271928489</v>
      </c>
      <c r="C17" s="616">
        <v>77463347.202057138</v>
      </c>
      <c r="D17" s="616">
        <v>125513995.63809469</v>
      </c>
      <c r="E17" s="128"/>
    </row>
    <row r="18" spans="1:13" ht="13.5" thickBot="1" x14ac:dyDescent="0.25">
      <c r="A18" s="242" t="s">
        <v>284</v>
      </c>
      <c r="B18" s="243">
        <v>111.07239821259552</v>
      </c>
      <c r="C18" s="243">
        <v>111.21657753461497</v>
      </c>
      <c r="D18" s="243">
        <v>106.70019113619605</v>
      </c>
    </row>
    <row r="19" spans="1:13" x14ac:dyDescent="0.2">
      <c r="B19" s="21"/>
      <c r="C19" s="21"/>
      <c r="D19" s="21"/>
    </row>
    <row r="20" spans="1:13" ht="13.5" thickBot="1" x14ac:dyDescent="0.25">
      <c r="B20" s="47"/>
      <c r="C20" s="47"/>
      <c r="D20" s="47"/>
      <c r="E20" s="47"/>
      <c r="L20" s="244"/>
      <c r="M20" s="244"/>
    </row>
    <row r="21" spans="1:13" ht="15.75" thickBot="1" x14ac:dyDescent="0.3">
      <c r="A21" s="223"/>
      <c r="B21" s="202" t="s">
        <v>47</v>
      </c>
      <c r="C21" s="202" t="s">
        <v>48</v>
      </c>
      <c r="D21" s="202" t="s">
        <v>49</v>
      </c>
    </row>
    <row r="22" spans="1:13" x14ac:dyDescent="0.2">
      <c r="A22" s="225" t="s">
        <v>286</v>
      </c>
      <c r="B22" s="614">
        <v>67784332.218365446</v>
      </c>
      <c r="C22" s="614">
        <v>86960667.393209681</v>
      </c>
      <c r="D22" s="614">
        <v>84309925.349308729</v>
      </c>
    </row>
    <row r="23" spans="1:13" x14ac:dyDescent="0.2">
      <c r="A23" s="227" t="s">
        <v>288</v>
      </c>
      <c r="B23" s="615">
        <v>17862144.230234541</v>
      </c>
      <c r="C23" s="615">
        <v>23762835.574660819</v>
      </c>
      <c r="D23" s="615">
        <v>22118301.533687528</v>
      </c>
    </row>
    <row r="24" spans="1:13" x14ac:dyDescent="0.2">
      <c r="A24" s="227" t="s">
        <v>290</v>
      </c>
      <c r="B24" s="614">
        <v>5293545.8087841738</v>
      </c>
      <c r="C24" s="614">
        <v>6484653.2740067802</v>
      </c>
      <c r="D24" s="614">
        <v>6275587.8380301325</v>
      </c>
    </row>
    <row r="25" spans="1:13" x14ac:dyDescent="0.2">
      <c r="A25" s="227" t="s">
        <v>292</v>
      </c>
      <c r="B25" s="615">
        <v>12937705.105942326</v>
      </c>
      <c r="C25" s="615">
        <v>14629465.267810034</v>
      </c>
      <c r="D25" s="615">
        <v>14156637.666207539</v>
      </c>
    </row>
    <row r="26" spans="1:13" x14ac:dyDescent="0.2">
      <c r="A26" s="227" t="s">
        <v>294</v>
      </c>
      <c r="B26" s="614">
        <v>6149791.1443652967</v>
      </c>
      <c r="C26" s="614">
        <v>6540304.2044268241</v>
      </c>
      <c r="D26" s="614">
        <v>6686473.5026588347</v>
      </c>
    </row>
    <row r="27" spans="1:13" x14ac:dyDescent="0.2">
      <c r="A27" s="227" t="s">
        <v>296</v>
      </c>
      <c r="B27" s="615">
        <v>3965603.1318785022</v>
      </c>
      <c r="C27" s="615">
        <v>4111533.2219481887</v>
      </c>
      <c r="D27" s="615">
        <v>4176150.885934243</v>
      </c>
    </row>
    <row r="28" spans="1:13" x14ac:dyDescent="0.2">
      <c r="A28" s="227" t="s">
        <v>297</v>
      </c>
      <c r="B28" s="614">
        <v>0</v>
      </c>
      <c r="C28" s="614">
        <v>0</v>
      </c>
      <c r="D28" s="614">
        <v>0</v>
      </c>
    </row>
    <row r="29" spans="1:13" ht="13.5" thickBot="1" x14ac:dyDescent="0.25">
      <c r="A29" s="228" t="s">
        <v>283</v>
      </c>
      <c r="B29" s="616">
        <v>113993121.6395703</v>
      </c>
      <c r="C29" s="616">
        <v>142489458.93606237</v>
      </c>
      <c r="D29" s="616">
        <v>137723076.77582699</v>
      </c>
    </row>
    <row r="30" spans="1:13" ht="13.5" thickBot="1" x14ac:dyDescent="0.25">
      <c r="A30" s="82" t="s">
        <v>284</v>
      </c>
      <c r="B30" s="243">
        <v>102.02379234540028</v>
      </c>
      <c r="C30" s="243">
        <v>102.62062700156521</v>
      </c>
      <c r="D30" s="243">
        <v>101.07470332230308</v>
      </c>
    </row>
    <row r="31" spans="1:13" x14ac:dyDescent="0.2">
      <c r="B31" s="21"/>
      <c r="C31" s="21"/>
      <c r="D31" s="21"/>
    </row>
    <row r="32" spans="1:13" ht="13.5" thickBot="1" x14ac:dyDescent="0.25">
      <c r="B32" s="47"/>
      <c r="C32" s="47"/>
      <c r="D32" s="47"/>
    </row>
    <row r="33" spans="1:5" ht="15.75" thickBot="1" x14ac:dyDescent="0.3">
      <c r="A33" s="223"/>
      <c r="B33" s="671" t="s">
        <v>50</v>
      </c>
      <c r="C33" s="671" t="s">
        <v>51</v>
      </c>
      <c r="D33" s="671" t="s">
        <v>52</v>
      </c>
    </row>
    <row r="34" spans="1:5" x14ac:dyDescent="0.2">
      <c r="A34" s="225" t="s">
        <v>286</v>
      </c>
      <c r="B34" s="614">
        <v>71421578.123492166</v>
      </c>
      <c r="C34" s="614">
        <v>98915075.25504747</v>
      </c>
      <c r="D34" s="614">
        <v>63580349.677161679</v>
      </c>
      <c r="E34" s="93"/>
    </row>
    <row r="35" spans="1:5" x14ac:dyDescent="0.2">
      <c r="A35" s="227" t="s">
        <v>288</v>
      </c>
      <c r="B35" s="615">
        <v>32464503.112367813</v>
      </c>
      <c r="C35" s="615">
        <v>43460572.081145965</v>
      </c>
      <c r="D35" s="615">
        <v>30877507.243030228</v>
      </c>
      <c r="E35" s="93"/>
    </row>
    <row r="36" spans="1:5" x14ac:dyDescent="0.2">
      <c r="A36" s="227" t="s">
        <v>290</v>
      </c>
      <c r="B36" s="614">
        <v>11007426.075836362</v>
      </c>
      <c r="C36" s="614">
        <v>15207669.757549614</v>
      </c>
      <c r="D36" s="614">
        <v>9814643.9220104553</v>
      </c>
      <c r="E36" s="93"/>
    </row>
    <row r="37" spans="1:5" x14ac:dyDescent="0.2">
      <c r="A37" s="227" t="s">
        <v>292</v>
      </c>
      <c r="B37" s="615">
        <v>26571828.986345083</v>
      </c>
      <c r="C37" s="615">
        <v>36770583.746045627</v>
      </c>
      <c r="D37" s="615">
        <v>25042860.475704543</v>
      </c>
      <c r="E37" s="93"/>
    </row>
    <row r="38" spans="1:5" x14ac:dyDescent="0.2">
      <c r="A38" s="227" t="s">
        <v>294</v>
      </c>
      <c r="B38" s="614">
        <v>11870375.173568172</v>
      </c>
      <c r="C38" s="614">
        <v>16509733.121886246</v>
      </c>
      <c r="D38" s="614">
        <v>11043025.255288802</v>
      </c>
      <c r="E38" s="93"/>
    </row>
    <row r="39" spans="1:5" x14ac:dyDescent="0.2">
      <c r="A39" s="227" t="s">
        <v>296</v>
      </c>
      <c r="B39" s="615">
        <v>5878446.1799000064</v>
      </c>
      <c r="C39" s="615">
        <v>8998055.8729231283</v>
      </c>
      <c r="D39" s="615">
        <v>5673579.9444164895</v>
      </c>
      <c r="E39" s="93"/>
    </row>
    <row r="40" spans="1:5" x14ac:dyDescent="0.2">
      <c r="A40" s="227" t="s">
        <v>297</v>
      </c>
      <c r="B40" s="614">
        <v>125100.99852486546</v>
      </c>
      <c r="C40" s="614">
        <v>131421.87665332065</v>
      </c>
      <c r="D40" s="614">
        <v>142757.96485815319</v>
      </c>
      <c r="E40" s="93"/>
    </row>
    <row r="41" spans="1:5" ht="13.5" thickBot="1" x14ac:dyDescent="0.25">
      <c r="A41" s="228" t="s">
        <v>283</v>
      </c>
      <c r="B41" s="616">
        <v>159339258.65003446</v>
      </c>
      <c r="C41" s="616">
        <v>219993111.71125138</v>
      </c>
      <c r="D41" s="616">
        <v>146174724.48247036</v>
      </c>
      <c r="E41" s="93"/>
    </row>
    <row r="42" spans="1:5" ht="13.5" thickBot="1" x14ac:dyDescent="0.25">
      <c r="A42" s="82" t="s">
        <v>284</v>
      </c>
      <c r="B42" s="243">
        <v>98.087885929693584</v>
      </c>
      <c r="C42" s="243">
        <v>98.570818051951747</v>
      </c>
      <c r="D42" s="243">
        <v>100.39093611331327</v>
      </c>
      <c r="E42" s="93"/>
    </row>
    <row r="43" spans="1:5" x14ac:dyDescent="0.2">
      <c r="B43" s="21"/>
      <c r="C43" s="21"/>
      <c r="D43" s="21"/>
      <c r="E43" s="93"/>
    </row>
    <row r="44" spans="1:5" ht="13.5" thickBot="1" x14ac:dyDescent="0.25">
      <c r="B44" s="47"/>
      <c r="C44" s="47"/>
      <c r="D44" s="47"/>
      <c r="E44" s="93"/>
    </row>
    <row r="45" spans="1:5" ht="15.75" thickBot="1" x14ac:dyDescent="0.3">
      <c r="A45" s="223"/>
      <c r="B45" s="671" t="s">
        <v>53</v>
      </c>
      <c r="C45" s="671" t="s">
        <v>54</v>
      </c>
      <c r="D45" s="671" t="s">
        <v>55</v>
      </c>
      <c r="E45" s="93"/>
    </row>
    <row r="46" spans="1:5" x14ac:dyDescent="0.2">
      <c r="A46" s="225" t="s">
        <v>286</v>
      </c>
      <c r="B46" s="614">
        <v>78060316.582831219</v>
      </c>
      <c r="C46" s="614">
        <v>62707053.50624612</v>
      </c>
      <c r="D46" s="614">
        <v>60005418.697880507</v>
      </c>
      <c r="E46" s="93"/>
    </row>
    <row r="47" spans="1:5" x14ac:dyDescent="0.2">
      <c r="A47" s="227" t="s">
        <v>288</v>
      </c>
      <c r="B47" s="615">
        <v>25894227.555615094</v>
      </c>
      <c r="C47" s="615">
        <v>21745100.064747166</v>
      </c>
      <c r="D47" s="615">
        <v>21513959.706060383</v>
      </c>
      <c r="E47" s="93"/>
    </row>
    <row r="48" spans="1:5" x14ac:dyDescent="0.2">
      <c r="A48" s="227" t="s">
        <v>290</v>
      </c>
      <c r="B48" s="614">
        <v>9275936.1862121038</v>
      </c>
      <c r="C48" s="614">
        <v>6836675.8054459197</v>
      </c>
      <c r="D48" s="614">
        <v>6588842.2849812731</v>
      </c>
      <c r="E48" s="93"/>
    </row>
    <row r="49" spans="1:6" x14ac:dyDescent="0.2">
      <c r="A49" s="227" t="s">
        <v>292</v>
      </c>
      <c r="B49" s="615">
        <v>20840971.836025976</v>
      </c>
      <c r="C49" s="615">
        <v>17711872.577042956</v>
      </c>
      <c r="D49" s="615">
        <v>17107952.518916998</v>
      </c>
      <c r="E49" s="93"/>
    </row>
    <row r="50" spans="1:6" x14ac:dyDescent="0.2">
      <c r="A50" s="227" t="s">
        <v>294</v>
      </c>
      <c r="B50" s="614">
        <v>7215779.5548120756</v>
      </c>
      <c r="C50" s="614">
        <v>5516629.7411683565</v>
      </c>
      <c r="D50" s="614">
        <v>5601375.622826213</v>
      </c>
      <c r="E50" s="93"/>
    </row>
    <row r="51" spans="1:6" x14ac:dyDescent="0.2">
      <c r="A51" s="227" t="s">
        <v>296</v>
      </c>
      <c r="B51" s="615">
        <v>8733652.4270620849</v>
      </c>
      <c r="C51" s="615">
        <v>6523395.8048694087</v>
      </c>
      <c r="D51" s="615">
        <v>6407814.8932562666</v>
      </c>
      <c r="E51" s="93"/>
    </row>
    <row r="52" spans="1:6" x14ac:dyDescent="0.2">
      <c r="A52" s="227" t="s">
        <v>297</v>
      </c>
      <c r="B52" s="614">
        <v>86823.063604707073</v>
      </c>
      <c r="C52" s="614">
        <v>87128.952169032622</v>
      </c>
      <c r="D52" s="614">
        <v>83116.136338802025</v>
      </c>
      <c r="E52" s="93"/>
      <c r="F52" s="93"/>
    </row>
    <row r="53" spans="1:6" ht="13.5" thickBot="1" x14ac:dyDescent="0.25">
      <c r="A53" s="228" t="s">
        <v>283</v>
      </c>
      <c r="B53" s="616">
        <v>150107707.20616329</v>
      </c>
      <c r="C53" s="616">
        <v>121127856.45168896</v>
      </c>
      <c r="D53" s="616">
        <v>117308479.86026044</v>
      </c>
      <c r="E53" s="93"/>
      <c r="F53" s="93"/>
    </row>
    <row r="54" spans="1:6" ht="13.5" thickBot="1" x14ac:dyDescent="0.25">
      <c r="A54" s="82" t="s">
        <v>284</v>
      </c>
      <c r="B54" s="243">
        <v>111.98774927831913</v>
      </c>
      <c r="C54" s="243">
        <v>113.67477014700086</v>
      </c>
      <c r="D54" s="243">
        <v>114.37788957360551</v>
      </c>
      <c r="E54" s="93"/>
    </row>
    <row r="55" spans="1:6" x14ac:dyDescent="0.2">
      <c r="A55" s="231"/>
      <c r="B55" s="21"/>
      <c r="C55" s="21"/>
      <c r="D55" s="21"/>
    </row>
    <row r="56" spans="1:6" x14ac:dyDescent="0.2">
      <c r="B56" s="244"/>
      <c r="C56" s="244"/>
      <c r="D56" s="244"/>
    </row>
    <row r="75" spans="1:15" ht="13.5" thickBot="1" x14ac:dyDescent="0.25"/>
    <row r="76" spans="1:15" ht="18.75" thickBot="1" x14ac:dyDescent="0.3">
      <c r="A76" s="245" t="s">
        <v>185</v>
      </c>
      <c r="B76" s="246"/>
      <c r="C76" s="246"/>
      <c r="D76" s="246"/>
      <c r="E76" s="246"/>
      <c r="F76" s="246"/>
      <c r="G76" s="246"/>
      <c r="H76" s="246"/>
      <c r="I76" s="246"/>
      <c r="J76" s="246"/>
      <c r="K76" s="246"/>
      <c r="L76" s="246"/>
      <c r="M76" s="246"/>
      <c r="N76" s="247"/>
    </row>
    <row r="77" spans="1:15" ht="15.75" thickBot="1" x14ac:dyDescent="0.3">
      <c r="A77" s="248"/>
      <c r="B77" s="249" t="s">
        <v>44</v>
      </c>
      <c r="C77" s="249" t="s">
        <v>45</v>
      </c>
      <c r="D77" s="249" t="s">
        <v>46</v>
      </c>
      <c r="E77" s="249" t="s">
        <v>47</v>
      </c>
      <c r="F77" s="249" t="s">
        <v>48</v>
      </c>
      <c r="G77" s="249" t="s">
        <v>49</v>
      </c>
      <c r="H77" s="249" t="s">
        <v>50</v>
      </c>
      <c r="I77" s="249" t="s">
        <v>51</v>
      </c>
      <c r="J77" s="249" t="s">
        <v>52</v>
      </c>
      <c r="K77" s="249" t="s">
        <v>53</v>
      </c>
      <c r="L77" s="249" t="s">
        <v>54</v>
      </c>
      <c r="M77" s="209" t="s">
        <v>55</v>
      </c>
      <c r="N77" s="143"/>
    </row>
    <row r="78" spans="1:15" ht="13.5" thickBot="1" x14ac:dyDescent="0.25">
      <c r="A78" s="250" t="s">
        <v>286</v>
      </c>
      <c r="B78" s="251">
        <f>B10</f>
        <v>35343924.445088834</v>
      </c>
      <c r="C78" s="251">
        <f>C10</f>
        <v>39339214.625099279</v>
      </c>
      <c r="D78" s="251">
        <f>D10</f>
        <v>61881017.462112136</v>
      </c>
      <c r="E78" s="251">
        <f>B22</f>
        <v>67784332.218365446</v>
      </c>
      <c r="F78" s="251">
        <f t="shared" ref="F78:G85" si="0">C22</f>
        <v>86960667.393209681</v>
      </c>
      <c r="G78" s="251">
        <f t="shared" si="0"/>
        <v>84309925.349308729</v>
      </c>
      <c r="H78" s="251">
        <f>B34</f>
        <v>71421578.123492166</v>
      </c>
      <c r="I78" s="251">
        <f t="shared" ref="I78:J85" si="1">C34</f>
        <v>98915075.25504747</v>
      </c>
      <c r="J78" s="251">
        <f t="shared" si="1"/>
        <v>63580349.677161679</v>
      </c>
      <c r="K78" s="251">
        <f>B46</f>
        <v>78060316.582831219</v>
      </c>
      <c r="L78" s="251">
        <f t="shared" ref="L78:M85" si="2">C46</f>
        <v>62707053.50624612</v>
      </c>
      <c r="M78" s="251">
        <f t="shared" si="2"/>
        <v>60005418.697880507</v>
      </c>
      <c r="N78" s="253"/>
      <c r="O78" s="93"/>
    </row>
    <row r="79" spans="1:15" ht="13.5" thickBot="1" x14ac:dyDescent="0.25">
      <c r="A79" s="233" t="s">
        <v>288</v>
      </c>
      <c r="B79" s="251">
        <f t="shared" ref="B79:D85" si="3">B11</f>
        <v>13902349.7681763</v>
      </c>
      <c r="C79" s="251">
        <f t="shared" si="3"/>
        <v>15807029.828721216</v>
      </c>
      <c r="D79" s="251">
        <f t="shared" si="3"/>
        <v>25653694.192480765</v>
      </c>
      <c r="E79" s="251">
        <f t="shared" ref="E79:E85" si="4">B23</f>
        <v>17862144.230234541</v>
      </c>
      <c r="F79" s="251">
        <f t="shared" si="0"/>
        <v>23762835.574660819</v>
      </c>
      <c r="G79" s="251">
        <f t="shared" si="0"/>
        <v>22118301.533687528</v>
      </c>
      <c r="H79" s="251">
        <f t="shared" ref="H79:H85" si="5">B35</f>
        <v>32464503.112367813</v>
      </c>
      <c r="I79" s="251">
        <f t="shared" si="1"/>
        <v>43460572.081145965</v>
      </c>
      <c r="J79" s="251">
        <f t="shared" si="1"/>
        <v>30877507.243030228</v>
      </c>
      <c r="K79" s="251">
        <f t="shared" ref="K79:K85" si="6">B47</f>
        <v>25894227.555615094</v>
      </c>
      <c r="L79" s="251">
        <f t="shared" si="2"/>
        <v>21745100.064747166</v>
      </c>
      <c r="M79" s="251">
        <f t="shared" si="2"/>
        <v>21513959.706060383</v>
      </c>
      <c r="N79" s="253"/>
      <c r="O79" s="93"/>
    </row>
    <row r="80" spans="1:15" ht="13.5" thickBot="1" x14ac:dyDescent="0.25">
      <c r="A80" s="233" t="s">
        <v>290</v>
      </c>
      <c r="B80" s="251">
        <f t="shared" si="3"/>
        <v>5504794.3762709936</v>
      </c>
      <c r="C80" s="251">
        <f t="shared" si="3"/>
        <v>6053178.2491601566</v>
      </c>
      <c r="D80" s="251">
        <f t="shared" si="3"/>
        <v>9944173.0954085309</v>
      </c>
      <c r="E80" s="251">
        <f t="shared" si="4"/>
        <v>5293545.8087841738</v>
      </c>
      <c r="F80" s="251">
        <f t="shared" si="0"/>
        <v>6484653.2740067802</v>
      </c>
      <c r="G80" s="251">
        <f t="shared" si="0"/>
        <v>6275587.8380301325</v>
      </c>
      <c r="H80" s="251">
        <f t="shared" si="5"/>
        <v>11007426.075836362</v>
      </c>
      <c r="I80" s="251">
        <f t="shared" si="1"/>
        <v>15207669.757549614</v>
      </c>
      <c r="J80" s="251">
        <f t="shared" si="1"/>
        <v>9814643.9220104553</v>
      </c>
      <c r="K80" s="251">
        <f t="shared" si="6"/>
        <v>9275936.1862121038</v>
      </c>
      <c r="L80" s="251">
        <f t="shared" si="2"/>
        <v>6836675.8054459197</v>
      </c>
      <c r="M80" s="251">
        <f t="shared" si="2"/>
        <v>6588842.2849812731</v>
      </c>
      <c r="N80" s="253"/>
      <c r="O80" s="93"/>
    </row>
    <row r="81" spans="1:15" ht="13.5" thickBot="1" x14ac:dyDescent="0.25">
      <c r="A81" s="233" t="s">
        <v>292</v>
      </c>
      <c r="B81" s="251">
        <f t="shared" si="3"/>
        <v>8453185.0612654332</v>
      </c>
      <c r="C81" s="251">
        <f t="shared" si="3"/>
        <v>9546263.665602617</v>
      </c>
      <c r="D81" s="251">
        <f t="shared" si="3"/>
        <v>16859772.153332032</v>
      </c>
      <c r="E81" s="251">
        <f t="shared" si="4"/>
        <v>12937705.105942326</v>
      </c>
      <c r="F81" s="251">
        <f t="shared" si="0"/>
        <v>14629465.267810034</v>
      </c>
      <c r="G81" s="251">
        <f t="shared" si="0"/>
        <v>14156637.666207539</v>
      </c>
      <c r="H81" s="251">
        <f t="shared" si="5"/>
        <v>26571828.986345083</v>
      </c>
      <c r="I81" s="251">
        <f t="shared" si="1"/>
        <v>36770583.746045627</v>
      </c>
      <c r="J81" s="251">
        <f t="shared" si="1"/>
        <v>25042860.475704543</v>
      </c>
      <c r="K81" s="251">
        <f t="shared" si="6"/>
        <v>20840971.836025976</v>
      </c>
      <c r="L81" s="251">
        <f t="shared" si="2"/>
        <v>17711872.577042956</v>
      </c>
      <c r="M81" s="251">
        <f t="shared" si="2"/>
        <v>17107952.518916998</v>
      </c>
      <c r="N81" s="253"/>
      <c r="O81" s="93"/>
    </row>
    <row r="82" spans="1:15" ht="13.5" thickBot="1" x14ac:dyDescent="0.25">
      <c r="A82" s="233" t="s">
        <v>294</v>
      </c>
      <c r="B82" s="251">
        <f t="shared" si="3"/>
        <v>2478458.3958964595</v>
      </c>
      <c r="C82" s="251">
        <f t="shared" si="3"/>
        <v>2953876.2919878666</v>
      </c>
      <c r="D82" s="251">
        <f t="shared" si="3"/>
        <v>5119509.951067022</v>
      </c>
      <c r="E82" s="251">
        <f t="shared" si="4"/>
        <v>6149791.1443652967</v>
      </c>
      <c r="F82" s="251">
        <f t="shared" si="0"/>
        <v>6540304.2044268241</v>
      </c>
      <c r="G82" s="251">
        <f t="shared" si="0"/>
        <v>6686473.5026588347</v>
      </c>
      <c r="H82" s="251">
        <f t="shared" si="5"/>
        <v>11870375.173568172</v>
      </c>
      <c r="I82" s="251">
        <f t="shared" si="1"/>
        <v>16509733.121886246</v>
      </c>
      <c r="J82" s="251">
        <f t="shared" si="1"/>
        <v>11043025.255288802</v>
      </c>
      <c r="K82" s="251">
        <f t="shared" si="6"/>
        <v>7215779.5548120756</v>
      </c>
      <c r="L82" s="251">
        <f t="shared" si="2"/>
        <v>5516629.7411683565</v>
      </c>
      <c r="M82" s="251">
        <f t="shared" si="2"/>
        <v>5601375.622826213</v>
      </c>
      <c r="N82" s="253"/>
      <c r="O82" s="93"/>
    </row>
    <row r="83" spans="1:15" ht="13.5" thickBot="1" x14ac:dyDescent="0.25">
      <c r="A83" s="233" t="s">
        <v>296</v>
      </c>
      <c r="B83" s="251">
        <f t="shared" si="3"/>
        <v>2622209.1369845136</v>
      </c>
      <c r="C83" s="251">
        <f t="shared" si="3"/>
        <v>3099706.4903439917</v>
      </c>
      <c r="D83" s="251">
        <f t="shared" si="3"/>
        <v>5211438.2183617605</v>
      </c>
      <c r="E83" s="251">
        <f t="shared" si="4"/>
        <v>3965603.1318785022</v>
      </c>
      <c r="F83" s="251">
        <f t="shared" si="0"/>
        <v>4111533.2219481887</v>
      </c>
      <c r="G83" s="251">
        <f t="shared" si="0"/>
        <v>4176150.885934243</v>
      </c>
      <c r="H83" s="251">
        <f t="shared" si="5"/>
        <v>5878446.1799000064</v>
      </c>
      <c r="I83" s="251">
        <f t="shared" si="1"/>
        <v>8998055.8729231283</v>
      </c>
      <c r="J83" s="251">
        <f t="shared" si="1"/>
        <v>5673579.9444164895</v>
      </c>
      <c r="K83" s="251">
        <f t="shared" si="6"/>
        <v>8733652.4270620849</v>
      </c>
      <c r="L83" s="251">
        <f t="shared" si="2"/>
        <v>6523395.8048694087</v>
      </c>
      <c r="M83" s="251">
        <f t="shared" si="2"/>
        <v>6407814.8932562666</v>
      </c>
      <c r="N83" s="253"/>
      <c r="O83" s="93"/>
    </row>
    <row r="84" spans="1:15" ht="13.5" thickBot="1" x14ac:dyDescent="0.25">
      <c r="A84" s="233" t="s">
        <v>297</v>
      </c>
      <c r="B84" s="251">
        <f t="shared" si="3"/>
        <v>701694.08824596379</v>
      </c>
      <c r="C84" s="251">
        <f t="shared" si="3"/>
        <v>664078.05114202772</v>
      </c>
      <c r="D84" s="251">
        <f t="shared" si="3"/>
        <v>844390.56533244206</v>
      </c>
      <c r="E84" s="251">
        <f t="shared" si="4"/>
        <v>0</v>
      </c>
      <c r="F84" s="251">
        <f t="shared" si="0"/>
        <v>0</v>
      </c>
      <c r="G84" s="251">
        <f t="shared" si="0"/>
        <v>0</v>
      </c>
      <c r="H84" s="251">
        <f t="shared" si="5"/>
        <v>125100.99852486546</v>
      </c>
      <c r="I84" s="251">
        <f t="shared" si="1"/>
        <v>131421.87665332065</v>
      </c>
      <c r="J84" s="251">
        <f t="shared" si="1"/>
        <v>142757.96485815319</v>
      </c>
      <c r="K84" s="251">
        <f t="shared" si="6"/>
        <v>86823.063604707073</v>
      </c>
      <c r="L84" s="251">
        <f t="shared" si="2"/>
        <v>87128.952169032622</v>
      </c>
      <c r="M84" s="251">
        <f t="shared" si="2"/>
        <v>83116.136338802025</v>
      </c>
      <c r="N84" s="253"/>
      <c r="O84" s="93"/>
    </row>
    <row r="85" spans="1:15" ht="13.5" thickBot="1" x14ac:dyDescent="0.25">
      <c r="A85" s="235" t="s">
        <v>283</v>
      </c>
      <c r="B85" s="254">
        <f t="shared" si="3"/>
        <v>69006615.271928489</v>
      </c>
      <c r="C85" s="254">
        <f t="shared" si="3"/>
        <v>77463347.202057138</v>
      </c>
      <c r="D85" s="254">
        <f t="shared" si="3"/>
        <v>125513995.63809469</v>
      </c>
      <c r="E85" s="254">
        <f t="shared" si="4"/>
        <v>113993121.6395703</v>
      </c>
      <c r="F85" s="254">
        <f t="shared" si="0"/>
        <v>142489458.93606237</v>
      </c>
      <c r="G85" s="254">
        <f t="shared" si="0"/>
        <v>137723076.77582699</v>
      </c>
      <c r="H85" s="254">
        <f t="shared" si="5"/>
        <v>159339258.65003446</v>
      </c>
      <c r="I85" s="254">
        <f t="shared" si="1"/>
        <v>219993111.71125138</v>
      </c>
      <c r="J85" s="254">
        <f t="shared" si="1"/>
        <v>146174724.48247036</v>
      </c>
      <c r="K85" s="617">
        <f t="shared" si="6"/>
        <v>150107707.20616329</v>
      </c>
      <c r="L85" s="617">
        <f t="shared" si="2"/>
        <v>121127856.45168896</v>
      </c>
      <c r="M85" s="617">
        <f t="shared" si="2"/>
        <v>117308479.86026044</v>
      </c>
      <c r="N85" s="618">
        <f>SUM(B85:M85)</f>
        <v>1580240753.8254092</v>
      </c>
      <c r="O85" s="93"/>
    </row>
    <row r="86" spans="1:15" ht="13.5" thickBot="1" x14ac:dyDescent="0.25">
      <c r="A86" s="255" t="s">
        <v>302</v>
      </c>
      <c r="B86" s="240">
        <f>B85/$N$85</f>
        <v>4.3668418944948051E-2</v>
      </c>
      <c r="C86" s="240">
        <f t="shared" ref="C86:M86" si="7">C85/$N$85</f>
        <v>4.9019965479649673E-2</v>
      </c>
      <c r="D86" s="240">
        <f t="shared" si="7"/>
        <v>7.9427134969309837E-2</v>
      </c>
      <c r="E86" s="240">
        <f>E85/$N$85</f>
        <v>7.2136553473651693E-2</v>
      </c>
      <c r="F86" s="240">
        <f t="shared" si="7"/>
        <v>9.0169462210822796E-2</v>
      </c>
      <c r="G86" s="240">
        <f t="shared" si="7"/>
        <v>8.7153224242844163E-2</v>
      </c>
      <c r="H86" s="240">
        <f t="shared" si="7"/>
        <v>0.100832267655615</v>
      </c>
      <c r="I86" s="240">
        <f t="shared" si="7"/>
        <v>0.13921493366039148</v>
      </c>
      <c r="J86" s="240">
        <f t="shared" si="7"/>
        <v>9.2501553404830295E-2</v>
      </c>
      <c r="K86" s="240">
        <f t="shared" si="7"/>
        <v>9.4990403736130796E-2</v>
      </c>
      <c r="L86" s="240">
        <f t="shared" si="7"/>
        <v>7.6651520446150714E-2</v>
      </c>
      <c r="M86" s="240">
        <f t="shared" si="7"/>
        <v>7.4234561775655308E-2</v>
      </c>
      <c r="N86" s="219">
        <f>SUM(B86:M86)</f>
        <v>0.99999999999999989</v>
      </c>
    </row>
    <row r="87" spans="1:15" x14ac:dyDescent="0.2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</row>
    <row r="108" spans="1:10" ht="15" x14ac:dyDescent="0.2">
      <c r="A108" s="820" t="s">
        <v>588</v>
      </c>
      <c r="B108" s="820"/>
      <c r="C108" s="820"/>
      <c r="D108" s="820"/>
      <c r="E108" s="820"/>
      <c r="F108" s="820"/>
      <c r="G108" s="820"/>
      <c r="H108" s="820"/>
      <c r="I108" s="820"/>
      <c r="J108" s="820"/>
    </row>
    <row r="110" spans="1:10" x14ac:dyDescent="0.2">
      <c r="B110" s="244"/>
      <c r="C110" s="244"/>
      <c r="D110" s="244"/>
    </row>
    <row r="129" spans="1:15" ht="13.5" thickBot="1" x14ac:dyDescent="0.25"/>
    <row r="130" spans="1:15" ht="18.75" thickBot="1" x14ac:dyDescent="0.3">
      <c r="A130" s="245" t="s">
        <v>185</v>
      </c>
      <c r="B130" s="246"/>
      <c r="C130" s="246"/>
      <c r="D130" s="246"/>
      <c r="E130" s="246"/>
      <c r="F130" s="246"/>
      <c r="G130" s="246"/>
      <c r="H130" s="246"/>
      <c r="I130" s="246"/>
      <c r="J130" s="246"/>
      <c r="K130" s="246"/>
      <c r="L130" s="246"/>
      <c r="M130" s="246"/>
      <c r="N130" s="247"/>
    </row>
    <row r="131" spans="1:15" ht="15.75" thickBot="1" x14ac:dyDescent="0.3">
      <c r="A131" s="248"/>
      <c r="B131" s="249" t="s">
        <v>44</v>
      </c>
      <c r="C131" s="249" t="s">
        <v>45</v>
      </c>
      <c r="D131" s="249" t="s">
        <v>46</v>
      </c>
      <c r="E131" s="249" t="s">
        <v>47</v>
      </c>
      <c r="F131" s="249" t="s">
        <v>48</v>
      </c>
      <c r="G131" s="249" t="s">
        <v>49</v>
      </c>
      <c r="H131" s="249" t="s">
        <v>50</v>
      </c>
      <c r="I131" s="672" t="s">
        <v>51</v>
      </c>
      <c r="J131" s="672" t="s">
        <v>52</v>
      </c>
      <c r="K131" s="672" t="s">
        <v>53</v>
      </c>
      <c r="L131" s="672" t="s">
        <v>54</v>
      </c>
      <c r="M131" s="673" t="s">
        <v>55</v>
      </c>
      <c r="N131" s="143"/>
    </row>
    <row r="132" spans="1:15" ht="13.5" thickBot="1" x14ac:dyDescent="0.25">
      <c r="A132" s="250" t="s">
        <v>286</v>
      </c>
      <c r="B132" s="251">
        <v>35756619.206075445</v>
      </c>
      <c r="C132" s="251">
        <v>39803598.853489839</v>
      </c>
      <c r="D132" s="251">
        <v>62345094.37813586</v>
      </c>
      <c r="E132" s="251">
        <v>67784332.218365446</v>
      </c>
      <c r="F132" s="251">
        <v>86960667.393209681</v>
      </c>
      <c r="G132" s="251">
        <v>84309925.349308729</v>
      </c>
      <c r="H132" s="251">
        <v>75853000.278018758</v>
      </c>
      <c r="I132" s="251">
        <v>105076891.43309885</v>
      </c>
      <c r="J132" s="251">
        <v>67863131.961048871</v>
      </c>
      <c r="K132" s="251">
        <v>80294346.620932862</v>
      </c>
      <c r="L132" s="251">
        <v>63927590.816941962</v>
      </c>
      <c r="M132" s="251">
        <v>61105512.968719169</v>
      </c>
      <c r="N132" s="253">
        <f>SUM(B132:M132)</f>
        <v>831080711.47734535</v>
      </c>
      <c r="O132" s="93"/>
    </row>
    <row r="133" spans="1:15" ht="13.5" thickBot="1" x14ac:dyDescent="0.25">
      <c r="A133" s="233" t="s">
        <v>288</v>
      </c>
      <c r="B133" s="251">
        <v>22172486.748344775</v>
      </c>
      <c r="C133" s="251">
        <v>24925441.461767077</v>
      </c>
      <c r="D133" s="251">
        <v>39612928.334234588</v>
      </c>
      <c r="E133" s="251">
        <v>32666465.922550112</v>
      </c>
      <c r="F133" s="251">
        <v>39862489.373782821</v>
      </c>
      <c r="G133" s="251">
        <v>37196994.413326778</v>
      </c>
      <c r="H133" s="251">
        <v>73352315.810611203</v>
      </c>
      <c r="I133" s="251">
        <v>98013818.041748375</v>
      </c>
      <c r="J133" s="251">
        <v>71369964.672347933</v>
      </c>
      <c r="K133" s="251">
        <v>43267566.084045544</v>
      </c>
      <c r="L133" s="251">
        <v>36143591.94830519</v>
      </c>
      <c r="M133" s="251">
        <v>34778970.587923668</v>
      </c>
      <c r="N133" s="253">
        <f t="shared" ref="N133:N138" si="8">SUM(B133:M133)</f>
        <v>553363033.39898801</v>
      </c>
      <c r="O133" s="93"/>
    </row>
    <row r="134" spans="1:15" ht="13.5" thickBot="1" x14ac:dyDescent="0.25">
      <c r="A134" s="233" t="s">
        <v>292</v>
      </c>
      <c r="B134" s="251">
        <v>17873267.225464705</v>
      </c>
      <c r="C134" s="251">
        <v>19068116.917300135</v>
      </c>
      <c r="D134" s="251">
        <v>34479417.248106882</v>
      </c>
      <c r="E134" s="251">
        <v>31256331.673332267</v>
      </c>
      <c r="F134" s="251">
        <v>37212808.29846248</v>
      </c>
      <c r="G134" s="251">
        <v>35331635.732740313</v>
      </c>
      <c r="H134" s="251">
        <v>67975019.527875349</v>
      </c>
      <c r="I134" s="251">
        <v>92030059.524029106</v>
      </c>
      <c r="J134" s="251">
        <v>65655605.264834642</v>
      </c>
      <c r="K134" s="251">
        <v>49003287.805641137</v>
      </c>
      <c r="L134" s="251">
        <v>38433050.606162004</v>
      </c>
      <c r="M134" s="251">
        <v>36084888.669866487</v>
      </c>
      <c r="N134" s="253">
        <f t="shared" si="8"/>
        <v>524403488.49381548</v>
      </c>
      <c r="O134" s="93"/>
    </row>
    <row r="135" spans="1:15" ht="13.5" thickBot="1" x14ac:dyDescent="0.25">
      <c r="A135" s="233" t="s">
        <v>290</v>
      </c>
      <c r="B135" s="251">
        <v>10650757.749739874</v>
      </c>
      <c r="C135" s="251">
        <v>12135561.076393511</v>
      </c>
      <c r="D135" s="251">
        <v>19780907.6512191</v>
      </c>
      <c r="E135" s="251">
        <v>15625133.24734156</v>
      </c>
      <c r="F135" s="251">
        <v>19042963.394284084</v>
      </c>
      <c r="G135" s="251">
        <v>17980392.926545151</v>
      </c>
      <c r="H135" s="251">
        <v>38480450.964044943</v>
      </c>
      <c r="I135" s="251">
        <v>51570748.144048296</v>
      </c>
      <c r="J135" s="251">
        <v>35583547.379591271</v>
      </c>
      <c r="K135" s="251">
        <v>16908550.501467369</v>
      </c>
      <c r="L135" s="251">
        <v>12527861.017125525</v>
      </c>
      <c r="M135" s="251">
        <v>11875003.990273807</v>
      </c>
      <c r="N135" s="253">
        <f t="shared" si="8"/>
        <v>262161878.04207447</v>
      </c>
      <c r="O135" s="93"/>
    </row>
    <row r="136" spans="1:15" ht="13.5" thickBot="1" x14ac:dyDescent="0.25">
      <c r="A136" s="233" t="s">
        <v>296</v>
      </c>
      <c r="B136" s="251">
        <v>4294298.1148283156</v>
      </c>
      <c r="C136" s="251">
        <v>5205201.2936502546</v>
      </c>
      <c r="D136" s="251">
        <v>8355017.0069010071</v>
      </c>
      <c r="E136" s="251">
        <v>7141691.9440414142</v>
      </c>
      <c r="F136" s="251">
        <v>7892071.776065005</v>
      </c>
      <c r="G136" s="251">
        <v>7782365.9408641383</v>
      </c>
      <c r="H136" s="251">
        <v>18718393.572717533</v>
      </c>
      <c r="I136" s="251">
        <v>26325207.942003701</v>
      </c>
      <c r="J136" s="251">
        <v>18012888.614453353</v>
      </c>
      <c r="K136" s="251">
        <v>16478342.219912559</v>
      </c>
      <c r="L136" s="251">
        <v>12606540.259799359</v>
      </c>
      <c r="M136" s="251">
        <v>12347769.513779944</v>
      </c>
      <c r="N136" s="253">
        <f t="shared" si="8"/>
        <v>145159788.19901657</v>
      </c>
      <c r="O136" s="93"/>
    </row>
    <row r="137" spans="1:15" ht="13.5" thickBot="1" x14ac:dyDescent="0.25">
      <c r="A137" s="233" t="s">
        <v>294</v>
      </c>
      <c r="B137" s="251">
        <v>4775368.9282073686</v>
      </c>
      <c r="C137" s="251">
        <v>5588698.4385625562</v>
      </c>
      <c r="D137" s="251">
        <v>9066138.6336003859</v>
      </c>
      <c r="E137" s="251">
        <v>8713177.1702764239</v>
      </c>
      <c r="F137" s="251">
        <v>9831372.2422047835</v>
      </c>
      <c r="G137" s="251">
        <v>9884638.1203711256</v>
      </c>
      <c r="H137" s="251">
        <v>29420949.49578847</v>
      </c>
      <c r="I137" s="251">
        <v>41430934.000967458</v>
      </c>
      <c r="J137" s="251">
        <v>27568609.032619741</v>
      </c>
      <c r="K137" s="251">
        <v>13380848.377022825</v>
      </c>
      <c r="L137" s="251">
        <v>10457341.799615959</v>
      </c>
      <c r="M137" s="251">
        <v>10040877.75647429</v>
      </c>
      <c r="N137" s="253">
        <f t="shared" si="8"/>
        <v>180158953.99571139</v>
      </c>
      <c r="O137" s="93"/>
    </row>
    <row r="138" spans="1:15" ht="13.5" thickBot="1" x14ac:dyDescent="0.25">
      <c r="A138" s="233" t="s">
        <v>297</v>
      </c>
      <c r="B138" s="251">
        <v>742755.26634413074</v>
      </c>
      <c r="C138" s="251">
        <v>717457.13113016111</v>
      </c>
      <c r="D138" s="251">
        <v>920415.10293824982</v>
      </c>
      <c r="E138" s="251">
        <v>58685.265058842153</v>
      </c>
      <c r="F138" s="251">
        <v>64125.521847665572</v>
      </c>
      <c r="G138" s="251">
        <v>67991.589474062188</v>
      </c>
      <c r="H138" s="251">
        <v>125100.99852486547</v>
      </c>
      <c r="I138" s="251">
        <v>131421.87665332065</v>
      </c>
      <c r="J138" s="251">
        <v>142757.96485815319</v>
      </c>
      <c r="K138" s="251">
        <v>117059.14003187594</v>
      </c>
      <c r="L138" s="251">
        <v>107767.45195948999</v>
      </c>
      <c r="M138" s="251">
        <v>100809.25565937335</v>
      </c>
      <c r="N138" s="253">
        <f t="shared" si="8"/>
        <v>3296346.5644801902</v>
      </c>
      <c r="O138" s="93"/>
    </row>
    <row r="139" spans="1:15" ht="13.5" thickBot="1" x14ac:dyDescent="0.25">
      <c r="A139" s="235" t="s">
        <v>283</v>
      </c>
      <c r="B139" s="254">
        <v>96265553.239004612</v>
      </c>
      <c r="C139" s="254">
        <v>107444075.17229354</v>
      </c>
      <c r="D139" s="254">
        <v>174559918.3551361</v>
      </c>
      <c r="E139" s="254">
        <v>163245817.44096607</v>
      </c>
      <c r="F139" s="254">
        <v>200866497.99985653</v>
      </c>
      <c r="G139" s="254">
        <v>192553944.07263029</v>
      </c>
      <c r="H139" s="254">
        <f t="shared" ref="H139:M139" si="9">SUM(H132:H138)</f>
        <v>303925230.6475811</v>
      </c>
      <c r="I139" s="254">
        <f t="shared" si="9"/>
        <v>414579080.96254909</v>
      </c>
      <c r="J139" s="254">
        <f t="shared" si="9"/>
        <v>286196504.889754</v>
      </c>
      <c r="K139" s="254">
        <f t="shared" si="9"/>
        <v>219450000.74905419</v>
      </c>
      <c r="L139" s="254">
        <f t="shared" si="9"/>
        <v>174203743.89990947</v>
      </c>
      <c r="M139" s="254">
        <f t="shared" si="9"/>
        <v>166333832.74269673</v>
      </c>
      <c r="N139" s="618">
        <f>SUM(B139:M139)</f>
        <v>2499624200.171432</v>
      </c>
      <c r="O139" s="93"/>
    </row>
    <row r="140" spans="1:15" ht="13.5" thickBot="1" x14ac:dyDescent="0.25">
      <c r="A140" s="255" t="s">
        <v>302</v>
      </c>
      <c r="B140" s="240">
        <f>B139/$N$139</f>
        <v>3.8512010418367056E-2</v>
      </c>
      <c r="C140" s="240">
        <f t="shared" ref="C140:M140" si="10">C139/$N$139</f>
        <v>4.2984091434594328E-2</v>
      </c>
      <c r="D140" s="240">
        <f t="shared" si="10"/>
        <v>6.9834464854022546E-2</v>
      </c>
      <c r="E140" s="240">
        <f t="shared" si="10"/>
        <v>6.5308144092127998E-2</v>
      </c>
      <c r="F140" s="240">
        <f t="shared" si="10"/>
        <v>8.0358678711016027E-2</v>
      </c>
      <c r="G140" s="240">
        <f t="shared" si="10"/>
        <v>7.7033157247967249E-2</v>
      </c>
      <c r="H140" s="240">
        <f>H139/$N$139</f>
        <v>0.12158836941438515</v>
      </c>
      <c r="I140" s="240">
        <f>I139/$N$139</f>
        <v>0.16585656393233669</v>
      </c>
      <c r="J140" s="240">
        <f t="shared" si="10"/>
        <v>0.11449581295865424</v>
      </c>
      <c r="K140" s="240">
        <f t="shared" si="10"/>
        <v>8.779319736702966E-2</v>
      </c>
      <c r="L140" s="240">
        <f t="shared" si="10"/>
        <v>6.9691973652664274E-2</v>
      </c>
      <c r="M140" s="240">
        <f t="shared" si="10"/>
        <v>6.6543535916834637E-2</v>
      </c>
      <c r="N140" s="219">
        <f>SUM(B140:M140)</f>
        <v>0.99999999999999967</v>
      </c>
    </row>
    <row r="141" spans="1:15" x14ac:dyDescent="0.2"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</row>
  </sheetData>
  <mergeCells count="3">
    <mergeCell ref="A4:J4"/>
    <mergeCell ref="A7:E7"/>
    <mergeCell ref="A108:J108"/>
  </mergeCells>
  <conditionalFormatting sqref="I10:K18 I22:K30 I34:K42">
    <cfRule type="cellIs" dxfId="1" priority="1" stopIfTrue="1" operator="notEqual">
      <formula>0</formula>
    </cfRule>
  </conditionalFormatting>
  <pageMargins left="0.75" right="0.75" top="1" bottom="1" header="0" footer="0"/>
  <pageSetup paperSize="9" scale="48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D2FA3-5056-4A23-8A2E-81360141437D}">
  <dimension ref="A4:P666"/>
  <sheetViews>
    <sheetView zoomScale="95" zoomScaleNormal="95" workbookViewId="0">
      <selection activeCell="D7" sqref="D7"/>
    </sheetView>
  </sheetViews>
  <sheetFormatPr baseColWidth="10" defaultRowHeight="12.75" x14ac:dyDescent="0.2"/>
  <cols>
    <col min="1" max="1" width="48.85546875" style="22" customWidth="1"/>
    <col min="2" max="2" width="16.5703125" style="22" customWidth="1"/>
    <col min="3" max="4" width="14.7109375" style="22" customWidth="1"/>
    <col min="5" max="5" width="16.7109375" style="22" customWidth="1"/>
    <col min="6" max="6" width="18.140625" style="22" customWidth="1"/>
    <col min="7" max="7" width="17.5703125" style="22" customWidth="1"/>
    <col min="8" max="8" width="17" style="22" customWidth="1"/>
    <col min="9" max="9" width="18.42578125" style="22" customWidth="1"/>
    <col min="10" max="10" width="15" style="22" customWidth="1"/>
    <col min="11" max="11" width="14.85546875" style="22" customWidth="1"/>
    <col min="12" max="12" width="13.5703125" style="22" customWidth="1"/>
    <col min="13" max="13" width="22.140625" style="22" customWidth="1"/>
    <col min="14" max="14" width="16.28515625" style="22" customWidth="1"/>
    <col min="15" max="15" width="13.7109375" style="22" bestFit="1" customWidth="1"/>
    <col min="16" max="17" width="11.42578125" style="22"/>
    <col min="18" max="18" width="15.140625" style="22" customWidth="1"/>
    <col min="19" max="20" width="11.42578125" style="22"/>
    <col min="21" max="21" width="17.7109375" style="22" customWidth="1"/>
    <col min="22" max="256" width="11.42578125" style="22"/>
    <col min="257" max="257" width="50.140625" style="22" bestFit="1" customWidth="1"/>
    <col min="258" max="258" width="16.28515625" style="22" bestFit="1" customWidth="1"/>
    <col min="259" max="259" width="18" style="22" customWidth="1"/>
    <col min="260" max="260" width="20.42578125" style="22" customWidth="1"/>
    <col min="261" max="261" width="15.85546875" style="22" customWidth="1"/>
    <col min="262" max="262" width="14.7109375" style="22" customWidth="1"/>
    <col min="263" max="263" width="13.42578125" style="22" customWidth="1"/>
    <col min="264" max="264" width="14.42578125" style="22" customWidth="1"/>
    <col min="265" max="265" width="13.5703125" style="22" customWidth="1"/>
    <col min="266" max="266" width="14.140625" style="22" customWidth="1"/>
    <col min="267" max="269" width="12.7109375" style="22" bestFit="1" customWidth="1"/>
    <col min="270" max="270" width="15" style="22" customWidth="1"/>
    <col min="271" max="271" width="13.7109375" style="22" bestFit="1" customWidth="1"/>
    <col min="272" max="512" width="11.42578125" style="22"/>
    <col min="513" max="513" width="50.140625" style="22" bestFit="1" customWidth="1"/>
    <col min="514" max="514" width="16.28515625" style="22" bestFit="1" customWidth="1"/>
    <col min="515" max="515" width="18" style="22" customWidth="1"/>
    <col min="516" max="516" width="20.42578125" style="22" customWidth="1"/>
    <col min="517" max="517" width="15.85546875" style="22" customWidth="1"/>
    <col min="518" max="518" width="14.7109375" style="22" customWidth="1"/>
    <col min="519" max="519" width="13.42578125" style="22" customWidth="1"/>
    <col min="520" max="520" width="14.42578125" style="22" customWidth="1"/>
    <col min="521" max="521" width="13.5703125" style="22" customWidth="1"/>
    <col min="522" max="522" width="14.140625" style="22" customWidth="1"/>
    <col min="523" max="525" width="12.7109375" style="22" bestFit="1" customWidth="1"/>
    <col min="526" max="526" width="15" style="22" customWidth="1"/>
    <col min="527" max="527" width="13.7109375" style="22" bestFit="1" customWidth="1"/>
    <col min="528" max="768" width="11.42578125" style="22"/>
    <col min="769" max="769" width="50.140625" style="22" bestFit="1" customWidth="1"/>
    <col min="770" max="770" width="16.28515625" style="22" bestFit="1" customWidth="1"/>
    <col min="771" max="771" width="18" style="22" customWidth="1"/>
    <col min="772" max="772" width="20.42578125" style="22" customWidth="1"/>
    <col min="773" max="773" width="15.85546875" style="22" customWidth="1"/>
    <col min="774" max="774" width="14.7109375" style="22" customWidth="1"/>
    <col min="775" max="775" width="13.42578125" style="22" customWidth="1"/>
    <col min="776" max="776" width="14.42578125" style="22" customWidth="1"/>
    <col min="777" max="777" width="13.5703125" style="22" customWidth="1"/>
    <col min="778" max="778" width="14.140625" style="22" customWidth="1"/>
    <col min="779" max="781" width="12.7109375" style="22" bestFit="1" customWidth="1"/>
    <col min="782" max="782" width="15" style="22" customWidth="1"/>
    <col min="783" max="783" width="13.7109375" style="22" bestFit="1" customWidth="1"/>
    <col min="784" max="1024" width="11.42578125" style="22"/>
    <col min="1025" max="1025" width="50.140625" style="22" bestFit="1" customWidth="1"/>
    <col min="1026" max="1026" width="16.28515625" style="22" bestFit="1" customWidth="1"/>
    <col min="1027" max="1027" width="18" style="22" customWidth="1"/>
    <col min="1028" max="1028" width="20.42578125" style="22" customWidth="1"/>
    <col min="1029" max="1029" width="15.85546875" style="22" customWidth="1"/>
    <col min="1030" max="1030" width="14.7109375" style="22" customWidth="1"/>
    <col min="1031" max="1031" width="13.42578125" style="22" customWidth="1"/>
    <col min="1032" max="1032" width="14.42578125" style="22" customWidth="1"/>
    <col min="1033" max="1033" width="13.5703125" style="22" customWidth="1"/>
    <col min="1034" max="1034" width="14.140625" style="22" customWidth="1"/>
    <col min="1035" max="1037" width="12.7109375" style="22" bestFit="1" customWidth="1"/>
    <col min="1038" max="1038" width="15" style="22" customWidth="1"/>
    <col min="1039" max="1039" width="13.7109375" style="22" bestFit="1" customWidth="1"/>
    <col min="1040" max="1280" width="11.42578125" style="22"/>
    <col min="1281" max="1281" width="50.140625" style="22" bestFit="1" customWidth="1"/>
    <col min="1282" max="1282" width="16.28515625" style="22" bestFit="1" customWidth="1"/>
    <col min="1283" max="1283" width="18" style="22" customWidth="1"/>
    <col min="1284" max="1284" width="20.42578125" style="22" customWidth="1"/>
    <col min="1285" max="1285" width="15.85546875" style="22" customWidth="1"/>
    <col min="1286" max="1286" width="14.7109375" style="22" customWidth="1"/>
    <col min="1287" max="1287" width="13.42578125" style="22" customWidth="1"/>
    <col min="1288" max="1288" width="14.42578125" style="22" customWidth="1"/>
    <col min="1289" max="1289" width="13.5703125" style="22" customWidth="1"/>
    <col min="1290" max="1290" width="14.140625" style="22" customWidth="1"/>
    <col min="1291" max="1293" width="12.7109375" style="22" bestFit="1" customWidth="1"/>
    <col min="1294" max="1294" width="15" style="22" customWidth="1"/>
    <col min="1295" max="1295" width="13.7109375" style="22" bestFit="1" customWidth="1"/>
    <col min="1296" max="1536" width="11.42578125" style="22"/>
    <col min="1537" max="1537" width="50.140625" style="22" bestFit="1" customWidth="1"/>
    <col min="1538" max="1538" width="16.28515625" style="22" bestFit="1" customWidth="1"/>
    <col min="1539" max="1539" width="18" style="22" customWidth="1"/>
    <col min="1540" max="1540" width="20.42578125" style="22" customWidth="1"/>
    <col min="1541" max="1541" width="15.85546875" style="22" customWidth="1"/>
    <col min="1542" max="1542" width="14.7109375" style="22" customWidth="1"/>
    <col min="1543" max="1543" width="13.42578125" style="22" customWidth="1"/>
    <col min="1544" max="1544" width="14.42578125" style="22" customWidth="1"/>
    <col min="1545" max="1545" width="13.5703125" style="22" customWidth="1"/>
    <col min="1546" max="1546" width="14.140625" style="22" customWidth="1"/>
    <col min="1547" max="1549" width="12.7109375" style="22" bestFit="1" customWidth="1"/>
    <col min="1550" max="1550" width="15" style="22" customWidth="1"/>
    <col min="1551" max="1551" width="13.7109375" style="22" bestFit="1" customWidth="1"/>
    <col min="1552" max="1792" width="11.42578125" style="22"/>
    <col min="1793" max="1793" width="50.140625" style="22" bestFit="1" customWidth="1"/>
    <col min="1794" max="1794" width="16.28515625" style="22" bestFit="1" customWidth="1"/>
    <col min="1795" max="1795" width="18" style="22" customWidth="1"/>
    <col min="1796" max="1796" width="20.42578125" style="22" customWidth="1"/>
    <col min="1797" max="1797" width="15.85546875" style="22" customWidth="1"/>
    <col min="1798" max="1798" width="14.7109375" style="22" customWidth="1"/>
    <col min="1799" max="1799" width="13.42578125" style="22" customWidth="1"/>
    <col min="1800" max="1800" width="14.42578125" style="22" customWidth="1"/>
    <col min="1801" max="1801" width="13.5703125" style="22" customWidth="1"/>
    <col min="1802" max="1802" width="14.140625" style="22" customWidth="1"/>
    <col min="1803" max="1805" width="12.7109375" style="22" bestFit="1" customWidth="1"/>
    <col min="1806" max="1806" width="15" style="22" customWidth="1"/>
    <col min="1807" max="1807" width="13.7109375" style="22" bestFit="1" customWidth="1"/>
    <col min="1808" max="2048" width="11.42578125" style="22"/>
    <col min="2049" max="2049" width="50.140625" style="22" bestFit="1" customWidth="1"/>
    <col min="2050" max="2050" width="16.28515625" style="22" bestFit="1" customWidth="1"/>
    <col min="2051" max="2051" width="18" style="22" customWidth="1"/>
    <col min="2052" max="2052" width="20.42578125" style="22" customWidth="1"/>
    <col min="2053" max="2053" width="15.85546875" style="22" customWidth="1"/>
    <col min="2054" max="2054" width="14.7109375" style="22" customWidth="1"/>
    <col min="2055" max="2055" width="13.42578125" style="22" customWidth="1"/>
    <col min="2056" max="2056" width="14.42578125" style="22" customWidth="1"/>
    <col min="2057" max="2057" width="13.5703125" style="22" customWidth="1"/>
    <col min="2058" max="2058" width="14.140625" style="22" customWidth="1"/>
    <col min="2059" max="2061" width="12.7109375" style="22" bestFit="1" customWidth="1"/>
    <col min="2062" max="2062" width="15" style="22" customWidth="1"/>
    <col min="2063" max="2063" width="13.7109375" style="22" bestFit="1" customWidth="1"/>
    <col min="2064" max="2304" width="11.42578125" style="22"/>
    <col min="2305" max="2305" width="50.140625" style="22" bestFit="1" customWidth="1"/>
    <col min="2306" max="2306" width="16.28515625" style="22" bestFit="1" customWidth="1"/>
    <col min="2307" max="2307" width="18" style="22" customWidth="1"/>
    <col min="2308" max="2308" width="20.42578125" style="22" customWidth="1"/>
    <col min="2309" max="2309" width="15.85546875" style="22" customWidth="1"/>
    <col min="2310" max="2310" width="14.7109375" style="22" customWidth="1"/>
    <col min="2311" max="2311" width="13.42578125" style="22" customWidth="1"/>
    <col min="2312" max="2312" width="14.42578125" style="22" customWidth="1"/>
    <col min="2313" max="2313" width="13.5703125" style="22" customWidth="1"/>
    <col min="2314" max="2314" width="14.140625" style="22" customWidth="1"/>
    <col min="2315" max="2317" width="12.7109375" style="22" bestFit="1" customWidth="1"/>
    <col min="2318" max="2318" width="15" style="22" customWidth="1"/>
    <col min="2319" max="2319" width="13.7109375" style="22" bestFit="1" customWidth="1"/>
    <col min="2320" max="2560" width="11.42578125" style="22"/>
    <col min="2561" max="2561" width="50.140625" style="22" bestFit="1" customWidth="1"/>
    <col min="2562" max="2562" width="16.28515625" style="22" bestFit="1" customWidth="1"/>
    <col min="2563" max="2563" width="18" style="22" customWidth="1"/>
    <col min="2564" max="2564" width="20.42578125" style="22" customWidth="1"/>
    <col min="2565" max="2565" width="15.85546875" style="22" customWidth="1"/>
    <col min="2566" max="2566" width="14.7109375" style="22" customWidth="1"/>
    <col min="2567" max="2567" width="13.42578125" style="22" customWidth="1"/>
    <col min="2568" max="2568" width="14.42578125" style="22" customWidth="1"/>
    <col min="2569" max="2569" width="13.5703125" style="22" customWidth="1"/>
    <col min="2570" max="2570" width="14.140625" style="22" customWidth="1"/>
    <col min="2571" max="2573" width="12.7109375" style="22" bestFit="1" customWidth="1"/>
    <col min="2574" max="2574" width="15" style="22" customWidth="1"/>
    <col min="2575" max="2575" width="13.7109375" style="22" bestFit="1" customWidth="1"/>
    <col min="2576" max="2816" width="11.42578125" style="22"/>
    <col min="2817" max="2817" width="50.140625" style="22" bestFit="1" customWidth="1"/>
    <col min="2818" max="2818" width="16.28515625" style="22" bestFit="1" customWidth="1"/>
    <col min="2819" max="2819" width="18" style="22" customWidth="1"/>
    <col min="2820" max="2820" width="20.42578125" style="22" customWidth="1"/>
    <col min="2821" max="2821" width="15.85546875" style="22" customWidth="1"/>
    <col min="2822" max="2822" width="14.7109375" style="22" customWidth="1"/>
    <col min="2823" max="2823" width="13.42578125" style="22" customWidth="1"/>
    <col min="2824" max="2824" width="14.42578125" style="22" customWidth="1"/>
    <col min="2825" max="2825" width="13.5703125" style="22" customWidth="1"/>
    <col min="2826" max="2826" width="14.140625" style="22" customWidth="1"/>
    <col min="2827" max="2829" width="12.7109375" style="22" bestFit="1" customWidth="1"/>
    <col min="2830" max="2830" width="15" style="22" customWidth="1"/>
    <col min="2831" max="2831" width="13.7109375" style="22" bestFit="1" customWidth="1"/>
    <col min="2832" max="3072" width="11.42578125" style="22"/>
    <col min="3073" max="3073" width="50.140625" style="22" bestFit="1" customWidth="1"/>
    <col min="3074" max="3074" width="16.28515625" style="22" bestFit="1" customWidth="1"/>
    <col min="3075" max="3075" width="18" style="22" customWidth="1"/>
    <col min="3076" max="3076" width="20.42578125" style="22" customWidth="1"/>
    <col min="3077" max="3077" width="15.85546875" style="22" customWidth="1"/>
    <col min="3078" max="3078" width="14.7109375" style="22" customWidth="1"/>
    <col min="3079" max="3079" width="13.42578125" style="22" customWidth="1"/>
    <col min="3080" max="3080" width="14.42578125" style="22" customWidth="1"/>
    <col min="3081" max="3081" width="13.5703125" style="22" customWidth="1"/>
    <col min="3082" max="3082" width="14.140625" style="22" customWidth="1"/>
    <col min="3083" max="3085" width="12.7109375" style="22" bestFit="1" customWidth="1"/>
    <col min="3086" max="3086" width="15" style="22" customWidth="1"/>
    <col min="3087" max="3087" width="13.7109375" style="22" bestFit="1" customWidth="1"/>
    <col min="3088" max="3328" width="11.42578125" style="22"/>
    <col min="3329" max="3329" width="50.140625" style="22" bestFit="1" customWidth="1"/>
    <col min="3330" max="3330" width="16.28515625" style="22" bestFit="1" customWidth="1"/>
    <col min="3331" max="3331" width="18" style="22" customWidth="1"/>
    <col min="3332" max="3332" width="20.42578125" style="22" customWidth="1"/>
    <col min="3333" max="3333" width="15.85546875" style="22" customWidth="1"/>
    <col min="3334" max="3334" width="14.7109375" style="22" customWidth="1"/>
    <col min="3335" max="3335" width="13.42578125" style="22" customWidth="1"/>
    <col min="3336" max="3336" width="14.42578125" style="22" customWidth="1"/>
    <col min="3337" max="3337" width="13.5703125" style="22" customWidth="1"/>
    <col min="3338" max="3338" width="14.140625" style="22" customWidth="1"/>
    <col min="3339" max="3341" width="12.7109375" style="22" bestFit="1" customWidth="1"/>
    <col min="3342" max="3342" width="15" style="22" customWidth="1"/>
    <col min="3343" max="3343" width="13.7109375" style="22" bestFit="1" customWidth="1"/>
    <col min="3344" max="3584" width="11.42578125" style="22"/>
    <col min="3585" max="3585" width="50.140625" style="22" bestFit="1" customWidth="1"/>
    <col min="3586" max="3586" width="16.28515625" style="22" bestFit="1" customWidth="1"/>
    <col min="3587" max="3587" width="18" style="22" customWidth="1"/>
    <col min="3588" max="3588" width="20.42578125" style="22" customWidth="1"/>
    <col min="3589" max="3589" width="15.85546875" style="22" customWidth="1"/>
    <col min="3590" max="3590" width="14.7109375" style="22" customWidth="1"/>
    <col min="3591" max="3591" width="13.42578125" style="22" customWidth="1"/>
    <col min="3592" max="3592" width="14.42578125" style="22" customWidth="1"/>
    <col min="3593" max="3593" width="13.5703125" style="22" customWidth="1"/>
    <col min="3594" max="3594" width="14.140625" style="22" customWidth="1"/>
    <col min="3595" max="3597" width="12.7109375" style="22" bestFit="1" customWidth="1"/>
    <col min="3598" max="3598" width="15" style="22" customWidth="1"/>
    <col min="3599" max="3599" width="13.7109375" style="22" bestFit="1" customWidth="1"/>
    <col min="3600" max="3840" width="11.42578125" style="22"/>
    <col min="3841" max="3841" width="50.140625" style="22" bestFit="1" customWidth="1"/>
    <col min="3842" max="3842" width="16.28515625" style="22" bestFit="1" customWidth="1"/>
    <col min="3843" max="3843" width="18" style="22" customWidth="1"/>
    <col min="3844" max="3844" width="20.42578125" style="22" customWidth="1"/>
    <col min="3845" max="3845" width="15.85546875" style="22" customWidth="1"/>
    <col min="3846" max="3846" width="14.7109375" style="22" customWidth="1"/>
    <col min="3847" max="3847" width="13.42578125" style="22" customWidth="1"/>
    <col min="3848" max="3848" width="14.42578125" style="22" customWidth="1"/>
    <col min="3849" max="3849" width="13.5703125" style="22" customWidth="1"/>
    <col min="3850" max="3850" width="14.140625" style="22" customWidth="1"/>
    <col min="3851" max="3853" width="12.7109375" style="22" bestFit="1" customWidth="1"/>
    <col min="3854" max="3854" width="15" style="22" customWidth="1"/>
    <col min="3855" max="3855" width="13.7109375" style="22" bestFit="1" customWidth="1"/>
    <col min="3856" max="4096" width="11.42578125" style="22"/>
    <col min="4097" max="4097" width="50.140625" style="22" bestFit="1" customWidth="1"/>
    <col min="4098" max="4098" width="16.28515625" style="22" bestFit="1" customWidth="1"/>
    <col min="4099" max="4099" width="18" style="22" customWidth="1"/>
    <col min="4100" max="4100" width="20.42578125" style="22" customWidth="1"/>
    <col min="4101" max="4101" width="15.85546875" style="22" customWidth="1"/>
    <col min="4102" max="4102" width="14.7109375" style="22" customWidth="1"/>
    <col min="4103" max="4103" width="13.42578125" style="22" customWidth="1"/>
    <col min="4104" max="4104" width="14.42578125" style="22" customWidth="1"/>
    <col min="4105" max="4105" width="13.5703125" style="22" customWidth="1"/>
    <col min="4106" max="4106" width="14.140625" style="22" customWidth="1"/>
    <col min="4107" max="4109" width="12.7109375" style="22" bestFit="1" customWidth="1"/>
    <col min="4110" max="4110" width="15" style="22" customWidth="1"/>
    <col min="4111" max="4111" width="13.7109375" style="22" bestFit="1" customWidth="1"/>
    <col min="4112" max="4352" width="11.42578125" style="22"/>
    <col min="4353" max="4353" width="50.140625" style="22" bestFit="1" customWidth="1"/>
    <col min="4354" max="4354" width="16.28515625" style="22" bestFit="1" customWidth="1"/>
    <col min="4355" max="4355" width="18" style="22" customWidth="1"/>
    <col min="4356" max="4356" width="20.42578125" style="22" customWidth="1"/>
    <col min="4357" max="4357" width="15.85546875" style="22" customWidth="1"/>
    <col min="4358" max="4358" width="14.7109375" style="22" customWidth="1"/>
    <col min="4359" max="4359" width="13.42578125" style="22" customWidth="1"/>
    <col min="4360" max="4360" width="14.42578125" style="22" customWidth="1"/>
    <col min="4361" max="4361" width="13.5703125" style="22" customWidth="1"/>
    <col min="4362" max="4362" width="14.140625" style="22" customWidth="1"/>
    <col min="4363" max="4365" width="12.7109375" style="22" bestFit="1" customWidth="1"/>
    <col min="4366" max="4366" width="15" style="22" customWidth="1"/>
    <col min="4367" max="4367" width="13.7109375" style="22" bestFit="1" customWidth="1"/>
    <col min="4368" max="4608" width="11.42578125" style="22"/>
    <col min="4609" max="4609" width="50.140625" style="22" bestFit="1" customWidth="1"/>
    <col min="4610" max="4610" width="16.28515625" style="22" bestFit="1" customWidth="1"/>
    <col min="4611" max="4611" width="18" style="22" customWidth="1"/>
    <col min="4612" max="4612" width="20.42578125" style="22" customWidth="1"/>
    <col min="4613" max="4613" width="15.85546875" style="22" customWidth="1"/>
    <col min="4614" max="4614" width="14.7109375" style="22" customWidth="1"/>
    <col min="4615" max="4615" width="13.42578125" style="22" customWidth="1"/>
    <col min="4616" max="4616" width="14.42578125" style="22" customWidth="1"/>
    <col min="4617" max="4617" width="13.5703125" style="22" customWidth="1"/>
    <col min="4618" max="4618" width="14.140625" style="22" customWidth="1"/>
    <col min="4619" max="4621" width="12.7109375" style="22" bestFit="1" customWidth="1"/>
    <col min="4622" max="4622" width="15" style="22" customWidth="1"/>
    <col min="4623" max="4623" width="13.7109375" style="22" bestFit="1" customWidth="1"/>
    <col min="4624" max="4864" width="11.42578125" style="22"/>
    <col min="4865" max="4865" width="50.140625" style="22" bestFit="1" customWidth="1"/>
    <col min="4866" max="4866" width="16.28515625" style="22" bestFit="1" customWidth="1"/>
    <col min="4867" max="4867" width="18" style="22" customWidth="1"/>
    <col min="4868" max="4868" width="20.42578125" style="22" customWidth="1"/>
    <col min="4869" max="4869" width="15.85546875" style="22" customWidth="1"/>
    <col min="4870" max="4870" width="14.7109375" style="22" customWidth="1"/>
    <col min="4871" max="4871" width="13.42578125" style="22" customWidth="1"/>
    <col min="4872" max="4872" width="14.42578125" style="22" customWidth="1"/>
    <col min="4873" max="4873" width="13.5703125" style="22" customWidth="1"/>
    <col min="4874" max="4874" width="14.140625" style="22" customWidth="1"/>
    <col min="4875" max="4877" width="12.7109375" style="22" bestFit="1" customWidth="1"/>
    <col min="4878" max="4878" width="15" style="22" customWidth="1"/>
    <col min="4879" max="4879" width="13.7109375" style="22" bestFit="1" customWidth="1"/>
    <col min="4880" max="5120" width="11.42578125" style="22"/>
    <col min="5121" max="5121" width="50.140625" style="22" bestFit="1" customWidth="1"/>
    <col min="5122" max="5122" width="16.28515625" style="22" bestFit="1" customWidth="1"/>
    <col min="5123" max="5123" width="18" style="22" customWidth="1"/>
    <col min="5124" max="5124" width="20.42578125" style="22" customWidth="1"/>
    <col min="5125" max="5125" width="15.85546875" style="22" customWidth="1"/>
    <col min="5126" max="5126" width="14.7109375" style="22" customWidth="1"/>
    <col min="5127" max="5127" width="13.42578125" style="22" customWidth="1"/>
    <col min="5128" max="5128" width="14.42578125" style="22" customWidth="1"/>
    <col min="5129" max="5129" width="13.5703125" style="22" customWidth="1"/>
    <col min="5130" max="5130" width="14.140625" style="22" customWidth="1"/>
    <col min="5131" max="5133" width="12.7109375" style="22" bestFit="1" customWidth="1"/>
    <col min="5134" max="5134" width="15" style="22" customWidth="1"/>
    <col min="5135" max="5135" width="13.7109375" style="22" bestFit="1" customWidth="1"/>
    <col min="5136" max="5376" width="11.42578125" style="22"/>
    <col min="5377" max="5377" width="50.140625" style="22" bestFit="1" customWidth="1"/>
    <col min="5378" max="5378" width="16.28515625" style="22" bestFit="1" customWidth="1"/>
    <col min="5379" max="5379" width="18" style="22" customWidth="1"/>
    <col min="5380" max="5380" width="20.42578125" style="22" customWidth="1"/>
    <col min="5381" max="5381" width="15.85546875" style="22" customWidth="1"/>
    <col min="5382" max="5382" width="14.7109375" style="22" customWidth="1"/>
    <col min="5383" max="5383" width="13.42578125" style="22" customWidth="1"/>
    <col min="5384" max="5384" width="14.42578125" style="22" customWidth="1"/>
    <col min="5385" max="5385" width="13.5703125" style="22" customWidth="1"/>
    <col min="5386" max="5386" width="14.140625" style="22" customWidth="1"/>
    <col min="5387" max="5389" width="12.7109375" style="22" bestFit="1" customWidth="1"/>
    <col min="5390" max="5390" width="15" style="22" customWidth="1"/>
    <col min="5391" max="5391" width="13.7109375" style="22" bestFit="1" customWidth="1"/>
    <col min="5392" max="5632" width="11.42578125" style="22"/>
    <col min="5633" max="5633" width="50.140625" style="22" bestFit="1" customWidth="1"/>
    <col min="5634" max="5634" width="16.28515625" style="22" bestFit="1" customWidth="1"/>
    <col min="5635" max="5635" width="18" style="22" customWidth="1"/>
    <col min="5636" max="5636" width="20.42578125" style="22" customWidth="1"/>
    <col min="5637" max="5637" width="15.85546875" style="22" customWidth="1"/>
    <col min="5638" max="5638" width="14.7109375" style="22" customWidth="1"/>
    <col min="5639" max="5639" width="13.42578125" style="22" customWidth="1"/>
    <col min="5640" max="5640" width="14.42578125" style="22" customWidth="1"/>
    <col min="5641" max="5641" width="13.5703125" style="22" customWidth="1"/>
    <col min="5642" max="5642" width="14.140625" style="22" customWidth="1"/>
    <col min="5643" max="5645" width="12.7109375" style="22" bestFit="1" customWidth="1"/>
    <col min="5646" max="5646" width="15" style="22" customWidth="1"/>
    <col min="5647" max="5647" width="13.7109375" style="22" bestFit="1" customWidth="1"/>
    <col min="5648" max="5888" width="11.42578125" style="22"/>
    <col min="5889" max="5889" width="50.140625" style="22" bestFit="1" customWidth="1"/>
    <col min="5890" max="5890" width="16.28515625" style="22" bestFit="1" customWidth="1"/>
    <col min="5891" max="5891" width="18" style="22" customWidth="1"/>
    <col min="5892" max="5892" width="20.42578125" style="22" customWidth="1"/>
    <col min="5893" max="5893" width="15.85546875" style="22" customWidth="1"/>
    <col min="5894" max="5894" width="14.7109375" style="22" customWidth="1"/>
    <col min="5895" max="5895" width="13.42578125" style="22" customWidth="1"/>
    <col min="5896" max="5896" width="14.42578125" style="22" customWidth="1"/>
    <col min="5897" max="5897" width="13.5703125" style="22" customWidth="1"/>
    <col min="5898" max="5898" width="14.140625" style="22" customWidth="1"/>
    <col min="5899" max="5901" width="12.7109375" style="22" bestFit="1" customWidth="1"/>
    <col min="5902" max="5902" width="15" style="22" customWidth="1"/>
    <col min="5903" max="5903" width="13.7109375" style="22" bestFit="1" customWidth="1"/>
    <col min="5904" max="6144" width="11.42578125" style="22"/>
    <col min="6145" max="6145" width="50.140625" style="22" bestFit="1" customWidth="1"/>
    <col min="6146" max="6146" width="16.28515625" style="22" bestFit="1" customWidth="1"/>
    <col min="6147" max="6147" width="18" style="22" customWidth="1"/>
    <col min="6148" max="6148" width="20.42578125" style="22" customWidth="1"/>
    <col min="6149" max="6149" width="15.85546875" style="22" customWidth="1"/>
    <col min="6150" max="6150" width="14.7109375" style="22" customWidth="1"/>
    <col min="6151" max="6151" width="13.42578125" style="22" customWidth="1"/>
    <col min="6152" max="6152" width="14.42578125" style="22" customWidth="1"/>
    <col min="6153" max="6153" width="13.5703125" style="22" customWidth="1"/>
    <col min="6154" max="6154" width="14.140625" style="22" customWidth="1"/>
    <col min="6155" max="6157" width="12.7109375" style="22" bestFit="1" customWidth="1"/>
    <col min="6158" max="6158" width="15" style="22" customWidth="1"/>
    <col min="6159" max="6159" width="13.7109375" style="22" bestFit="1" customWidth="1"/>
    <col min="6160" max="6400" width="11.42578125" style="22"/>
    <col min="6401" max="6401" width="50.140625" style="22" bestFit="1" customWidth="1"/>
    <col min="6402" max="6402" width="16.28515625" style="22" bestFit="1" customWidth="1"/>
    <col min="6403" max="6403" width="18" style="22" customWidth="1"/>
    <col min="6404" max="6404" width="20.42578125" style="22" customWidth="1"/>
    <col min="6405" max="6405" width="15.85546875" style="22" customWidth="1"/>
    <col min="6406" max="6406" width="14.7109375" style="22" customWidth="1"/>
    <col min="6407" max="6407" width="13.42578125" style="22" customWidth="1"/>
    <col min="6408" max="6408" width="14.42578125" style="22" customWidth="1"/>
    <col min="6409" max="6409" width="13.5703125" style="22" customWidth="1"/>
    <col min="6410" max="6410" width="14.140625" style="22" customWidth="1"/>
    <col min="6411" max="6413" width="12.7109375" style="22" bestFit="1" customWidth="1"/>
    <col min="6414" max="6414" width="15" style="22" customWidth="1"/>
    <col min="6415" max="6415" width="13.7109375" style="22" bestFit="1" customWidth="1"/>
    <col min="6416" max="6656" width="11.42578125" style="22"/>
    <col min="6657" max="6657" width="50.140625" style="22" bestFit="1" customWidth="1"/>
    <col min="6658" max="6658" width="16.28515625" style="22" bestFit="1" customWidth="1"/>
    <col min="6659" max="6659" width="18" style="22" customWidth="1"/>
    <col min="6660" max="6660" width="20.42578125" style="22" customWidth="1"/>
    <col min="6661" max="6661" width="15.85546875" style="22" customWidth="1"/>
    <col min="6662" max="6662" width="14.7109375" style="22" customWidth="1"/>
    <col min="6663" max="6663" width="13.42578125" style="22" customWidth="1"/>
    <col min="6664" max="6664" width="14.42578125" style="22" customWidth="1"/>
    <col min="6665" max="6665" width="13.5703125" style="22" customWidth="1"/>
    <col min="6666" max="6666" width="14.140625" style="22" customWidth="1"/>
    <col min="6667" max="6669" width="12.7109375" style="22" bestFit="1" customWidth="1"/>
    <col min="6670" max="6670" width="15" style="22" customWidth="1"/>
    <col min="6671" max="6671" width="13.7109375" style="22" bestFit="1" customWidth="1"/>
    <col min="6672" max="6912" width="11.42578125" style="22"/>
    <col min="6913" max="6913" width="50.140625" style="22" bestFit="1" customWidth="1"/>
    <col min="6914" max="6914" width="16.28515625" style="22" bestFit="1" customWidth="1"/>
    <col min="6915" max="6915" width="18" style="22" customWidth="1"/>
    <col min="6916" max="6916" width="20.42578125" style="22" customWidth="1"/>
    <col min="6917" max="6917" width="15.85546875" style="22" customWidth="1"/>
    <col min="6918" max="6918" width="14.7109375" style="22" customWidth="1"/>
    <col min="6919" max="6919" width="13.42578125" style="22" customWidth="1"/>
    <col min="6920" max="6920" width="14.42578125" style="22" customWidth="1"/>
    <col min="6921" max="6921" width="13.5703125" style="22" customWidth="1"/>
    <col min="6922" max="6922" width="14.140625" style="22" customWidth="1"/>
    <col min="6923" max="6925" width="12.7109375" style="22" bestFit="1" customWidth="1"/>
    <col min="6926" max="6926" width="15" style="22" customWidth="1"/>
    <col min="6927" max="6927" width="13.7109375" style="22" bestFit="1" customWidth="1"/>
    <col min="6928" max="7168" width="11.42578125" style="22"/>
    <col min="7169" max="7169" width="50.140625" style="22" bestFit="1" customWidth="1"/>
    <col min="7170" max="7170" width="16.28515625" style="22" bestFit="1" customWidth="1"/>
    <col min="7171" max="7171" width="18" style="22" customWidth="1"/>
    <col min="7172" max="7172" width="20.42578125" style="22" customWidth="1"/>
    <col min="7173" max="7173" width="15.85546875" style="22" customWidth="1"/>
    <col min="7174" max="7174" width="14.7109375" style="22" customWidth="1"/>
    <col min="7175" max="7175" width="13.42578125" style="22" customWidth="1"/>
    <col min="7176" max="7176" width="14.42578125" style="22" customWidth="1"/>
    <col min="7177" max="7177" width="13.5703125" style="22" customWidth="1"/>
    <col min="7178" max="7178" width="14.140625" style="22" customWidth="1"/>
    <col min="7179" max="7181" width="12.7109375" style="22" bestFit="1" customWidth="1"/>
    <col min="7182" max="7182" width="15" style="22" customWidth="1"/>
    <col min="7183" max="7183" width="13.7109375" style="22" bestFit="1" customWidth="1"/>
    <col min="7184" max="7424" width="11.42578125" style="22"/>
    <col min="7425" max="7425" width="50.140625" style="22" bestFit="1" customWidth="1"/>
    <col min="7426" max="7426" width="16.28515625" style="22" bestFit="1" customWidth="1"/>
    <col min="7427" max="7427" width="18" style="22" customWidth="1"/>
    <col min="7428" max="7428" width="20.42578125" style="22" customWidth="1"/>
    <col min="7429" max="7429" width="15.85546875" style="22" customWidth="1"/>
    <col min="7430" max="7430" width="14.7109375" style="22" customWidth="1"/>
    <col min="7431" max="7431" width="13.42578125" style="22" customWidth="1"/>
    <col min="7432" max="7432" width="14.42578125" style="22" customWidth="1"/>
    <col min="7433" max="7433" width="13.5703125" style="22" customWidth="1"/>
    <col min="7434" max="7434" width="14.140625" style="22" customWidth="1"/>
    <col min="7435" max="7437" width="12.7109375" style="22" bestFit="1" customWidth="1"/>
    <col min="7438" max="7438" width="15" style="22" customWidth="1"/>
    <col min="7439" max="7439" width="13.7109375" style="22" bestFit="1" customWidth="1"/>
    <col min="7440" max="7680" width="11.42578125" style="22"/>
    <col min="7681" max="7681" width="50.140625" style="22" bestFit="1" customWidth="1"/>
    <col min="7682" max="7682" width="16.28515625" style="22" bestFit="1" customWidth="1"/>
    <col min="7683" max="7683" width="18" style="22" customWidth="1"/>
    <col min="7684" max="7684" width="20.42578125" style="22" customWidth="1"/>
    <col min="7685" max="7685" width="15.85546875" style="22" customWidth="1"/>
    <col min="7686" max="7686" width="14.7109375" style="22" customWidth="1"/>
    <col min="7687" max="7687" width="13.42578125" style="22" customWidth="1"/>
    <col min="7688" max="7688" width="14.42578125" style="22" customWidth="1"/>
    <col min="7689" max="7689" width="13.5703125" style="22" customWidth="1"/>
    <col min="7690" max="7690" width="14.140625" style="22" customWidth="1"/>
    <col min="7691" max="7693" width="12.7109375" style="22" bestFit="1" customWidth="1"/>
    <col min="7694" max="7694" width="15" style="22" customWidth="1"/>
    <col min="7695" max="7695" width="13.7109375" style="22" bestFit="1" customWidth="1"/>
    <col min="7696" max="7936" width="11.42578125" style="22"/>
    <col min="7937" max="7937" width="50.140625" style="22" bestFit="1" customWidth="1"/>
    <col min="7938" max="7938" width="16.28515625" style="22" bestFit="1" customWidth="1"/>
    <col min="7939" max="7939" width="18" style="22" customWidth="1"/>
    <col min="7940" max="7940" width="20.42578125" style="22" customWidth="1"/>
    <col min="7941" max="7941" width="15.85546875" style="22" customWidth="1"/>
    <col min="7942" max="7942" width="14.7109375" style="22" customWidth="1"/>
    <col min="7943" max="7943" width="13.42578125" style="22" customWidth="1"/>
    <col min="7944" max="7944" width="14.42578125" style="22" customWidth="1"/>
    <col min="7945" max="7945" width="13.5703125" style="22" customWidth="1"/>
    <col min="7946" max="7946" width="14.140625" style="22" customWidth="1"/>
    <col min="7947" max="7949" width="12.7109375" style="22" bestFit="1" customWidth="1"/>
    <col min="7950" max="7950" width="15" style="22" customWidth="1"/>
    <col min="7951" max="7951" width="13.7109375" style="22" bestFit="1" customWidth="1"/>
    <col min="7952" max="8192" width="11.42578125" style="22"/>
    <col min="8193" max="8193" width="50.140625" style="22" bestFit="1" customWidth="1"/>
    <col min="8194" max="8194" width="16.28515625" style="22" bestFit="1" customWidth="1"/>
    <col min="8195" max="8195" width="18" style="22" customWidth="1"/>
    <col min="8196" max="8196" width="20.42578125" style="22" customWidth="1"/>
    <col min="8197" max="8197" width="15.85546875" style="22" customWidth="1"/>
    <col min="8198" max="8198" width="14.7109375" style="22" customWidth="1"/>
    <col min="8199" max="8199" width="13.42578125" style="22" customWidth="1"/>
    <col min="8200" max="8200" width="14.42578125" style="22" customWidth="1"/>
    <col min="8201" max="8201" width="13.5703125" style="22" customWidth="1"/>
    <col min="8202" max="8202" width="14.140625" style="22" customWidth="1"/>
    <col min="8203" max="8205" width="12.7109375" style="22" bestFit="1" customWidth="1"/>
    <col min="8206" max="8206" width="15" style="22" customWidth="1"/>
    <col min="8207" max="8207" width="13.7109375" style="22" bestFit="1" customWidth="1"/>
    <col min="8208" max="8448" width="11.42578125" style="22"/>
    <col min="8449" max="8449" width="50.140625" style="22" bestFit="1" customWidth="1"/>
    <col min="8450" max="8450" width="16.28515625" style="22" bestFit="1" customWidth="1"/>
    <col min="8451" max="8451" width="18" style="22" customWidth="1"/>
    <col min="8452" max="8452" width="20.42578125" style="22" customWidth="1"/>
    <col min="8453" max="8453" width="15.85546875" style="22" customWidth="1"/>
    <col min="8454" max="8454" width="14.7109375" style="22" customWidth="1"/>
    <col min="8455" max="8455" width="13.42578125" style="22" customWidth="1"/>
    <col min="8456" max="8456" width="14.42578125" style="22" customWidth="1"/>
    <col min="8457" max="8457" width="13.5703125" style="22" customWidth="1"/>
    <col min="8458" max="8458" width="14.140625" style="22" customWidth="1"/>
    <col min="8459" max="8461" width="12.7109375" style="22" bestFit="1" customWidth="1"/>
    <col min="8462" max="8462" width="15" style="22" customWidth="1"/>
    <col min="8463" max="8463" width="13.7109375" style="22" bestFit="1" customWidth="1"/>
    <col min="8464" max="8704" width="11.42578125" style="22"/>
    <col min="8705" max="8705" width="50.140625" style="22" bestFit="1" customWidth="1"/>
    <col min="8706" max="8706" width="16.28515625" style="22" bestFit="1" customWidth="1"/>
    <col min="8707" max="8707" width="18" style="22" customWidth="1"/>
    <col min="8708" max="8708" width="20.42578125" style="22" customWidth="1"/>
    <col min="8709" max="8709" width="15.85546875" style="22" customWidth="1"/>
    <col min="8710" max="8710" width="14.7109375" style="22" customWidth="1"/>
    <col min="8711" max="8711" width="13.42578125" style="22" customWidth="1"/>
    <col min="8712" max="8712" width="14.42578125" style="22" customWidth="1"/>
    <col min="8713" max="8713" width="13.5703125" style="22" customWidth="1"/>
    <col min="8714" max="8714" width="14.140625" style="22" customWidth="1"/>
    <col min="8715" max="8717" width="12.7109375" style="22" bestFit="1" customWidth="1"/>
    <col min="8718" max="8718" width="15" style="22" customWidth="1"/>
    <col min="8719" max="8719" width="13.7109375" style="22" bestFit="1" customWidth="1"/>
    <col min="8720" max="8960" width="11.42578125" style="22"/>
    <col min="8961" max="8961" width="50.140625" style="22" bestFit="1" customWidth="1"/>
    <col min="8962" max="8962" width="16.28515625" style="22" bestFit="1" customWidth="1"/>
    <col min="8963" max="8963" width="18" style="22" customWidth="1"/>
    <col min="8964" max="8964" width="20.42578125" style="22" customWidth="1"/>
    <col min="8965" max="8965" width="15.85546875" style="22" customWidth="1"/>
    <col min="8966" max="8966" width="14.7109375" style="22" customWidth="1"/>
    <col min="8967" max="8967" width="13.42578125" style="22" customWidth="1"/>
    <col min="8968" max="8968" width="14.42578125" style="22" customWidth="1"/>
    <col min="8969" max="8969" width="13.5703125" style="22" customWidth="1"/>
    <col min="8970" max="8970" width="14.140625" style="22" customWidth="1"/>
    <col min="8971" max="8973" width="12.7109375" style="22" bestFit="1" customWidth="1"/>
    <col min="8974" max="8974" width="15" style="22" customWidth="1"/>
    <col min="8975" max="8975" width="13.7109375" style="22" bestFit="1" customWidth="1"/>
    <col min="8976" max="9216" width="11.42578125" style="22"/>
    <col min="9217" max="9217" width="50.140625" style="22" bestFit="1" customWidth="1"/>
    <col min="9218" max="9218" width="16.28515625" style="22" bestFit="1" customWidth="1"/>
    <col min="9219" max="9219" width="18" style="22" customWidth="1"/>
    <col min="9220" max="9220" width="20.42578125" style="22" customWidth="1"/>
    <col min="9221" max="9221" width="15.85546875" style="22" customWidth="1"/>
    <col min="9222" max="9222" width="14.7109375" style="22" customWidth="1"/>
    <col min="9223" max="9223" width="13.42578125" style="22" customWidth="1"/>
    <col min="9224" max="9224" width="14.42578125" style="22" customWidth="1"/>
    <col min="9225" max="9225" width="13.5703125" style="22" customWidth="1"/>
    <col min="9226" max="9226" width="14.140625" style="22" customWidth="1"/>
    <col min="9227" max="9229" width="12.7109375" style="22" bestFit="1" customWidth="1"/>
    <col min="9230" max="9230" width="15" style="22" customWidth="1"/>
    <col min="9231" max="9231" width="13.7109375" style="22" bestFit="1" customWidth="1"/>
    <col min="9232" max="9472" width="11.42578125" style="22"/>
    <col min="9473" max="9473" width="50.140625" style="22" bestFit="1" customWidth="1"/>
    <col min="9474" max="9474" width="16.28515625" style="22" bestFit="1" customWidth="1"/>
    <col min="9475" max="9475" width="18" style="22" customWidth="1"/>
    <col min="9476" max="9476" width="20.42578125" style="22" customWidth="1"/>
    <col min="9477" max="9477" width="15.85546875" style="22" customWidth="1"/>
    <col min="9478" max="9478" width="14.7109375" style="22" customWidth="1"/>
    <col min="9479" max="9479" width="13.42578125" style="22" customWidth="1"/>
    <col min="9480" max="9480" width="14.42578125" style="22" customWidth="1"/>
    <col min="9481" max="9481" width="13.5703125" style="22" customWidth="1"/>
    <col min="9482" max="9482" width="14.140625" style="22" customWidth="1"/>
    <col min="9483" max="9485" width="12.7109375" style="22" bestFit="1" customWidth="1"/>
    <col min="9486" max="9486" width="15" style="22" customWidth="1"/>
    <col min="9487" max="9487" width="13.7109375" style="22" bestFit="1" customWidth="1"/>
    <col min="9488" max="9728" width="11.42578125" style="22"/>
    <col min="9729" max="9729" width="50.140625" style="22" bestFit="1" customWidth="1"/>
    <col min="9730" max="9730" width="16.28515625" style="22" bestFit="1" customWidth="1"/>
    <col min="9731" max="9731" width="18" style="22" customWidth="1"/>
    <col min="9732" max="9732" width="20.42578125" style="22" customWidth="1"/>
    <col min="9733" max="9733" width="15.85546875" style="22" customWidth="1"/>
    <col min="9734" max="9734" width="14.7109375" style="22" customWidth="1"/>
    <col min="9735" max="9735" width="13.42578125" style="22" customWidth="1"/>
    <col min="9736" max="9736" width="14.42578125" style="22" customWidth="1"/>
    <col min="9737" max="9737" width="13.5703125" style="22" customWidth="1"/>
    <col min="9738" max="9738" width="14.140625" style="22" customWidth="1"/>
    <col min="9739" max="9741" width="12.7109375" style="22" bestFit="1" customWidth="1"/>
    <col min="9742" max="9742" width="15" style="22" customWidth="1"/>
    <col min="9743" max="9743" width="13.7109375" style="22" bestFit="1" customWidth="1"/>
    <col min="9744" max="9984" width="11.42578125" style="22"/>
    <col min="9985" max="9985" width="50.140625" style="22" bestFit="1" customWidth="1"/>
    <col min="9986" max="9986" width="16.28515625" style="22" bestFit="1" customWidth="1"/>
    <col min="9987" max="9987" width="18" style="22" customWidth="1"/>
    <col min="9988" max="9988" width="20.42578125" style="22" customWidth="1"/>
    <col min="9989" max="9989" width="15.85546875" style="22" customWidth="1"/>
    <col min="9990" max="9990" width="14.7109375" style="22" customWidth="1"/>
    <col min="9991" max="9991" width="13.42578125" style="22" customWidth="1"/>
    <col min="9992" max="9992" width="14.42578125" style="22" customWidth="1"/>
    <col min="9993" max="9993" width="13.5703125" style="22" customWidth="1"/>
    <col min="9994" max="9994" width="14.140625" style="22" customWidth="1"/>
    <col min="9995" max="9997" width="12.7109375" style="22" bestFit="1" customWidth="1"/>
    <col min="9998" max="9998" width="15" style="22" customWidth="1"/>
    <col min="9999" max="9999" width="13.7109375" style="22" bestFit="1" customWidth="1"/>
    <col min="10000" max="10240" width="11.42578125" style="22"/>
    <col min="10241" max="10241" width="50.140625" style="22" bestFit="1" customWidth="1"/>
    <col min="10242" max="10242" width="16.28515625" style="22" bestFit="1" customWidth="1"/>
    <col min="10243" max="10243" width="18" style="22" customWidth="1"/>
    <col min="10244" max="10244" width="20.42578125" style="22" customWidth="1"/>
    <col min="10245" max="10245" width="15.85546875" style="22" customWidth="1"/>
    <col min="10246" max="10246" width="14.7109375" style="22" customWidth="1"/>
    <col min="10247" max="10247" width="13.42578125" style="22" customWidth="1"/>
    <col min="10248" max="10248" width="14.42578125" style="22" customWidth="1"/>
    <col min="10249" max="10249" width="13.5703125" style="22" customWidth="1"/>
    <col min="10250" max="10250" width="14.140625" style="22" customWidth="1"/>
    <col min="10251" max="10253" width="12.7109375" style="22" bestFit="1" customWidth="1"/>
    <col min="10254" max="10254" width="15" style="22" customWidth="1"/>
    <col min="10255" max="10255" width="13.7109375" style="22" bestFit="1" customWidth="1"/>
    <col min="10256" max="10496" width="11.42578125" style="22"/>
    <col min="10497" max="10497" width="50.140625" style="22" bestFit="1" customWidth="1"/>
    <col min="10498" max="10498" width="16.28515625" style="22" bestFit="1" customWidth="1"/>
    <col min="10499" max="10499" width="18" style="22" customWidth="1"/>
    <col min="10500" max="10500" width="20.42578125" style="22" customWidth="1"/>
    <col min="10501" max="10501" width="15.85546875" style="22" customWidth="1"/>
    <col min="10502" max="10502" width="14.7109375" style="22" customWidth="1"/>
    <col min="10503" max="10503" width="13.42578125" style="22" customWidth="1"/>
    <col min="10504" max="10504" width="14.42578125" style="22" customWidth="1"/>
    <col min="10505" max="10505" width="13.5703125" style="22" customWidth="1"/>
    <col min="10506" max="10506" width="14.140625" style="22" customWidth="1"/>
    <col min="10507" max="10509" width="12.7109375" style="22" bestFit="1" customWidth="1"/>
    <col min="10510" max="10510" width="15" style="22" customWidth="1"/>
    <col min="10511" max="10511" width="13.7109375" style="22" bestFit="1" customWidth="1"/>
    <col min="10512" max="10752" width="11.42578125" style="22"/>
    <col min="10753" max="10753" width="50.140625" style="22" bestFit="1" customWidth="1"/>
    <col min="10754" max="10754" width="16.28515625" style="22" bestFit="1" customWidth="1"/>
    <col min="10755" max="10755" width="18" style="22" customWidth="1"/>
    <col min="10756" max="10756" width="20.42578125" style="22" customWidth="1"/>
    <col min="10757" max="10757" width="15.85546875" style="22" customWidth="1"/>
    <col min="10758" max="10758" width="14.7109375" style="22" customWidth="1"/>
    <col min="10759" max="10759" width="13.42578125" style="22" customWidth="1"/>
    <col min="10760" max="10760" width="14.42578125" style="22" customWidth="1"/>
    <col min="10761" max="10761" width="13.5703125" style="22" customWidth="1"/>
    <col min="10762" max="10762" width="14.140625" style="22" customWidth="1"/>
    <col min="10763" max="10765" width="12.7109375" style="22" bestFit="1" customWidth="1"/>
    <col min="10766" max="10766" width="15" style="22" customWidth="1"/>
    <col min="10767" max="10767" width="13.7109375" style="22" bestFit="1" customWidth="1"/>
    <col min="10768" max="11008" width="11.42578125" style="22"/>
    <col min="11009" max="11009" width="50.140625" style="22" bestFit="1" customWidth="1"/>
    <col min="11010" max="11010" width="16.28515625" style="22" bestFit="1" customWidth="1"/>
    <col min="11011" max="11011" width="18" style="22" customWidth="1"/>
    <col min="11012" max="11012" width="20.42578125" style="22" customWidth="1"/>
    <col min="11013" max="11013" width="15.85546875" style="22" customWidth="1"/>
    <col min="11014" max="11014" width="14.7109375" style="22" customWidth="1"/>
    <col min="11015" max="11015" width="13.42578125" style="22" customWidth="1"/>
    <col min="11016" max="11016" width="14.42578125" style="22" customWidth="1"/>
    <col min="11017" max="11017" width="13.5703125" style="22" customWidth="1"/>
    <col min="11018" max="11018" width="14.140625" style="22" customWidth="1"/>
    <col min="11019" max="11021" width="12.7109375" style="22" bestFit="1" customWidth="1"/>
    <col min="11022" max="11022" width="15" style="22" customWidth="1"/>
    <col min="11023" max="11023" width="13.7109375" style="22" bestFit="1" customWidth="1"/>
    <col min="11024" max="11264" width="11.42578125" style="22"/>
    <col min="11265" max="11265" width="50.140625" style="22" bestFit="1" customWidth="1"/>
    <col min="11266" max="11266" width="16.28515625" style="22" bestFit="1" customWidth="1"/>
    <col min="11267" max="11267" width="18" style="22" customWidth="1"/>
    <col min="11268" max="11268" width="20.42578125" style="22" customWidth="1"/>
    <col min="11269" max="11269" width="15.85546875" style="22" customWidth="1"/>
    <col min="11270" max="11270" width="14.7109375" style="22" customWidth="1"/>
    <col min="11271" max="11271" width="13.42578125" style="22" customWidth="1"/>
    <col min="11272" max="11272" width="14.42578125" style="22" customWidth="1"/>
    <col min="11273" max="11273" width="13.5703125" style="22" customWidth="1"/>
    <col min="11274" max="11274" width="14.140625" style="22" customWidth="1"/>
    <col min="11275" max="11277" width="12.7109375" style="22" bestFit="1" customWidth="1"/>
    <col min="11278" max="11278" width="15" style="22" customWidth="1"/>
    <col min="11279" max="11279" width="13.7109375" style="22" bestFit="1" customWidth="1"/>
    <col min="11280" max="11520" width="11.42578125" style="22"/>
    <col min="11521" max="11521" width="50.140625" style="22" bestFit="1" customWidth="1"/>
    <col min="11522" max="11522" width="16.28515625" style="22" bestFit="1" customWidth="1"/>
    <col min="11523" max="11523" width="18" style="22" customWidth="1"/>
    <col min="11524" max="11524" width="20.42578125" style="22" customWidth="1"/>
    <col min="11525" max="11525" width="15.85546875" style="22" customWidth="1"/>
    <col min="11526" max="11526" width="14.7109375" style="22" customWidth="1"/>
    <col min="11527" max="11527" width="13.42578125" style="22" customWidth="1"/>
    <col min="11528" max="11528" width="14.42578125" style="22" customWidth="1"/>
    <col min="11529" max="11529" width="13.5703125" style="22" customWidth="1"/>
    <col min="11530" max="11530" width="14.140625" style="22" customWidth="1"/>
    <col min="11531" max="11533" width="12.7109375" style="22" bestFit="1" customWidth="1"/>
    <col min="11534" max="11534" width="15" style="22" customWidth="1"/>
    <col min="11535" max="11535" width="13.7109375" style="22" bestFit="1" customWidth="1"/>
    <col min="11536" max="11776" width="11.42578125" style="22"/>
    <col min="11777" max="11777" width="50.140625" style="22" bestFit="1" customWidth="1"/>
    <col min="11778" max="11778" width="16.28515625" style="22" bestFit="1" customWidth="1"/>
    <col min="11779" max="11779" width="18" style="22" customWidth="1"/>
    <col min="11780" max="11780" width="20.42578125" style="22" customWidth="1"/>
    <col min="11781" max="11781" width="15.85546875" style="22" customWidth="1"/>
    <col min="11782" max="11782" width="14.7109375" style="22" customWidth="1"/>
    <col min="11783" max="11783" width="13.42578125" style="22" customWidth="1"/>
    <col min="11784" max="11784" width="14.42578125" style="22" customWidth="1"/>
    <col min="11785" max="11785" width="13.5703125" style="22" customWidth="1"/>
    <col min="11786" max="11786" width="14.140625" style="22" customWidth="1"/>
    <col min="11787" max="11789" width="12.7109375" style="22" bestFit="1" customWidth="1"/>
    <col min="11790" max="11790" width="15" style="22" customWidth="1"/>
    <col min="11791" max="11791" width="13.7109375" style="22" bestFit="1" customWidth="1"/>
    <col min="11792" max="12032" width="11.42578125" style="22"/>
    <col min="12033" max="12033" width="50.140625" style="22" bestFit="1" customWidth="1"/>
    <col min="12034" max="12034" width="16.28515625" style="22" bestFit="1" customWidth="1"/>
    <col min="12035" max="12035" width="18" style="22" customWidth="1"/>
    <col min="12036" max="12036" width="20.42578125" style="22" customWidth="1"/>
    <col min="12037" max="12037" width="15.85546875" style="22" customWidth="1"/>
    <col min="12038" max="12038" width="14.7109375" style="22" customWidth="1"/>
    <col min="12039" max="12039" width="13.42578125" style="22" customWidth="1"/>
    <col min="12040" max="12040" width="14.42578125" style="22" customWidth="1"/>
    <col min="12041" max="12041" width="13.5703125" style="22" customWidth="1"/>
    <col min="12042" max="12042" width="14.140625" style="22" customWidth="1"/>
    <col min="12043" max="12045" width="12.7109375" style="22" bestFit="1" customWidth="1"/>
    <col min="12046" max="12046" width="15" style="22" customWidth="1"/>
    <col min="12047" max="12047" width="13.7109375" style="22" bestFit="1" customWidth="1"/>
    <col min="12048" max="12288" width="11.42578125" style="22"/>
    <col min="12289" max="12289" width="50.140625" style="22" bestFit="1" customWidth="1"/>
    <col min="12290" max="12290" width="16.28515625" style="22" bestFit="1" customWidth="1"/>
    <col min="12291" max="12291" width="18" style="22" customWidth="1"/>
    <col min="12292" max="12292" width="20.42578125" style="22" customWidth="1"/>
    <col min="12293" max="12293" width="15.85546875" style="22" customWidth="1"/>
    <col min="12294" max="12294" width="14.7109375" style="22" customWidth="1"/>
    <col min="12295" max="12295" width="13.42578125" style="22" customWidth="1"/>
    <col min="12296" max="12296" width="14.42578125" style="22" customWidth="1"/>
    <col min="12297" max="12297" width="13.5703125" style="22" customWidth="1"/>
    <col min="12298" max="12298" width="14.140625" style="22" customWidth="1"/>
    <col min="12299" max="12301" width="12.7109375" style="22" bestFit="1" customWidth="1"/>
    <col min="12302" max="12302" width="15" style="22" customWidth="1"/>
    <col min="12303" max="12303" width="13.7109375" style="22" bestFit="1" customWidth="1"/>
    <col min="12304" max="12544" width="11.42578125" style="22"/>
    <col min="12545" max="12545" width="50.140625" style="22" bestFit="1" customWidth="1"/>
    <col min="12546" max="12546" width="16.28515625" style="22" bestFit="1" customWidth="1"/>
    <col min="12547" max="12547" width="18" style="22" customWidth="1"/>
    <col min="12548" max="12548" width="20.42578125" style="22" customWidth="1"/>
    <col min="12549" max="12549" width="15.85546875" style="22" customWidth="1"/>
    <col min="12550" max="12550" width="14.7109375" style="22" customWidth="1"/>
    <col min="12551" max="12551" width="13.42578125" style="22" customWidth="1"/>
    <col min="12552" max="12552" width="14.42578125" style="22" customWidth="1"/>
    <col min="12553" max="12553" width="13.5703125" style="22" customWidth="1"/>
    <col min="12554" max="12554" width="14.140625" style="22" customWidth="1"/>
    <col min="12555" max="12557" width="12.7109375" style="22" bestFit="1" customWidth="1"/>
    <col min="12558" max="12558" width="15" style="22" customWidth="1"/>
    <col min="12559" max="12559" width="13.7109375" style="22" bestFit="1" customWidth="1"/>
    <col min="12560" max="12800" width="11.42578125" style="22"/>
    <col min="12801" max="12801" width="50.140625" style="22" bestFit="1" customWidth="1"/>
    <col min="12802" max="12802" width="16.28515625" style="22" bestFit="1" customWidth="1"/>
    <col min="12803" max="12803" width="18" style="22" customWidth="1"/>
    <col min="12804" max="12804" width="20.42578125" style="22" customWidth="1"/>
    <col min="12805" max="12805" width="15.85546875" style="22" customWidth="1"/>
    <col min="12806" max="12806" width="14.7109375" style="22" customWidth="1"/>
    <col min="12807" max="12807" width="13.42578125" style="22" customWidth="1"/>
    <col min="12808" max="12808" width="14.42578125" style="22" customWidth="1"/>
    <col min="12809" max="12809" width="13.5703125" style="22" customWidth="1"/>
    <col min="12810" max="12810" width="14.140625" style="22" customWidth="1"/>
    <col min="12811" max="12813" width="12.7109375" style="22" bestFit="1" customWidth="1"/>
    <col min="12814" max="12814" width="15" style="22" customWidth="1"/>
    <col min="12815" max="12815" width="13.7109375" style="22" bestFit="1" customWidth="1"/>
    <col min="12816" max="13056" width="11.42578125" style="22"/>
    <col min="13057" max="13057" width="50.140625" style="22" bestFit="1" customWidth="1"/>
    <col min="13058" max="13058" width="16.28515625" style="22" bestFit="1" customWidth="1"/>
    <col min="13059" max="13059" width="18" style="22" customWidth="1"/>
    <col min="13060" max="13060" width="20.42578125" style="22" customWidth="1"/>
    <col min="13061" max="13061" width="15.85546875" style="22" customWidth="1"/>
    <col min="13062" max="13062" width="14.7109375" style="22" customWidth="1"/>
    <col min="13063" max="13063" width="13.42578125" style="22" customWidth="1"/>
    <col min="13064" max="13064" width="14.42578125" style="22" customWidth="1"/>
    <col min="13065" max="13065" width="13.5703125" style="22" customWidth="1"/>
    <col min="13066" max="13066" width="14.140625" style="22" customWidth="1"/>
    <col min="13067" max="13069" width="12.7109375" style="22" bestFit="1" customWidth="1"/>
    <col min="13070" max="13070" width="15" style="22" customWidth="1"/>
    <col min="13071" max="13071" width="13.7109375" style="22" bestFit="1" customWidth="1"/>
    <col min="13072" max="13312" width="11.42578125" style="22"/>
    <col min="13313" max="13313" width="50.140625" style="22" bestFit="1" customWidth="1"/>
    <col min="13314" max="13314" width="16.28515625" style="22" bestFit="1" customWidth="1"/>
    <col min="13315" max="13315" width="18" style="22" customWidth="1"/>
    <col min="13316" max="13316" width="20.42578125" style="22" customWidth="1"/>
    <col min="13317" max="13317" width="15.85546875" style="22" customWidth="1"/>
    <col min="13318" max="13318" width="14.7109375" style="22" customWidth="1"/>
    <col min="13319" max="13319" width="13.42578125" style="22" customWidth="1"/>
    <col min="13320" max="13320" width="14.42578125" style="22" customWidth="1"/>
    <col min="13321" max="13321" width="13.5703125" style="22" customWidth="1"/>
    <col min="13322" max="13322" width="14.140625" style="22" customWidth="1"/>
    <col min="13323" max="13325" width="12.7109375" style="22" bestFit="1" customWidth="1"/>
    <col min="13326" max="13326" width="15" style="22" customWidth="1"/>
    <col min="13327" max="13327" width="13.7109375" style="22" bestFit="1" customWidth="1"/>
    <col min="13328" max="13568" width="11.42578125" style="22"/>
    <col min="13569" max="13569" width="50.140625" style="22" bestFit="1" customWidth="1"/>
    <col min="13570" max="13570" width="16.28515625" style="22" bestFit="1" customWidth="1"/>
    <col min="13571" max="13571" width="18" style="22" customWidth="1"/>
    <col min="13572" max="13572" width="20.42578125" style="22" customWidth="1"/>
    <col min="13573" max="13573" width="15.85546875" style="22" customWidth="1"/>
    <col min="13574" max="13574" width="14.7109375" style="22" customWidth="1"/>
    <col min="13575" max="13575" width="13.42578125" style="22" customWidth="1"/>
    <col min="13576" max="13576" width="14.42578125" style="22" customWidth="1"/>
    <col min="13577" max="13577" width="13.5703125" style="22" customWidth="1"/>
    <col min="13578" max="13578" width="14.140625" style="22" customWidth="1"/>
    <col min="13579" max="13581" width="12.7109375" style="22" bestFit="1" customWidth="1"/>
    <col min="13582" max="13582" width="15" style="22" customWidth="1"/>
    <col min="13583" max="13583" width="13.7109375" style="22" bestFit="1" customWidth="1"/>
    <col min="13584" max="13824" width="11.42578125" style="22"/>
    <col min="13825" max="13825" width="50.140625" style="22" bestFit="1" customWidth="1"/>
    <col min="13826" max="13826" width="16.28515625" style="22" bestFit="1" customWidth="1"/>
    <col min="13827" max="13827" width="18" style="22" customWidth="1"/>
    <col min="13828" max="13828" width="20.42578125" style="22" customWidth="1"/>
    <col min="13829" max="13829" width="15.85546875" style="22" customWidth="1"/>
    <col min="13830" max="13830" width="14.7109375" style="22" customWidth="1"/>
    <col min="13831" max="13831" width="13.42578125" style="22" customWidth="1"/>
    <col min="13832" max="13832" width="14.42578125" style="22" customWidth="1"/>
    <col min="13833" max="13833" width="13.5703125" style="22" customWidth="1"/>
    <col min="13834" max="13834" width="14.140625" style="22" customWidth="1"/>
    <col min="13835" max="13837" width="12.7109375" style="22" bestFit="1" customWidth="1"/>
    <col min="13838" max="13838" width="15" style="22" customWidth="1"/>
    <col min="13839" max="13839" width="13.7109375" style="22" bestFit="1" customWidth="1"/>
    <col min="13840" max="14080" width="11.42578125" style="22"/>
    <col min="14081" max="14081" width="50.140625" style="22" bestFit="1" customWidth="1"/>
    <col min="14082" max="14082" width="16.28515625" style="22" bestFit="1" customWidth="1"/>
    <col min="14083" max="14083" width="18" style="22" customWidth="1"/>
    <col min="14084" max="14084" width="20.42578125" style="22" customWidth="1"/>
    <col min="14085" max="14085" width="15.85546875" style="22" customWidth="1"/>
    <col min="14086" max="14086" width="14.7109375" style="22" customWidth="1"/>
    <col min="14087" max="14087" width="13.42578125" style="22" customWidth="1"/>
    <col min="14088" max="14088" width="14.42578125" style="22" customWidth="1"/>
    <col min="14089" max="14089" width="13.5703125" style="22" customWidth="1"/>
    <col min="14090" max="14090" width="14.140625" style="22" customWidth="1"/>
    <col min="14091" max="14093" width="12.7109375" style="22" bestFit="1" customWidth="1"/>
    <col min="14094" max="14094" width="15" style="22" customWidth="1"/>
    <col min="14095" max="14095" width="13.7109375" style="22" bestFit="1" customWidth="1"/>
    <col min="14096" max="14336" width="11.42578125" style="22"/>
    <col min="14337" max="14337" width="50.140625" style="22" bestFit="1" customWidth="1"/>
    <col min="14338" max="14338" width="16.28515625" style="22" bestFit="1" customWidth="1"/>
    <col min="14339" max="14339" width="18" style="22" customWidth="1"/>
    <col min="14340" max="14340" width="20.42578125" style="22" customWidth="1"/>
    <col min="14341" max="14341" width="15.85546875" style="22" customWidth="1"/>
    <col min="14342" max="14342" width="14.7109375" style="22" customWidth="1"/>
    <col min="14343" max="14343" width="13.42578125" style="22" customWidth="1"/>
    <col min="14344" max="14344" width="14.42578125" style="22" customWidth="1"/>
    <col min="14345" max="14345" width="13.5703125" style="22" customWidth="1"/>
    <col min="14346" max="14346" width="14.140625" style="22" customWidth="1"/>
    <col min="14347" max="14349" width="12.7109375" style="22" bestFit="1" customWidth="1"/>
    <col min="14350" max="14350" width="15" style="22" customWidth="1"/>
    <col min="14351" max="14351" width="13.7109375" style="22" bestFit="1" customWidth="1"/>
    <col min="14352" max="14592" width="11.42578125" style="22"/>
    <col min="14593" max="14593" width="50.140625" style="22" bestFit="1" customWidth="1"/>
    <col min="14594" max="14594" width="16.28515625" style="22" bestFit="1" customWidth="1"/>
    <col min="14595" max="14595" width="18" style="22" customWidth="1"/>
    <col min="14596" max="14596" width="20.42578125" style="22" customWidth="1"/>
    <col min="14597" max="14597" width="15.85546875" style="22" customWidth="1"/>
    <col min="14598" max="14598" width="14.7109375" style="22" customWidth="1"/>
    <col min="14599" max="14599" width="13.42578125" style="22" customWidth="1"/>
    <col min="14600" max="14600" width="14.42578125" style="22" customWidth="1"/>
    <col min="14601" max="14601" width="13.5703125" style="22" customWidth="1"/>
    <col min="14602" max="14602" width="14.140625" style="22" customWidth="1"/>
    <col min="14603" max="14605" width="12.7109375" style="22" bestFit="1" customWidth="1"/>
    <col min="14606" max="14606" width="15" style="22" customWidth="1"/>
    <col min="14607" max="14607" width="13.7109375" style="22" bestFit="1" customWidth="1"/>
    <col min="14608" max="14848" width="11.42578125" style="22"/>
    <col min="14849" max="14849" width="50.140625" style="22" bestFit="1" customWidth="1"/>
    <col min="14850" max="14850" width="16.28515625" style="22" bestFit="1" customWidth="1"/>
    <col min="14851" max="14851" width="18" style="22" customWidth="1"/>
    <col min="14852" max="14852" width="20.42578125" style="22" customWidth="1"/>
    <col min="14853" max="14853" width="15.85546875" style="22" customWidth="1"/>
    <col min="14854" max="14854" width="14.7109375" style="22" customWidth="1"/>
    <col min="14855" max="14855" width="13.42578125" style="22" customWidth="1"/>
    <col min="14856" max="14856" width="14.42578125" style="22" customWidth="1"/>
    <col min="14857" max="14857" width="13.5703125" style="22" customWidth="1"/>
    <col min="14858" max="14858" width="14.140625" style="22" customWidth="1"/>
    <col min="14859" max="14861" width="12.7109375" style="22" bestFit="1" customWidth="1"/>
    <col min="14862" max="14862" width="15" style="22" customWidth="1"/>
    <col min="14863" max="14863" width="13.7109375" style="22" bestFit="1" customWidth="1"/>
    <col min="14864" max="15104" width="11.42578125" style="22"/>
    <col min="15105" max="15105" width="50.140625" style="22" bestFit="1" customWidth="1"/>
    <col min="15106" max="15106" width="16.28515625" style="22" bestFit="1" customWidth="1"/>
    <col min="15107" max="15107" width="18" style="22" customWidth="1"/>
    <col min="15108" max="15108" width="20.42578125" style="22" customWidth="1"/>
    <col min="15109" max="15109" width="15.85546875" style="22" customWidth="1"/>
    <col min="15110" max="15110" width="14.7109375" style="22" customWidth="1"/>
    <col min="15111" max="15111" width="13.42578125" style="22" customWidth="1"/>
    <col min="15112" max="15112" width="14.42578125" style="22" customWidth="1"/>
    <col min="15113" max="15113" width="13.5703125" style="22" customWidth="1"/>
    <col min="15114" max="15114" width="14.140625" style="22" customWidth="1"/>
    <col min="15115" max="15117" width="12.7109375" style="22" bestFit="1" customWidth="1"/>
    <col min="15118" max="15118" width="15" style="22" customWidth="1"/>
    <col min="15119" max="15119" width="13.7109375" style="22" bestFit="1" customWidth="1"/>
    <col min="15120" max="15360" width="11.42578125" style="22"/>
    <col min="15361" max="15361" width="50.140625" style="22" bestFit="1" customWidth="1"/>
    <col min="15362" max="15362" width="16.28515625" style="22" bestFit="1" customWidth="1"/>
    <col min="15363" max="15363" width="18" style="22" customWidth="1"/>
    <col min="15364" max="15364" width="20.42578125" style="22" customWidth="1"/>
    <col min="15365" max="15365" width="15.85546875" style="22" customWidth="1"/>
    <col min="15366" max="15366" width="14.7109375" style="22" customWidth="1"/>
    <col min="15367" max="15367" width="13.42578125" style="22" customWidth="1"/>
    <col min="15368" max="15368" width="14.42578125" style="22" customWidth="1"/>
    <col min="15369" max="15369" width="13.5703125" style="22" customWidth="1"/>
    <col min="15370" max="15370" width="14.140625" style="22" customWidth="1"/>
    <col min="15371" max="15373" width="12.7109375" style="22" bestFit="1" customWidth="1"/>
    <col min="15374" max="15374" width="15" style="22" customWidth="1"/>
    <col min="15375" max="15375" width="13.7109375" style="22" bestFit="1" customWidth="1"/>
    <col min="15376" max="15616" width="11.42578125" style="22"/>
    <col min="15617" max="15617" width="50.140625" style="22" bestFit="1" customWidth="1"/>
    <col min="15618" max="15618" width="16.28515625" style="22" bestFit="1" customWidth="1"/>
    <col min="15619" max="15619" width="18" style="22" customWidth="1"/>
    <col min="15620" max="15620" width="20.42578125" style="22" customWidth="1"/>
    <col min="15621" max="15621" width="15.85546875" style="22" customWidth="1"/>
    <col min="15622" max="15622" width="14.7109375" style="22" customWidth="1"/>
    <col min="15623" max="15623" width="13.42578125" style="22" customWidth="1"/>
    <col min="15624" max="15624" width="14.42578125" style="22" customWidth="1"/>
    <col min="15625" max="15625" width="13.5703125" style="22" customWidth="1"/>
    <col min="15626" max="15626" width="14.140625" style="22" customWidth="1"/>
    <col min="15627" max="15629" width="12.7109375" style="22" bestFit="1" customWidth="1"/>
    <col min="15630" max="15630" width="15" style="22" customWidth="1"/>
    <col min="15631" max="15631" width="13.7109375" style="22" bestFit="1" customWidth="1"/>
    <col min="15632" max="15872" width="11.42578125" style="22"/>
    <col min="15873" max="15873" width="50.140625" style="22" bestFit="1" customWidth="1"/>
    <col min="15874" max="15874" width="16.28515625" style="22" bestFit="1" customWidth="1"/>
    <col min="15875" max="15875" width="18" style="22" customWidth="1"/>
    <col min="15876" max="15876" width="20.42578125" style="22" customWidth="1"/>
    <col min="15877" max="15877" width="15.85546875" style="22" customWidth="1"/>
    <col min="15878" max="15878" width="14.7109375" style="22" customWidth="1"/>
    <col min="15879" max="15879" width="13.42578125" style="22" customWidth="1"/>
    <col min="15880" max="15880" width="14.42578125" style="22" customWidth="1"/>
    <col min="15881" max="15881" width="13.5703125" style="22" customWidth="1"/>
    <col min="15882" max="15882" width="14.140625" style="22" customWidth="1"/>
    <col min="15883" max="15885" width="12.7109375" style="22" bestFit="1" customWidth="1"/>
    <col min="15886" max="15886" width="15" style="22" customWidth="1"/>
    <col min="15887" max="15887" width="13.7109375" style="22" bestFit="1" customWidth="1"/>
    <col min="15888" max="16128" width="11.42578125" style="22"/>
    <col min="16129" max="16129" width="50.140625" style="22" bestFit="1" customWidth="1"/>
    <col min="16130" max="16130" width="16.28515625" style="22" bestFit="1" customWidth="1"/>
    <col min="16131" max="16131" width="18" style="22" customWidth="1"/>
    <col min="16132" max="16132" width="20.42578125" style="22" customWidth="1"/>
    <col min="16133" max="16133" width="15.85546875" style="22" customWidth="1"/>
    <col min="16134" max="16134" width="14.7109375" style="22" customWidth="1"/>
    <col min="16135" max="16135" width="13.42578125" style="22" customWidth="1"/>
    <col min="16136" max="16136" width="14.42578125" style="22" customWidth="1"/>
    <col min="16137" max="16137" width="13.5703125" style="22" customWidth="1"/>
    <col min="16138" max="16138" width="14.140625" style="22" customWidth="1"/>
    <col min="16139" max="16141" width="12.7109375" style="22" bestFit="1" customWidth="1"/>
    <col min="16142" max="16142" width="15" style="22" customWidth="1"/>
    <col min="16143" max="16143" width="13.7109375" style="22" bestFit="1" customWidth="1"/>
    <col min="16144" max="16384" width="11.42578125" style="22"/>
  </cols>
  <sheetData>
    <row r="4" spans="1:11" ht="15" x14ac:dyDescent="0.2">
      <c r="A4" s="820" t="s">
        <v>303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</row>
    <row r="7" spans="1:11" x14ac:dyDescent="0.2">
      <c r="A7" s="808" t="s">
        <v>569</v>
      </c>
      <c r="B7" s="809"/>
      <c r="C7" s="809"/>
      <c r="D7" s="809"/>
      <c r="E7" s="809"/>
      <c r="F7" s="809"/>
      <c r="G7" s="809"/>
    </row>
    <row r="9" spans="1:11" ht="18" x14ac:dyDescent="0.25">
      <c r="A9" s="833" t="s">
        <v>185</v>
      </c>
      <c r="B9" s="834"/>
      <c r="C9" s="834"/>
      <c r="D9" s="834"/>
      <c r="E9" s="834"/>
      <c r="F9" s="834"/>
    </row>
    <row r="10" spans="1:11" ht="15.75" thickBot="1" x14ac:dyDescent="0.3">
      <c r="A10" s="248"/>
      <c r="B10" s="249" t="s">
        <v>138</v>
      </c>
      <c r="C10" s="249" t="s">
        <v>561</v>
      </c>
      <c r="D10" s="583" t="s">
        <v>243</v>
      </c>
      <c r="E10" s="583" t="s">
        <v>124</v>
      </c>
      <c r="F10" s="583" t="s">
        <v>618</v>
      </c>
      <c r="G10" s="143"/>
    </row>
    <row r="11" spans="1:11" x14ac:dyDescent="0.2">
      <c r="A11" s="250" t="s">
        <v>286</v>
      </c>
      <c r="B11" s="252">
        <v>552698497.6965183</v>
      </c>
      <c r="C11" s="252">
        <v>21857241.058766633</v>
      </c>
      <c r="D11" s="252">
        <v>98700574.174788326</v>
      </c>
      <c r="E11" s="252">
        <v>40215899.923053727</v>
      </c>
      <c r="F11" s="252">
        <v>96836660.482716322</v>
      </c>
      <c r="G11" s="143"/>
    </row>
    <row r="12" spans="1:11" x14ac:dyDescent="0.2">
      <c r="A12" s="233" t="s">
        <v>288</v>
      </c>
      <c r="B12" s="252">
        <v>220935963.872062</v>
      </c>
      <c r="C12" s="252">
        <v>8902425.5047567245</v>
      </c>
      <c r="D12" s="252">
        <v>23856771.569607504</v>
      </c>
      <c r="E12" s="252">
        <v>8736729.2745316848</v>
      </c>
      <c r="F12" s="252">
        <v>32630334.66996989</v>
      </c>
      <c r="G12" s="143"/>
    </row>
    <row r="13" spans="1:11" x14ac:dyDescent="0.2">
      <c r="A13" s="233" t="s">
        <v>290</v>
      </c>
      <c r="B13" s="252">
        <v>59050505.745817602</v>
      </c>
      <c r="C13" s="252">
        <v>5754877.4645888703</v>
      </c>
      <c r="D13" s="252">
        <v>16242101.933063727</v>
      </c>
      <c r="E13" s="252">
        <v>4172933.5429522875</v>
      </c>
      <c r="F13" s="252">
        <v>13066707.987274017</v>
      </c>
      <c r="G13" s="143"/>
    </row>
    <row r="14" spans="1:11" x14ac:dyDescent="0.2">
      <c r="A14" s="233" t="s">
        <v>292</v>
      </c>
      <c r="B14" s="252">
        <v>143745121.90272209</v>
      </c>
      <c r="C14" s="252">
        <v>14888296.011405468</v>
      </c>
      <c r="D14" s="252">
        <v>30882800.840008296</v>
      </c>
      <c r="E14" s="252">
        <v>5971142.0045843003</v>
      </c>
      <c r="F14" s="252">
        <v>25141738.301520996</v>
      </c>
      <c r="G14" s="143"/>
    </row>
    <row r="15" spans="1:11" x14ac:dyDescent="0.2">
      <c r="A15" s="233" t="s">
        <v>294</v>
      </c>
      <c r="B15" s="252">
        <v>58762176.799395315</v>
      </c>
      <c r="C15" s="252">
        <v>5766405.1608564937</v>
      </c>
      <c r="D15" s="252">
        <v>9778728.28487771</v>
      </c>
      <c r="E15" s="252">
        <v>2419762.5284646936</v>
      </c>
      <c r="F15" s="252">
        <v>10958259.186357958</v>
      </c>
      <c r="G15" s="143"/>
    </row>
    <row r="16" spans="1:11" x14ac:dyDescent="0.2">
      <c r="A16" s="233" t="s">
        <v>296</v>
      </c>
      <c r="B16" s="252">
        <v>41732172.194512673</v>
      </c>
      <c r="C16" s="252">
        <v>3133529.2244340321</v>
      </c>
      <c r="D16" s="252">
        <v>11147274.487745868</v>
      </c>
      <c r="E16" s="252">
        <v>1518014.3871159565</v>
      </c>
      <c r="F16" s="252">
        <v>7870595.9140700577</v>
      </c>
      <c r="G16" s="143"/>
    </row>
    <row r="17" spans="1:7" ht="13.5" thickBot="1" x14ac:dyDescent="0.25">
      <c r="A17" s="233" t="s">
        <v>297</v>
      </c>
      <c r="B17" s="252">
        <v>2692772.3485316979</v>
      </c>
      <c r="C17" s="252">
        <v>0</v>
      </c>
      <c r="D17" s="252">
        <v>26813.649176425155</v>
      </c>
      <c r="E17" s="252">
        <v>146925.69916119188</v>
      </c>
      <c r="F17" s="252">
        <v>0</v>
      </c>
      <c r="G17" s="143"/>
    </row>
    <row r="18" spans="1:7" ht="13.5" thickBot="1" x14ac:dyDescent="0.25">
      <c r="A18" s="235" t="s">
        <v>283</v>
      </c>
      <c r="B18" s="256">
        <f>SUM(B11:B17)</f>
        <v>1079617210.5595596</v>
      </c>
      <c r="C18" s="256">
        <f>SUM(C11:C17)</f>
        <v>60302774.424808227</v>
      </c>
      <c r="D18" s="256">
        <f>SUM(D11:D17)</f>
        <v>190635064.93926784</v>
      </c>
      <c r="E18" s="256">
        <f t="shared" ref="E18" si="0">SUM(E11:E17)</f>
        <v>63181407.35986384</v>
      </c>
      <c r="F18" s="256">
        <f>SUM(F11:F17)</f>
        <v>186504296.54190925</v>
      </c>
      <c r="G18" s="257">
        <f>SUM(B18:F18)</f>
        <v>1580240753.8254087</v>
      </c>
    </row>
    <row r="19" spans="1:7" ht="13.5" thickBot="1" x14ac:dyDescent="0.25">
      <c r="A19" s="235" t="s">
        <v>302</v>
      </c>
      <c r="B19" s="229">
        <f>B18/$G$18</f>
        <v>0.68319792914215649</v>
      </c>
      <c r="C19" s="229">
        <f>C18/$G$18</f>
        <v>3.8160498189170687E-2</v>
      </c>
      <c r="D19" s="229">
        <f>D18/$G$18</f>
        <v>0.12063672227018768</v>
      </c>
      <c r="E19" s="229">
        <f>E18/$G$18</f>
        <v>3.9982140194091194E-2</v>
      </c>
      <c r="F19" s="229">
        <f>F18/$G$18</f>
        <v>0.11802271020439395</v>
      </c>
      <c r="G19" s="229">
        <f>SUM(B19:F19)</f>
        <v>0.99999999999999989</v>
      </c>
    </row>
    <row r="20" spans="1:7" x14ac:dyDescent="0.2">
      <c r="C20" s="93"/>
      <c r="D20" s="93"/>
    </row>
    <row r="21" spans="1:7" x14ac:dyDescent="0.2">
      <c r="B21" s="93"/>
      <c r="C21" s="93"/>
      <c r="D21" s="93"/>
    </row>
    <row r="68" spans="1:7" x14ac:dyDescent="0.2">
      <c r="A68" s="808" t="s">
        <v>304</v>
      </c>
      <c r="B68" s="809"/>
      <c r="C68" s="809"/>
      <c r="D68" s="809"/>
      <c r="E68" s="809"/>
      <c r="F68" s="809"/>
      <c r="G68" s="809"/>
    </row>
    <row r="70" spans="1:7" ht="15.75" x14ac:dyDescent="0.25">
      <c r="E70" s="121"/>
      <c r="F70" s="121"/>
    </row>
    <row r="71" spans="1:7" ht="16.5" thickBot="1" x14ac:dyDescent="0.3">
      <c r="A71" s="807" t="s">
        <v>305</v>
      </c>
      <c r="B71" s="807"/>
      <c r="C71" s="807"/>
      <c r="D71" s="807"/>
      <c r="E71" s="807"/>
    </row>
    <row r="72" spans="1:7" ht="15.75" x14ac:dyDescent="0.25">
      <c r="A72" s="121"/>
      <c r="B72" s="829" t="s">
        <v>283</v>
      </c>
      <c r="C72" s="825" t="s">
        <v>284</v>
      </c>
      <c r="D72" s="121"/>
      <c r="E72" s="121"/>
    </row>
    <row r="73" spans="1:7" ht="16.5" customHeight="1" thickBot="1" x14ac:dyDescent="0.3">
      <c r="A73" s="121"/>
      <c r="B73" s="830"/>
      <c r="C73" s="831"/>
      <c r="E73" s="121"/>
    </row>
    <row r="74" spans="1:7" x14ac:dyDescent="0.2">
      <c r="A74" s="225" t="s">
        <v>286</v>
      </c>
      <c r="B74" s="258">
        <f>B11</f>
        <v>552698497.6965183</v>
      </c>
      <c r="C74" s="685">
        <v>57.859108520985295</v>
      </c>
      <c r="D74" s="21"/>
    </row>
    <row r="75" spans="1:7" x14ac:dyDescent="0.2">
      <c r="A75" s="227" t="s">
        <v>288</v>
      </c>
      <c r="B75" s="259">
        <f>B12</f>
        <v>220935963.872062</v>
      </c>
      <c r="C75" s="686">
        <v>23.128627928497171</v>
      </c>
      <c r="D75" s="21"/>
    </row>
    <row r="76" spans="1:7" ht="12.75" customHeight="1" x14ac:dyDescent="0.2">
      <c r="A76" s="227" t="s">
        <v>290</v>
      </c>
      <c r="B76" s="259">
        <f t="shared" ref="B76:B81" si="1">B13</f>
        <v>59050505.745817602</v>
      </c>
      <c r="C76" s="686">
        <v>6.1816879083365182</v>
      </c>
      <c r="D76" s="21"/>
    </row>
    <row r="77" spans="1:7" x14ac:dyDescent="0.2">
      <c r="A77" s="227" t="s">
        <v>292</v>
      </c>
      <c r="B77" s="259">
        <f t="shared" si="1"/>
        <v>143745121.90272209</v>
      </c>
      <c r="C77" s="686">
        <v>15.047923311162368</v>
      </c>
      <c r="D77" s="21"/>
    </row>
    <row r="78" spans="1:7" x14ac:dyDescent="0.2">
      <c r="A78" s="227" t="s">
        <v>294</v>
      </c>
      <c r="B78" s="259">
        <f t="shared" si="1"/>
        <v>58762176.799395315</v>
      </c>
      <c r="C78" s="686">
        <v>6.1515042623336509</v>
      </c>
      <c r="D78" s="21"/>
    </row>
    <row r="79" spans="1:7" x14ac:dyDescent="0.2">
      <c r="A79" s="227" t="s">
        <v>296</v>
      </c>
      <c r="B79" s="259">
        <f t="shared" si="1"/>
        <v>41732172.194512673</v>
      </c>
      <c r="C79" s="686">
        <v>4.3687223502181132</v>
      </c>
      <c r="D79" s="21"/>
    </row>
    <row r="80" spans="1:7" x14ac:dyDescent="0.2">
      <c r="A80" s="227" t="s">
        <v>297</v>
      </c>
      <c r="B80" s="259">
        <f t="shared" si="1"/>
        <v>2692772.3485316979</v>
      </c>
      <c r="C80" s="686">
        <v>0.2818922218629823</v>
      </c>
      <c r="D80" s="21"/>
    </row>
    <row r="81" spans="1:16" ht="13.5" thickBot="1" x14ac:dyDescent="0.25">
      <c r="A81" s="228" t="s">
        <v>283</v>
      </c>
      <c r="B81" s="273">
        <f t="shared" si="1"/>
        <v>1079617210.5595596</v>
      </c>
      <c r="C81" s="687">
        <v>113.01946650339609</v>
      </c>
      <c r="D81" s="21"/>
    </row>
    <row r="82" spans="1:16" x14ac:dyDescent="0.2">
      <c r="B82" s="28"/>
    </row>
    <row r="83" spans="1:16" ht="13.5" thickBot="1" x14ac:dyDescent="0.25"/>
    <row r="84" spans="1:16" ht="18.75" thickBot="1" x14ac:dyDescent="0.3">
      <c r="A84" s="802" t="s">
        <v>306</v>
      </c>
      <c r="B84" s="803"/>
      <c r="C84" s="803"/>
      <c r="D84" s="803"/>
      <c r="E84" s="803"/>
      <c r="F84" s="803"/>
      <c r="G84" s="803"/>
      <c r="H84" s="803"/>
      <c r="I84" s="803"/>
      <c r="J84" s="803"/>
      <c r="K84" s="803"/>
      <c r="L84" s="803"/>
      <c r="M84" s="803"/>
      <c r="N84" s="804"/>
    </row>
    <row r="85" spans="1:16" ht="15.75" thickBot="1" x14ac:dyDescent="0.3">
      <c r="A85" s="248"/>
      <c r="B85" s="249" t="s">
        <v>44</v>
      </c>
      <c r="C85" s="249" t="s">
        <v>45</v>
      </c>
      <c r="D85" s="249" t="s">
        <v>46</v>
      </c>
      <c r="E85" s="249" t="s">
        <v>47</v>
      </c>
      <c r="F85" s="249" t="s">
        <v>48</v>
      </c>
      <c r="G85" s="249" t="s">
        <v>49</v>
      </c>
      <c r="H85" s="672" t="s">
        <v>50</v>
      </c>
      <c r="I85" s="672" t="s">
        <v>51</v>
      </c>
      <c r="J85" s="672" t="s">
        <v>52</v>
      </c>
      <c r="K85" s="672" t="s">
        <v>53</v>
      </c>
      <c r="L85" s="672" t="s">
        <v>54</v>
      </c>
      <c r="M85" s="672" t="s">
        <v>55</v>
      </c>
      <c r="N85" s="143"/>
    </row>
    <row r="86" spans="1:16" x14ac:dyDescent="0.2">
      <c r="A86" s="250" t="s">
        <v>286</v>
      </c>
      <c r="B86" s="252">
        <v>28382185.183732655</v>
      </c>
      <c r="C86" s="252">
        <v>30754403.878827658</v>
      </c>
      <c r="D86" s="252">
        <v>44262218.016337223</v>
      </c>
      <c r="E86" s="260">
        <v>44348570.506742008</v>
      </c>
      <c r="F86" s="260">
        <v>54174190.521677643</v>
      </c>
      <c r="G86" s="260">
        <v>50719801.60527949</v>
      </c>
      <c r="H86" s="260">
        <v>42740116.503328688</v>
      </c>
      <c r="I86" s="260">
        <v>57946839.274803139</v>
      </c>
      <c r="J86" s="252">
        <v>43735074.072246127</v>
      </c>
      <c r="K86" s="252">
        <v>61651398.681508638</v>
      </c>
      <c r="L86" s="252">
        <v>48706253.056279778</v>
      </c>
      <c r="M86" s="252">
        <v>45277446.395755224</v>
      </c>
      <c r="N86" s="239">
        <f>SUM(B86:M86)</f>
        <v>552698497.6965183</v>
      </c>
      <c r="O86" s="93"/>
      <c r="P86" s="261"/>
    </row>
    <row r="87" spans="1:16" x14ac:dyDescent="0.2">
      <c r="A87" s="233" t="s">
        <v>288</v>
      </c>
      <c r="B87" s="252">
        <v>11701414.743774937</v>
      </c>
      <c r="C87" s="252">
        <v>12465541.014903544</v>
      </c>
      <c r="D87" s="252">
        <v>18454486.059150171</v>
      </c>
      <c r="E87" s="262">
        <v>15709587.985351846</v>
      </c>
      <c r="F87" s="262">
        <v>18883388.122556325</v>
      </c>
      <c r="G87" s="262">
        <v>17457119.275238667</v>
      </c>
      <c r="H87" s="262">
        <v>22828667.98140363</v>
      </c>
      <c r="I87" s="262">
        <v>29680266.31613588</v>
      </c>
      <c r="J87" s="252">
        <v>23084026.455274772</v>
      </c>
      <c r="K87" s="252">
        <v>19307261.711476892</v>
      </c>
      <c r="L87" s="252">
        <v>16017852.781698447</v>
      </c>
      <c r="M87" s="252">
        <v>15346351.425096897</v>
      </c>
      <c r="N87" s="239">
        <f t="shared" ref="N87:N92" si="2">SUM(B87:M87)</f>
        <v>220935963.872062</v>
      </c>
      <c r="O87" s="93"/>
      <c r="P87" s="261"/>
    </row>
    <row r="88" spans="1:16" x14ac:dyDescent="0.2">
      <c r="A88" s="233" t="s">
        <v>290</v>
      </c>
      <c r="B88" s="252">
        <v>4129900.3640559297</v>
      </c>
      <c r="C88" s="252">
        <v>4573391.3719953904</v>
      </c>
      <c r="D88" s="252">
        <v>6768950.7298566364</v>
      </c>
      <c r="E88" s="262">
        <v>2825688.9700124622</v>
      </c>
      <c r="F88" s="262">
        <v>3398887.80943191</v>
      </c>
      <c r="G88" s="262">
        <v>3252221.8856917601</v>
      </c>
      <c r="H88" s="262">
        <v>6230793.5490986621</v>
      </c>
      <c r="I88" s="262">
        <v>7504679.7154798992</v>
      </c>
      <c r="J88" s="252">
        <v>6077604.7052065376</v>
      </c>
      <c r="K88" s="252">
        <v>5998367.4694088856</v>
      </c>
      <c r="L88" s="252">
        <v>4286548.7859277567</v>
      </c>
      <c r="M88" s="252">
        <v>4003470.3896517674</v>
      </c>
      <c r="N88" s="239">
        <f t="shared" si="2"/>
        <v>59050505.745817602</v>
      </c>
      <c r="O88" s="93"/>
      <c r="P88" s="261"/>
    </row>
    <row r="89" spans="1:16" x14ac:dyDescent="0.2">
      <c r="A89" s="233" t="s">
        <v>292</v>
      </c>
      <c r="B89" s="252">
        <v>6349789.629952536</v>
      </c>
      <c r="C89" s="252">
        <v>6670358.6743442565</v>
      </c>
      <c r="D89" s="252">
        <v>9916406.7167442665</v>
      </c>
      <c r="E89" s="262">
        <v>9509167.2578185704</v>
      </c>
      <c r="F89" s="262">
        <v>11043975.705085097</v>
      </c>
      <c r="G89" s="262">
        <v>10563585.988649983</v>
      </c>
      <c r="H89" s="262">
        <v>15190441.335324289</v>
      </c>
      <c r="I89" s="262">
        <v>19640957.804397345</v>
      </c>
      <c r="J89" s="252">
        <v>15566073.212888613</v>
      </c>
      <c r="K89" s="252">
        <v>14805240.595229693</v>
      </c>
      <c r="L89" s="252">
        <v>12725737.747393934</v>
      </c>
      <c r="M89" s="252">
        <v>11763387.234893514</v>
      </c>
      <c r="N89" s="239">
        <f t="shared" si="2"/>
        <v>143745121.90272209</v>
      </c>
      <c r="O89" s="93"/>
      <c r="P89" s="261"/>
    </row>
    <row r="90" spans="1:16" x14ac:dyDescent="0.2">
      <c r="A90" s="233" t="s">
        <v>294</v>
      </c>
      <c r="B90" s="252">
        <v>1887991.7149631905</v>
      </c>
      <c r="C90" s="252">
        <v>2077283.6901002647</v>
      </c>
      <c r="D90" s="252">
        <v>2981315.8811731827</v>
      </c>
      <c r="E90" s="262">
        <v>4564843.8277322156</v>
      </c>
      <c r="F90" s="262">
        <v>5098555.9124877844</v>
      </c>
      <c r="G90" s="262">
        <v>5196577.8124810178</v>
      </c>
      <c r="H90" s="262">
        <v>7554064.6624570685</v>
      </c>
      <c r="I90" s="262">
        <v>9885359.1332914811</v>
      </c>
      <c r="J90" s="252">
        <v>7748620.0737844594</v>
      </c>
      <c r="K90" s="252">
        <v>4622568.4642268354</v>
      </c>
      <c r="L90" s="252">
        <v>3604315.6256783917</v>
      </c>
      <c r="M90" s="252">
        <v>3540680.0010194294</v>
      </c>
      <c r="N90" s="239">
        <f t="shared" si="2"/>
        <v>58762176.799395308</v>
      </c>
      <c r="O90" s="93"/>
      <c r="P90" s="261"/>
    </row>
    <row r="91" spans="1:16" x14ac:dyDescent="0.2">
      <c r="A91" s="233" t="s">
        <v>296</v>
      </c>
      <c r="B91" s="252">
        <v>2280354.6970162764</v>
      </c>
      <c r="C91" s="252">
        <v>2353809.1807710417</v>
      </c>
      <c r="D91" s="252">
        <v>3461620.1020196234</v>
      </c>
      <c r="E91" s="262">
        <v>2920532.897827616</v>
      </c>
      <c r="F91" s="262">
        <v>3148828.2317254394</v>
      </c>
      <c r="G91" s="262">
        <v>3143017.0469535664</v>
      </c>
      <c r="H91" s="262">
        <v>2566251.7915952695</v>
      </c>
      <c r="I91" s="262">
        <v>3509919.9479179056</v>
      </c>
      <c r="J91" s="252">
        <v>2808111.513060844</v>
      </c>
      <c r="K91" s="252">
        <v>6516785.2644232381</v>
      </c>
      <c r="L91" s="252">
        <v>4658135.32899292</v>
      </c>
      <c r="M91" s="252">
        <v>4364806.1922089309</v>
      </c>
      <c r="N91" s="239">
        <f t="shared" si="2"/>
        <v>41732172.194512665</v>
      </c>
      <c r="O91" s="93"/>
      <c r="P91" s="261"/>
    </row>
    <row r="92" spans="1:16" ht="13.5" thickBot="1" x14ac:dyDescent="0.25">
      <c r="A92" s="233" t="s">
        <v>297</v>
      </c>
      <c r="B92" s="252">
        <v>698043.76775793638</v>
      </c>
      <c r="C92" s="252">
        <v>652953.18713624333</v>
      </c>
      <c r="D92" s="252">
        <v>817308.11382275133</v>
      </c>
      <c r="E92" s="262">
        <v>0</v>
      </c>
      <c r="F92" s="262">
        <v>0</v>
      </c>
      <c r="G92" s="262">
        <v>0</v>
      </c>
      <c r="H92" s="262">
        <v>89525.64870704661</v>
      </c>
      <c r="I92" s="262">
        <v>94665.958378440613</v>
      </c>
      <c r="J92" s="252">
        <v>83207.520616737471</v>
      </c>
      <c r="K92" s="252">
        <v>86823.063604707073</v>
      </c>
      <c r="L92" s="252">
        <v>87128.952169032622</v>
      </c>
      <c r="M92" s="252">
        <v>83116.136338802025</v>
      </c>
      <c r="N92" s="239">
        <f t="shared" si="2"/>
        <v>2692772.3485316979</v>
      </c>
      <c r="O92" s="93"/>
      <c r="P92" s="261"/>
    </row>
    <row r="93" spans="1:16" ht="13.5" thickBot="1" x14ac:dyDescent="0.25">
      <c r="A93" s="235" t="s">
        <v>283</v>
      </c>
      <c r="B93" s="256">
        <v>55429680.101253457</v>
      </c>
      <c r="C93" s="256">
        <v>59547740.998078398</v>
      </c>
      <c r="D93" s="256">
        <v>86662305.619103849</v>
      </c>
      <c r="E93" s="263">
        <v>79878391.445484713</v>
      </c>
      <c r="F93" s="263">
        <v>95747826.302964196</v>
      </c>
      <c r="G93" s="263">
        <v>90332323.614294469</v>
      </c>
      <c r="H93" s="263">
        <f>SUM(H86:H92)</f>
        <v>97199861.471914634</v>
      </c>
      <c r="I93" s="263">
        <f t="shared" ref="I93:M93" si="3">SUM(I86:I92)</f>
        <v>128262688.15040408</v>
      </c>
      <c r="J93" s="263">
        <f t="shared" si="3"/>
        <v>99102717.553078085</v>
      </c>
      <c r="K93" s="263">
        <f t="shared" si="3"/>
        <v>112988445.2498789</v>
      </c>
      <c r="L93" s="263">
        <f t="shared" si="3"/>
        <v>90085972.278140262</v>
      </c>
      <c r="M93" s="263">
        <f t="shared" si="3"/>
        <v>84379257.774964571</v>
      </c>
      <c r="N93" s="257">
        <f>SUM(B93:M93)</f>
        <v>1079617210.5595596</v>
      </c>
      <c r="O93" s="93"/>
      <c r="P93" s="261"/>
    </row>
    <row r="94" spans="1:16" ht="13.5" thickBot="1" x14ac:dyDescent="0.25">
      <c r="A94" s="235" t="s">
        <v>302</v>
      </c>
      <c r="B94" s="229">
        <f t="shared" ref="B94:M94" si="4">B93/$N$93</f>
        <v>5.1341975247434751E-2</v>
      </c>
      <c r="C94" s="229">
        <f t="shared" si="4"/>
        <v>5.5156346541766536E-2</v>
      </c>
      <c r="D94" s="229">
        <f t="shared" si="4"/>
        <v>8.0271326514132962E-2</v>
      </c>
      <c r="E94" s="229">
        <f t="shared" si="4"/>
        <v>7.3987697365517344E-2</v>
      </c>
      <c r="F94" s="229">
        <f t="shared" si="4"/>
        <v>8.8686828411468757E-2</v>
      </c>
      <c r="G94" s="229">
        <f t="shared" si="4"/>
        <v>8.3670696178950066E-2</v>
      </c>
      <c r="H94" s="229">
        <f t="shared" si="4"/>
        <v>9.0031782117975398E-2</v>
      </c>
      <c r="I94" s="229">
        <f t="shared" si="4"/>
        <v>0.11880385649273435</v>
      </c>
      <c r="J94" s="229">
        <f t="shared" si="4"/>
        <v>9.179431059802548E-2</v>
      </c>
      <c r="K94" s="229">
        <f t="shared" si="4"/>
        <v>0.10465602451012949</v>
      </c>
      <c r="L94" s="229">
        <f t="shared" si="4"/>
        <v>8.3442512213610598E-2</v>
      </c>
      <c r="M94" s="229">
        <f t="shared" si="4"/>
        <v>7.8156643808254295E-2</v>
      </c>
      <c r="N94" s="264">
        <f>SUM(B94:M94)</f>
        <v>0.99999999999999989</v>
      </c>
      <c r="O94" s="93"/>
    </row>
    <row r="95" spans="1:16" x14ac:dyDescent="0.2"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</row>
    <row r="96" spans="1:16" x14ac:dyDescent="0.2"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</row>
    <row r="117" spans="1:5" ht="15.75" x14ac:dyDescent="0.25">
      <c r="A117" s="807" t="s">
        <v>305</v>
      </c>
      <c r="B117" s="807"/>
      <c r="C117" s="807"/>
      <c r="D117" s="807"/>
      <c r="E117" s="807"/>
    </row>
    <row r="118" spans="1:5" ht="16.5" thickBot="1" x14ac:dyDescent="0.3">
      <c r="A118" s="121"/>
      <c r="B118" s="121"/>
      <c r="C118" s="121"/>
      <c r="D118" s="121"/>
      <c r="E118" s="121"/>
    </row>
    <row r="119" spans="1:5" ht="15.75" thickBot="1" x14ac:dyDescent="0.3">
      <c r="A119" s="223"/>
      <c r="B119" s="202" t="s">
        <v>44</v>
      </c>
      <c r="C119" s="202" t="s">
        <v>45</v>
      </c>
      <c r="D119" s="202" t="s">
        <v>46</v>
      </c>
    </row>
    <row r="120" spans="1:5" x14ac:dyDescent="0.2">
      <c r="A120" s="225" t="s">
        <v>286</v>
      </c>
      <c r="B120" s="237">
        <f>B86</f>
        <v>28382185.183732655</v>
      </c>
      <c r="C120" s="237">
        <f>C86</f>
        <v>30754403.878827658</v>
      </c>
      <c r="D120" s="237">
        <f>D86</f>
        <v>44262218.016337223</v>
      </c>
    </row>
    <row r="121" spans="1:5" x14ac:dyDescent="0.2">
      <c r="A121" s="227" t="s">
        <v>288</v>
      </c>
      <c r="B121" s="237">
        <f t="shared" ref="B121:D127" si="5">B87</f>
        <v>11701414.743774937</v>
      </c>
      <c r="C121" s="237">
        <f t="shared" si="5"/>
        <v>12465541.014903544</v>
      </c>
      <c r="D121" s="237">
        <f t="shared" si="5"/>
        <v>18454486.059150171</v>
      </c>
    </row>
    <row r="122" spans="1:5" x14ac:dyDescent="0.2">
      <c r="A122" s="227" t="s">
        <v>290</v>
      </c>
      <c r="B122" s="237">
        <f t="shared" si="5"/>
        <v>4129900.3640559297</v>
      </c>
      <c r="C122" s="237">
        <f t="shared" si="5"/>
        <v>4573391.3719953904</v>
      </c>
      <c r="D122" s="237">
        <f t="shared" si="5"/>
        <v>6768950.7298566364</v>
      </c>
    </row>
    <row r="123" spans="1:5" x14ac:dyDescent="0.2">
      <c r="A123" s="227" t="s">
        <v>292</v>
      </c>
      <c r="B123" s="237">
        <f t="shared" si="5"/>
        <v>6349789.629952536</v>
      </c>
      <c r="C123" s="237">
        <f t="shared" si="5"/>
        <v>6670358.6743442565</v>
      </c>
      <c r="D123" s="237">
        <f t="shared" si="5"/>
        <v>9916406.7167442665</v>
      </c>
    </row>
    <row r="124" spans="1:5" x14ac:dyDescent="0.2">
      <c r="A124" s="227" t="s">
        <v>294</v>
      </c>
      <c r="B124" s="237">
        <f t="shared" si="5"/>
        <v>1887991.7149631905</v>
      </c>
      <c r="C124" s="237">
        <f t="shared" si="5"/>
        <v>2077283.6901002647</v>
      </c>
      <c r="D124" s="237">
        <f t="shared" si="5"/>
        <v>2981315.8811731827</v>
      </c>
    </row>
    <row r="125" spans="1:5" x14ac:dyDescent="0.2">
      <c r="A125" s="227" t="s">
        <v>296</v>
      </c>
      <c r="B125" s="237">
        <f t="shared" si="5"/>
        <v>2280354.6970162764</v>
      </c>
      <c r="C125" s="237">
        <f t="shared" si="5"/>
        <v>2353809.1807710417</v>
      </c>
      <c r="D125" s="237">
        <f t="shared" si="5"/>
        <v>3461620.1020196234</v>
      </c>
    </row>
    <row r="126" spans="1:5" x14ac:dyDescent="0.2">
      <c r="A126" s="227" t="s">
        <v>297</v>
      </c>
      <c r="B126" s="237">
        <f t="shared" si="5"/>
        <v>698043.76775793638</v>
      </c>
      <c r="C126" s="237">
        <f t="shared" si="5"/>
        <v>652953.18713624333</v>
      </c>
      <c r="D126" s="237">
        <f t="shared" si="5"/>
        <v>817308.11382275133</v>
      </c>
    </row>
    <row r="127" spans="1:5" ht="13.5" thickBot="1" x14ac:dyDescent="0.25">
      <c r="A127" s="228" t="s">
        <v>283</v>
      </c>
      <c r="B127" s="265">
        <f t="shared" si="5"/>
        <v>55429680.101253457</v>
      </c>
      <c r="C127" s="265">
        <f t="shared" si="5"/>
        <v>59547740.998078398</v>
      </c>
      <c r="D127" s="265">
        <f t="shared" si="5"/>
        <v>86662305.619103849</v>
      </c>
    </row>
    <row r="128" spans="1:5" x14ac:dyDescent="0.2">
      <c r="B128" s="93"/>
      <c r="C128" s="93"/>
      <c r="D128" s="93"/>
    </row>
    <row r="129" spans="1:4" x14ac:dyDescent="0.2">
      <c r="B129" s="93"/>
      <c r="C129" s="93"/>
      <c r="D129" s="93"/>
    </row>
    <row r="130" spans="1:4" ht="13.5" thickBot="1" x14ac:dyDescent="0.25"/>
    <row r="131" spans="1:4" ht="15.75" thickBot="1" x14ac:dyDescent="0.3">
      <c r="A131" s="223"/>
      <c r="B131" s="202" t="s">
        <v>47</v>
      </c>
      <c r="C131" s="202" t="s">
        <v>48</v>
      </c>
      <c r="D131" s="202" t="s">
        <v>49</v>
      </c>
    </row>
    <row r="132" spans="1:4" x14ac:dyDescent="0.2">
      <c r="A132" s="225" t="s">
        <v>286</v>
      </c>
      <c r="B132" s="237">
        <f>E86</f>
        <v>44348570.506742008</v>
      </c>
      <c r="C132" s="237">
        <f t="shared" ref="C132:D139" si="6">F86</f>
        <v>54174190.521677643</v>
      </c>
      <c r="D132" s="237">
        <f t="shared" si="6"/>
        <v>50719801.60527949</v>
      </c>
    </row>
    <row r="133" spans="1:4" x14ac:dyDescent="0.2">
      <c r="A133" s="227" t="s">
        <v>288</v>
      </c>
      <c r="B133" s="237">
        <f t="shared" ref="B133:B139" si="7">E87</f>
        <v>15709587.985351846</v>
      </c>
      <c r="C133" s="237">
        <f t="shared" si="6"/>
        <v>18883388.122556325</v>
      </c>
      <c r="D133" s="237">
        <f t="shared" si="6"/>
        <v>17457119.275238667</v>
      </c>
    </row>
    <row r="134" spans="1:4" x14ac:dyDescent="0.2">
      <c r="A134" s="227" t="s">
        <v>290</v>
      </c>
      <c r="B134" s="237">
        <f t="shared" si="7"/>
        <v>2825688.9700124622</v>
      </c>
      <c r="C134" s="237">
        <f t="shared" si="6"/>
        <v>3398887.80943191</v>
      </c>
      <c r="D134" s="237">
        <f t="shared" si="6"/>
        <v>3252221.8856917601</v>
      </c>
    </row>
    <row r="135" spans="1:4" x14ac:dyDescent="0.2">
      <c r="A135" s="227" t="s">
        <v>292</v>
      </c>
      <c r="B135" s="237">
        <f t="shared" si="7"/>
        <v>9509167.2578185704</v>
      </c>
      <c r="C135" s="237">
        <f t="shared" si="6"/>
        <v>11043975.705085097</v>
      </c>
      <c r="D135" s="237">
        <f t="shared" si="6"/>
        <v>10563585.988649983</v>
      </c>
    </row>
    <row r="136" spans="1:4" x14ac:dyDescent="0.2">
      <c r="A136" s="227" t="s">
        <v>294</v>
      </c>
      <c r="B136" s="237">
        <f t="shared" si="7"/>
        <v>4564843.8277322156</v>
      </c>
      <c r="C136" s="237">
        <f t="shared" si="6"/>
        <v>5098555.9124877844</v>
      </c>
      <c r="D136" s="237">
        <f t="shared" si="6"/>
        <v>5196577.8124810178</v>
      </c>
    </row>
    <row r="137" spans="1:4" x14ac:dyDescent="0.2">
      <c r="A137" s="227" t="s">
        <v>296</v>
      </c>
      <c r="B137" s="237">
        <f t="shared" si="7"/>
        <v>2920532.897827616</v>
      </c>
      <c r="C137" s="237">
        <f t="shared" si="6"/>
        <v>3148828.2317254394</v>
      </c>
      <c r="D137" s="237">
        <f t="shared" si="6"/>
        <v>3143017.0469535664</v>
      </c>
    </row>
    <row r="138" spans="1:4" x14ac:dyDescent="0.2">
      <c r="A138" s="227" t="s">
        <v>297</v>
      </c>
      <c r="B138" s="237">
        <f t="shared" si="7"/>
        <v>0</v>
      </c>
      <c r="C138" s="237">
        <f t="shared" si="6"/>
        <v>0</v>
      </c>
      <c r="D138" s="237">
        <f t="shared" si="6"/>
        <v>0</v>
      </c>
    </row>
    <row r="139" spans="1:4" ht="13.5" thickBot="1" x14ac:dyDescent="0.25">
      <c r="A139" s="228" t="s">
        <v>283</v>
      </c>
      <c r="B139" s="265">
        <f t="shared" si="7"/>
        <v>79878391.445484713</v>
      </c>
      <c r="C139" s="265">
        <f t="shared" si="6"/>
        <v>95747826.302964196</v>
      </c>
      <c r="D139" s="265">
        <f t="shared" si="6"/>
        <v>90332323.614294469</v>
      </c>
    </row>
    <row r="140" spans="1:4" x14ac:dyDescent="0.2">
      <c r="B140" s="93"/>
      <c r="C140" s="93"/>
      <c r="D140" s="93"/>
    </row>
    <row r="141" spans="1:4" x14ac:dyDescent="0.2">
      <c r="B141" s="93"/>
      <c r="C141" s="93"/>
      <c r="D141" s="93"/>
    </row>
    <row r="142" spans="1:4" ht="13.5" thickBot="1" x14ac:dyDescent="0.25"/>
    <row r="143" spans="1:4" ht="15.75" thickBot="1" x14ac:dyDescent="0.3">
      <c r="A143" s="223"/>
      <c r="B143" s="202" t="s">
        <v>50</v>
      </c>
      <c r="C143" s="202" t="s">
        <v>51</v>
      </c>
      <c r="D143" s="202" t="s">
        <v>52</v>
      </c>
    </row>
    <row r="144" spans="1:4" x14ac:dyDescent="0.2">
      <c r="A144" s="225" t="s">
        <v>286</v>
      </c>
      <c r="B144" s="237">
        <f>H86</f>
        <v>42740116.503328688</v>
      </c>
      <c r="C144" s="237">
        <f t="shared" ref="C144:D151" si="8">I86</f>
        <v>57946839.274803139</v>
      </c>
      <c r="D144" s="237">
        <f t="shared" si="8"/>
        <v>43735074.072246127</v>
      </c>
    </row>
    <row r="145" spans="1:5" x14ac:dyDescent="0.2">
      <c r="A145" s="227" t="s">
        <v>288</v>
      </c>
      <c r="B145" s="237">
        <f t="shared" ref="B145:B151" si="9">H87</f>
        <v>22828667.98140363</v>
      </c>
      <c r="C145" s="237">
        <f t="shared" si="8"/>
        <v>29680266.31613588</v>
      </c>
      <c r="D145" s="237">
        <f t="shared" si="8"/>
        <v>23084026.455274772</v>
      </c>
    </row>
    <row r="146" spans="1:5" x14ac:dyDescent="0.2">
      <c r="A146" s="227" t="s">
        <v>290</v>
      </c>
      <c r="B146" s="237">
        <f t="shared" si="9"/>
        <v>6230793.5490986621</v>
      </c>
      <c r="C146" s="237">
        <f t="shared" si="8"/>
        <v>7504679.7154798992</v>
      </c>
      <c r="D146" s="237">
        <f t="shared" si="8"/>
        <v>6077604.7052065376</v>
      </c>
    </row>
    <row r="147" spans="1:5" x14ac:dyDescent="0.2">
      <c r="A147" s="227" t="s">
        <v>292</v>
      </c>
      <c r="B147" s="237">
        <f t="shared" si="9"/>
        <v>15190441.335324289</v>
      </c>
      <c r="C147" s="237">
        <f t="shared" si="8"/>
        <v>19640957.804397345</v>
      </c>
      <c r="D147" s="237">
        <f t="shared" si="8"/>
        <v>15566073.212888613</v>
      </c>
    </row>
    <row r="148" spans="1:5" x14ac:dyDescent="0.2">
      <c r="A148" s="227" t="s">
        <v>294</v>
      </c>
      <c r="B148" s="237">
        <f t="shared" si="9"/>
        <v>7554064.6624570685</v>
      </c>
      <c r="C148" s="237">
        <f t="shared" si="8"/>
        <v>9885359.1332914811</v>
      </c>
      <c r="D148" s="237">
        <f t="shared" si="8"/>
        <v>7748620.0737844594</v>
      </c>
    </row>
    <row r="149" spans="1:5" x14ac:dyDescent="0.2">
      <c r="A149" s="227" t="s">
        <v>296</v>
      </c>
      <c r="B149" s="237">
        <f t="shared" si="9"/>
        <v>2566251.7915952695</v>
      </c>
      <c r="C149" s="237">
        <f t="shared" si="8"/>
        <v>3509919.9479179056</v>
      </c>
      <c r="D149" s="237">
        <f t="shared" si="8"/>
        <v>2808111.513060844</v>
      </c>
    </row>
    <row r="150" spans="1:5" x14ac:dyDescent="0.2">
      <c r="A150" s="227" t="s">
        <v>297</v>
      </c>
      <c r="B150" s="237">
        <f t="shared" si="9"/>
        <v>89525.64870704661</v>
      </c>
      <c r="C150" s="237">
        <f t="shared" si="8"/>
        <v>94665.958378440613</v>
      </c>
      <c r="D150" s="237">
        <f t="shared" si="8"/>
        <v>83207.520616737471</v>
      </c>
    </row>
    <row r="151" spans="1:5" ht="13.5" thickBot="1" x14ac:dyDescent="0.25">
      <c r="A151" s="228" t="s">
        <v>283</v>
      </c>
      <c r="B151" s="265">
        <f t="shared" si="9"/>
        <v>97199861.471914634</v>
      </c>
      <c r="C151" s="265">
        <f t="shared" si="8"/>
        <v>128262688.15040408</v>
      </c>
      <c r="D151" s="265">
        <f t="shared" si="8"/>
        <v>99102717.553078085</v>
      </c>
    </row>
    <row r="152" spans="1:5" x14ac:dyDescent="0.2">
      <c r="B152" s="93"/>
      <c r="C152" s="93"/>
      <c r="D152" s="93"/>
    </row>
    <row r="153" spans="1:5" x14ac:dyDescent="0.2">
      <c r="B153" s="93"/>
      <c r="C153" s="93"/>
      <c r="D153" s="93"/>
    </row>
    <row r="154" spans="1:5" ht="13.5" thickBot="1" x14ac:dyDescent="0.25"/>
    <row r="155" spans="1:5" ht="15.75" thickBot="1" x14ac:dyDescent="0.3">
      <c r="A155" s="223"/>
      <c r="B155" s="202" t="s">
        <v>53</v>
      </c>
      <c r="C155" s="202" t="s">
        <v>54</v>
      </c>
      <c r="D155" s="202" t="s">
        <v>55</v>
      </c>
    </row>
    <row r="156" spans="1:5" x14ac:dyDescent="0.2">
      <c r="A156" s="225" t="s">
        <v>286</v>
      </c>
      <c r="B156" s="237">
        <f>K86</f>
        <v>61651398.681508638</v>
      </c>
      <c r="C156" s="237">
        <f t="shared" ref="C156:D163" si="10">L86</f>
        <v>48706253.056279778</v>
      </c>
      <c r="D156" s="237">
        <f t="shared" si="10"/>
        <v>45277446.395755224</v>
      </c>
      <c r="E156" s="93"/>
    </row>
    <row r="157" spans="1:5" x14ac:dyDescent="0.2">
      <c r="A157" s="227" t="s">
        <v>288</v>
      </c>
      <c r="B157" s="237">
        <f t="shared" ref="B157:B163" si="11">K87</f>
        <v>19307261.711476892</v>
      </c>
      <c r="C157" s="237">
        <f t="shared" si="10"/>
        <v>16017852.781698447</v>
      </c>
      <c r="D157" s="237">
        <f t="shared" si="10"/>
        <v>15346351.425096897</v>
      </c>
      <c r="E157" s="93"/>
    </row>
    <row r="158" spans="1:5" x14ac:dyDescent="0.2">
      <c r="A158" s="227" t="s">
        <v>290</v>
      </c>
      <c r="B158" s="237">
        <f t="shared" si="11"/>
        <v>5998367.4694088856</v>
      </c>
      <c r="C158" s="237">
        <f t="shared" si="10"/>
        <v>4286548.7859277567</v>
      </c>
      <c r="D158" s="237">
        <f t="shared" si="10"/>
        <v>4003470.3896517674</v>
      </c>
      <c r="E158" s="93"/>
    </row>
    <row r="159" spans="1:5" x14ac:dyDescent="0.2">
      <c r="A159" s="227" t="s">
        <v>292</v>
      </c>
      <c r="B159" s="237">
        <f t="shared" si="11"/>
        <v>14805240.595229693</v>
      </c>
      <c r="C159" s="237">
        <f t="shared" si="10"/>
        <v>12725737.747393934</v>
      </c>
      <c r="D159" s="237">
        <f t="shared" si="10"/>
        <v>11763387.234893514</v>
      </c>
      <c r="E159" s="93"/>
    </row>
    <row r="160" spans="1:5" x14ac:dyDescent="0.2">
      <c r="A160" s="227" t="s">
        <v>294</v>
      </c>
      <c r="B160" s="237">
        <f t="shared" si="11"/>
        <v>4622568.4642268354</v>
      </c>
      <c r="C160" s="237">
        <f t="shared" si="10"/>
        <v>3604315.6256783917</v>
      </c>
      <c r="D160" s="237">
        <f t="shared" si="10"/>
        <v>3540680.0010194294</v>
      </c>
      <c r="E160" s="93"/>
    </row>
    <row r="161" spans="1:7" x14ac:dyDescent="0.2">
      <c r="A161" s="227" t="s">
        <v>296</v>
      </c>
      <c r="B161" s="237">
        <f t="shared" si="11"/>
        <v>6516785.2644232381</v>
      </c>
      <c r="C161" s="237">
        <f t="shared" si="10"/>
        <v>4658135.32899292</v>
      </c>
      <c r="D161" s="237">
        <f t="shared" si="10"/>
        <v>4364806.1922089309</v>
      </c>
      <c r="E161" s="93"/>
    </row>
    <row r="162" spans="1:7" x14ac:dyDescent="0.2">
      <c r="A162" s="227" t="s">
        <v>297</v>
      </c>
      <c r="B162" s="237">
        <f t="shared" si="11"/>
        <v>86823.063604707073</v>
      </c>
      <c r="C162" s="237">
        <f t="shared" si="10"/>
        <v>87128.952169032622</v>
      </c>
      <c r="D162" s="237">
        <f t="shared" si="10"/>
        <v>83116.136338802025</v>
      </c>
      <c r="E162" s="93"/>
    </row>
    <row r="163" spans="1:7" ht="13.5" thickBot="1" x14ac:dyDescent="0.25">
      <c r="A163" s="228" t="s">
        <v>283</v>
      </c>
      <c r="B163" s="265">
        <f t="shared" si="11"/>
        <v>112988445.2498789</v>
      </c>
      <c r="C163" s="265">
        <f t="shared" si="10"/>
        <v>90085972.278140262</v>
      </c>
      <c r="D163" s="265">
        <f t="shared" si="10"/>
        <v>84379257.774964571</v>
      </c>
      <c r="E163" s="93"/>
    </row>
    <row r="164" spans="1:7" x14ac:dyDescent="0.2">
      <c r="B164" s="93"/>
      <c r="C164" s="93"/>
      <c r="D164" s="93"/>
    </row>
    <row r="165" spans="1:7" x14ac:dyDescent="0.2">
      <c r="B165" s="93"/>
      <c r="C165" s="93"/>
      <c r="D165" s="93"/>
    </row>
    <row r="169" spans="1:7" x14ac:dyDescent="0.2">
      <c r="A169" s="808" t="s">
        <v>564</v>
      </c>
      <c r="B169" s="809"/>
      <c r="C169" s="809"/>
      <c r="D169" s="809"/>
      <c r="E169" s="809"/>
      <c r="F169" s="809"/>
      <c r="G169" s="809"/>
    </row>
    <row r="172" spans="1:7" ht="16.5" thickBot="1" x14ac:dyDescent="0.3">
      <c r="A172" s="807" t="s">
        <v>305</v>
      </c>
      <c r="B172" s="807"/>
      <c r="C172" s="807"/>
      <c r="D172" s="807"/>
      <c r="E172" s="807"/>
    </row>
    <row r="173" spans="1:7" ht="15.75" x14ac:dyDescent="0.25">
      <c r="A173" s="121"/>
      <c r="B173" s="829" t="s">
        <v>283</v>
      </c>
      <c r="C173" s="825" t="s">
        <v>284</v>
      </c>
      <c r="D173" s="121"/>
      <c r="E173" s="121"/>
    </row>
    <row r="174" spans="1:7" ht="16.5" thickBot="1" x14ac:dyDescent="0.3">
      <c r="A174" s="121"/>
      <c r="B174" s="830"/>
      <c r="C174" s="832"/>
      <c r="D174" s="121"/>
      <c r="E174" s="121"/>
    </row>
    <row r="175" spans="1:7" ht="13.5" thickBot="1" x14ac:dyDescent="0.25">
      <c r="A175" s="225" t="s">
        <v>286</v>
      </c>
      <c r="B175" s="674">
        <f>C11</f>
        <v>21857241.058766633</v>
      </c>
      <c r="C175" s="676">
        <v>24.548492265874451</v>
      </c>
      <c r="E175" s="21"/>
    </row>
    <row r="176" spans="1:7" ht="13.5" thickBot="1" x14ac:dyDescent="0.25">
      <c r="A176" s="227" t="s">
        <v>288</v>
      </c>
      <c r="B176" s="674">
        <f t="shared" ref="B176:B181" si="12">C12</f>
        <v>8902425.5047567245</v>
      </c>
      <c r="C176" s="677">
        <v>9.9985685779582898</v>
      </c>
      <c r="E176" s="21"/>
    </row>
    <row r="177" spans="1:16" ht="13.5" thickBot="1" x14ac:dyDescent="0.25">
      <c r="A177" s="227" t="s">
        <v>290</v>
      </c>
      <c r="B177" s="674">
        <f t="shared" si="12"/>
        <v>5754877.4645888703</v>
      </c>
      <c r="C177" s="677">
        <v>6.4634673951153676</v>
      </c>
      <c r="E177" s="21"/>
    </row>
    <row r="178" spans="1:16" ht="13.5" thickBot="1" x14ac:dyDescent="0.25">
      <c r="A178" s="227" t="s">
        <v>292</v>
      </c>
      <c r="B178" s="674">
        <f t="shared" si="12"/>
        <v>14888296.011405468</v>
      </c>
      <c r="C178" s="677">
        <v>16.721470862007333</v>
      </c>
      <c r="E178" s="21"/>
    </row>
    <row r="179" spans="1:16" ht="13.5" thickBot="1" x14ac:dyDescent="0.25">
      <c r="A179" s="227" t="s">
        <v>294</v>
      </c>
      <c r="B179" s="674">
        <f t="shared" si="12"/>
        <v>5766405.1608564937</v>
      </c>
      <c r="C179" s="677">
        <v>6.476414480335694</v>
      </c>
      <c r="E179" s="21"/>
    </row>
    <row r="180" spans="1:16" ht="13.5" thickBot="1" x14ac:dyDescent="0.25">
      <c r="A180" s="227" t="s">
        <v>296</v>
      </c>
      <c r="B180" s="674">
        <f t="shared" si="12"/>
        <v>3133529.2244340321</v>
      </c>
      <c r="C180" s="677">
        <v>3.5193562501364961</v>
      </c>
      <c r="E180" s="21"/>
    </row>
    <row r="181" spans="1:16" ht="13.5" thickBot="1" x14ac:dyDescent="0.25">
      <c r="A181" s="227" t="s">
        <v>297</v>
      </c>
      <c r="B181" s="674">
        <f t="shared" si="12"/>
        <v>0</v>
      </c>
      <c r="C181" s="677">
        <v>0</v>
      </c>
      <c r="E181" s="21"/>
    </row>
    <row r="182" spans="1:16" ht="13.5" thickBot="1" x14ac:dyDescent="0.25">
      <c r="A182" s="228" t="s">
        <v>283</v>
      </c>
      <c r="B182" s="675">
        <f>C18</f>
        <v>60302774.424808227</v>
      </c>
      <c r="C182" s="678">
        <f>SUM(C175:C181)</f>
        <v>67.727769831427622</v>
      </c>
      <c r="E182" s="21"/>
    </row>
    <row r="184" spans="1:16" ht="13.5" thickBot="1" x14ac:dyDescent="0.25"/>
    <row r="185" spans="1:16" ht="18.75" thickBot="1" x14ac:dyDescent="0.3">
      <c r="A185" s="802" t="s">
        <v>306</v>
      </c>
      <c r="B185" s="803"/>
      <c r="C185" s="803"/>
      <c r="D185" s="803"/>
      <c r="E185" s="803"/>
      <c r="F185" s="803"/>
      <c r="G185" s="803"/>
      <c r="H185" s="803"/>
      <c r="I185" s="803"/>
      <c r="J185" s="803"/>
      <c r="K185" s="803"/>
      <c r="L185" s="803"/>
      <c r="M185" s="803"/>
      <c r="N185" s="804"/>
    </row>
    <row r="186" spans="1:16" ht="15.75" thickBot="1" x14ac:dyDescent="0.3">
      <c r="A186" s="266"/>
      <c r="B186" s="209" t="s">
        <v>44</v>
      </c>
      <c r="C186" s="209" t="s">
        <v>45</v>
      </c>
      <c r="D186" s="209" t="s">
        <v>46</v>
      </c>
      <c r="E186" s="209" t="s">
        <v>47</v>
      </c>
      <c r="F186" s="209" t="s">
        <v>48</v>
      </c>
      <c r="G186" s="209" t="s">
        <v>49</v>
      </c>
      <c r="H186" s="673" t="s">
        <v>50</v>
      </c>
      <c r="I186" s="673" t="s">
        <v>51</v>
      </c>
      <c r="J186" s="673" t="s">
        <v>52</v>
      </c>
      <c r="K186" s="673" t="s">
        <v>53</v>
      </c>
      <c r="L186" s="673" t="s">
        <v>54</v>
      </c>
      <c r="M186" s="673" t="s">
        <v>55</v>
      </c>
      <c r="N186" s="143"/>
    </row>
    <row r="187" spans="1:16" x14ac:dyDescent="0.2">
      <c r="A187" s="250" t="s">
        <v>286</v>
      </c>
      <c r="B187" s="267">
        <v>183434.97844873814</v>
      </c>
      <c r="C187" s="267">
        <v>303063.5378005848</v>
      </c>
      <c r="D187" s="260">
        <v>1371046.1725303724</v>
      </c>
      <c r="E187" s="260">
        <v>1616007.8490257584</v>
      </c>
      <c r="F187" s="267">
        <v>2339540.7141788248</v>
      </c>
      <c r="G187" s="267">
        <v>3460601.8020655261</v>
      </c>
      <c r="H187" s="267">
        <v>4558643.791503571</v>
      </c>
      <c r="I187" s="267">
        <v>5150093.2940525375</v>
      </c>
      <c r="J187" s="268">
        <v>1538395.3161153044</v>
      </c>
      <c r="K187" s="268">
        <v>784629.45876792178</v>
      </c>
      <c r="L187" s="269">
        <v>376302.55547177518</v>
      </c>
      <c r="M187" s="252">
        <v>175481.58880572056</v>
      </c>
      <c r="N187" s="239">
        <f>SUM(B187:M187)</f>
        <v>21857241.058766633</v>
      </c>
      <c r="O187" s="93"/>
      <c r="P187" s="261"/>
    </row>
    <row r="188" spans="1:16" x14ac:dyDescent="0.2">
      <c r="A188" s="233" t="s">
        <v>288</v>
      </c>
      <c r="B188" s="270">
        <v>36116.083253219113</v>
      </c>
      <c r="C188" s="270">
        <v>55357.185546287721</v>
      </c>
      <c r="D188" s="262">
        <v>293206.43946335738</v>
      </c>
      <c r="E188" s="262">
        <v>556820.37309684488</v>
      </c>
      <c r="F188" s="270">
        <v>795833.70799710834</v>
      </c>
      <c r="G188" s="270">
        <v>776137.72464755352</v>
      </c>
      <c r="H188" s="270">
        <v>1395728.3402848565</v>
      </c>
      <c r="I188" s="270">
        <v>2171188.0022318102</v>
      </c>
      <c r="J188" s="268">
        <v>901340.94876658113</v>
      </c>
      <c r="K188" s="268">
        <v>1130006.9881859918</v>
      </c>
      <c r="L188" s="269">
        <v>542984.45260104374</v>
      </c>
      <c r="M188" s="252">
        <v>247705.2586820712</v>
      </c>
      <c r="N188" s="239">
        <f t="shared" ref="N188:N193" si="13">SUM(B188:M188)</f>
        <v>8902425.5047567245</v>
      </c>
      <c r="O188" s="93"/>
      <c r="P188" s="261"/>
    </row>
    <row r="189" spans="1:16" x14ac:dyDescent="0.2">
      <c r="A189" s="233" t="s">
        <v>290</v>
      </c>
      <c r="B189" s="270">
        <v>100298.35360285816</v>
      </c>
      <c r="C189" s="270">
        <v>154680.31014001073</v>
      </c>
      <c r="D189" s="262">
        <v>708632.60625798837</v>
      </c>
      <c r="E189" s="262">
        <v>562403.67154099781</v>
      </c>
      <c r="F189" s="270">
        <v>837141.06476011861</v>
      </c>
      <c r="G189" s="270">
        <v>748153.25309411681</v>
      </c>
      <c r="H189" s="270">
        <v>660802.35012099624</v>
      </c>
      <c r="I189" s="270">
        <v>1156965.2565112645</v>
      </c>
      <c r="J189" s="268">
        <v>372495.80742454529</v>
      </c>
      <c r="K189" s="268">
        <v>259001.42232149516</v>
      </c>
      <c r="L189" s="269">
        <v>129255.72064134754</v>
      </c>
      <c r="M189" s="252">
        <v>65047.648173129979</v>
      </c>
      <c r="N189" s="239">
        <f t="shared" si="13"/>
        <v>5754877.4645888703</v>
      </c>
      <c r="O189" s="93"/>
      <c r="P189" s="261"/>
    </row>
    <row r="190" spans="1:16" x14ac:dyDescent="0.2">
      <c r="A190" s="233" t="s">
        <v>292</v>
      </c>
      <c r="B190" s="270">
        <v>248797.75601853908</v>
      </c>
      <c r="C190" s="270">
        <v>395810.62569863419</v>
      </c>
      <c r="D190" s="262">
        <v>1899700.5678292047</v>
      </c>
      <c r="E190" s="262">
        <v>808545.93056790845</v>
      </c>
      <c r="F190" s="270">
        <v>1199092.7805481306</v>
      </c>
      <c r="G190" s="270">
        <v>1092002.4944965004</v>
      </c>
      <c r="H190" s="270">
        <v>2359773.2012156043</v>
      </c>
      <c r="I190" s="270">
        <v>3381734.133767976</v>
      </c>
      <c r="J190" s="268">
        <v>1730121.9068836467</v>
      </c>
      <c r="K190" s="268">
        <v>1021586.5666528768</v>
      </c>
      <c r="L190" s="269">
        <v>500960.06222591118</v>
      </c>
      <c r="M190" s="252">
        <v>250169.98550053587</v>
      </c>
      <c r="N190" s="239">
        <f t="shared" si="13"/>
        <v>14888296.011405468</v>
      </c>
      <c r="O190" s="93"/>
      <c r="P190" s="261"/>
    </row>
    <row r="191" spans="1:16" x14ac:dyDescent="0.2">
      <c r="A191" s="233" t="s">
        <v>294</v>
      </c>
      <c r="B191" s="270">
        <v>22137.561605621533</v>
      </c>
      <c r="C191" s="270">
        <v>36844.052653320468</v>
      </c>
      <c r="D191" s="262">
        <v>237531.12762052545</v>
      </c>
      <c r="E191" s="262">
        <v>421542.07372027653</v>
      </c>
      <c r="F191" s="270">
        <v>515590.0594073945</v>
      </c>
      <c r="G191" s="270">
        <v>655533.61813648953</v>
      </c>
      <c r="H191" s="270">
        <v>1069433.8506785303</v>
      </c>
      <c r="I191" s="270">
        <v>1662927.2253332823</v>
      </c>
      <c r="J191" s="268">
        <v>692033.95365462685</v>
      </c>
      <c r="K191" s="268">
        <v>260869.84604607496</v>
      </c>
      <c r="L191" s="269">
        <v>128670.31691755229</v>
      </c>
      <c r="M191" s="252">
        <v>63291.475082797857</v>
      </c>
      <c r="N191" s="239">
        <f t="shared" si="13"/>
        <v>5766405.1608564937</v>
      </c>
      <c r="O191" s="93"/>
      <c r="P191" s="261"/>
    </row>
    <row r="192" spans="1:16" x14ac:dyDescent="0.2">
      <c r="A192" s="233" t="s">
        <v>296</v>
      </c>
      <c r="B192" s="270">
        <v>14030.983867028655</v>
      </c>
      <c r="C192" s="270">
        <v>22420.886288504127</v>
      </c>
      <c r="D192" s="262">
        <v>132066.72996897879</v>
      </c>
      <c r="E192" s="262">
        <v>0</v>
      </c>
      <c r="F192" s="270">
        <v>0</v>
      </c>
      <c r="G192" s="270">
        <v>0</v>
      </c>
      <c r="H192" s="270">
        <v>662188.29606018856</v>
      </c>
      <c r="I192" s="270">
        <v>892272.20051383262</v>
      </c>
      <c r="J192" s="268">
        <v>656402.96564897988</v>
      </c>
      <c r="K192" s="268">
        <v>447104.11715028266</v>
      </c>
      <c r="L192" s="269">
        <v>214483.72171061093</v>
      </c>
      <c r="M192" s="252">
        <v>92559.323225626023</v>
      </c>
      <c r="N192" s="239">
        <f t="shared" si="13"/>
        <v>3133529.2244340321</v>
      </c>
      <c r="O192" s="93"/>
      <c r="P192" s="261"/>
    </row>
    <row r="193" spans="1:16" ht="13.5" thickBot="1" x14ac:dyDescent="0.25">
      <c r="A193" s="233" t="s">
        <v>297</v>
      </c>
      <c r="B193" s="270">
        <v>0</v>
      </c>
      <c r="C193" s="270">
        <v>0</v>
      </c>
      <c r="D193" s="262">
        <v>0</v>
      </c>
      <c r="E193" s="262">
        <v>0</v>
      </c>
      <c r="F193" s="270">
        <v>0</v>
      </c>
      <c r="G193" s="270">
        <v>0</v>
      </c>
      <c r="H193" s="270">
        <v>0</v>
      </c>
      <c r="I193" s="270">
        <v>0</v>
      </c>
      <c r="J193" s="268">
        <v>0</v>
      </c>
      <c r="K193" s="268">
        <v>0</v>
      </c>
      <c r="L193" s="269">
        <v>0</v>
      </c>
      <c r="M193" s="252">
        <v>0</v>
      </c>
      <c r="N193" s="239">
        <f t="shared" si="13"/>
        <v>0</v>
      </c>
      <c r="O193" s="93"/>
      <c r="P193" s="261"/>
    </row>
    <row r="194" spans="1:16" ht="13.5" thickBot="1" x14ac:dyDescent="0.25">
      <c r="A194" s="235" t="s">
        <v>283</v>
      </c>
      <c r="B194" s="271">
        <v>604815.71679600468</v>
      </c>
      <c r="C194" s="271">
        <v>968176.59812734195</v>
      </c>
      <c r="D194" s="271">
        <v>4642183.6436704276</v>
      </c>
      <c r="E194" s="271">
        <v>3965319.8979517855</v>
      </c>
      <c r="F194" s="271">
        <v>5687198.3268915769</v>
      </c>
      <c r="G194" s="271">
        <v>6732428.8924401868</v>
      </c>
      <c r="H194" s="271">
        <f>SUM(H187:H193)</f>
        <v>10706569.829863744</v>
      </c>
      <c r="I194" s="271">
        <f t="shared" ref="I194:M194" si="14">SUM(I187:I193)</f>
        <v>14415180.112410702</v>
      </c>
      <c r="J194" s="271">
        <f t="shared" si="14"/>
        <v>5890790.8984936839</v>
      </c>
      <c r="K194" s="271">
        <f t="shared" si="14"/>
        <v>3903198.3991246428</v>
      </c>
      <c r="L194" s="271">
        <f t="shared" si="14"/>
        <v>1892656.8295682408</v>
      </c>
      <c r="M194" s="271">
        <f t="shared" si="14"/>
        <v>894255.27946988156</v>
      </c>
      <c r="N194" s="257">
        <f>SUM(B194:M194)</f>
        <v>60302774.424808227</v>
      </c>
      <c r="O194" s="93"/>
      <c r="P194" s="261"/>
    </row>
    <row r="195" spans="1:16" ht="13.5" thickBot="1" x14ac:dyDescent="0.25">
      <c r="A195" s="235" t="s">
        <v>302</v>
      </c>
      <c r="B195" s="229">
        <f t="shared" ref="B195:M195" si="15">B194/$N$194</f>
        <v>1.0029649921831571E-2</v>
      </c>
      <c r="C195" s="229">
        <f t="shared" si="15"/>
        <v>1.6055257943970145E-2</v>
      </c>
      <c r="D195" s="229">
        <f t="shared" si="15"/>
        <v>7.6981261441938884E-2</v>
      </c>
      <c r="E195" s="229">
        <f t="shared" si="15"/>
        <v>6.5756840141678041E-2</v>
      </c>
      <c r="F195" s="229">
        <f t="shared" si="15"/>
        <v>9.431072419367649E-2</v>
      </c>
      <c r="G195" s="229">
        <f t="shared" si="15"/>
        <v>0.11164376691879874</v>
      </c>
      <c r="H195" s="229">
        <f t="shared" si="15"/>
        <v>0.17754688622517376</v>
      </c>
      <c r="I195" s="229">
        <f t="shared" si="15"/>
        <v>0.23904671468118019</v>
      </c>
      <c r="J195" s="229">
        <f t="shared" si="15"/>
        <v>9.7686896742021953E-2</v>
      </c>
      <c r="K195" s="229">
        <f t="shared" si="15"/>
        <v>6.4726680262307948E-2</v>
      </c>
      <c r="L195" s="272">
        <f t="shared" si="15"/>
        <v>3.1385899697338175E-2</v>
      </c>
      <c r="M195" s="229">
        <f t="shared" si="15"/>
        <v>1.4829421830083988E-2</v>
      </c>
      <c r="N195" s="264">
        <f>SUM(B195:M195)</f>
        <v>0.99999999999999989</v>
      </c>
      <c r="P195" s="93"/>
    </row>
    <row r="196" spans="1:16" x14ac:dyDescent="0.2"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</row>
    <row r="197" spans="1:16" x14ac:dyDescent="0.2"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</row>
    <row r="218" spans="1:7" ht="15.75" x14ac:dyDescent="0.25">
      <c r="A218" s="807" t="s">
        <v>305</v>
      </c>
      <c r="B218" s="807"/>
      <c r="C218" s="807"/>
      <c r="D218" s="807"/>
      <c r="E218" s="807"/>
    </row>
    <row r="219" spans="1:7" ht="16.5" thickBot="1" x14ac:dyDescent="0.3">
      <c r="A219" s="121"/>
      <c r="B219" s="121"/>
      <c r="C219" s="121"/>
      <c r="D219" s="121"/>
      <c r="E219" s="121"/>
    </row>
    <row r="220" spans="1:7" ht="15.75" thickBot="1" x14ac:dyDescent="0.3">
      <c r="A220" s="223"/>
      <c r="B220" s="202" t="s">
        <v>44</v>
      </c>
      <c r="C220" s="202" t="s">
        <v>45</v>
      </c>
      <c r="D220" s="202" t="s">
        <v>46</v>
      </c>
    </row>
    <row r="221" spans="1:7" x14ac:dyDescent="0.2">
      <c r="A221" s="225" t="s">
        <v>286</v>
      </c>
      <c r="B221" s="237">
        <f>B187</f>
        <v>183434.97844873814</v>
      </c>
      <c r="C221" s="237">
        <f>C187</f>
        <v>303063.5378005848</v>
      </c>
      <c r="D221" s="237">
        <f>D187</f>
        <v>1371046.1725303724</v>
      </c>
      <c r="E221" s="93"/>
      <c r="F221" s="93"/>
      <c r="G221" s="93"/>
    </row>
    <row r="222" spans="1:7" x14ac:dyDescent="0.2">
      <c r="A222" s="227" t="s">
        <v>288</v>
      </c>
      <c r="B222" s="237">
        <f t="shared" ref="B222:D228" si="16">B188</f>
        <v>36116.083253219113</v>
      </c>
      <c r="C222" s="237">
        <f t="shared" si="16"/>
        <v>55357.185546287721</v>
      </c>
      <c r="D222" s="237">
        <f t="shared" si="16"/>
        <v>293206.43946335738</v>
      </c>
      <c r="E222" s="93"/>
      <c r="F222" s="93"/>
      <c r="G222" s="93"/>
    </row>
    <row r="223" spans="1:7" x14ac:dyDescent="0.2">
      <c r="A223" s="227" t="s">
        <v>290</v>
      </c>
      <c r="B223" s="237">
        <f t="shared" si="16"/>
        <v>100298.35360285816</v>
      </c>
      <c r="C223" s="237">
        <f t="shared" si="16"/>
        <v>154680.31014001073</v>
      </c>
      <c r="D223" s="237">
        <f t="shared" si="16"/>
        <v>708632.60625798837</v>
      </c>
      <c r="E223" s="93"/>
      <c r="F223" s="93"/>
      <c r="G223" s="93"/>
    </row>
    <row r="224" spans="1:7" x14ac:dyDescent="0.2">
      <c r="A224" s="227" t="s">
        <v>292</v>
      </c>
      <c r="B224" s="237">
        <f t="shared" si="16"/>
        <v>248797.75601853908</v>
      </c>
      <c r="C224" s="237">
        <f t="shared" si="16"/>
        <v>395810.62569863419</v>
      </c>
      <c r="D224" s="237">
        <f t="shared" si="16"/>
        <v>1899700.5678292047</v>
      </c>
      <c r="E224" s="93"/>
      <c r="F224" s="93"/>
      <c r="G224" s="93"/>
    </row>
    <row r="225" spans="1:7" x14ac:dyDescent="0.2">
      <c r="A225" s="227" t="s">
        <v>294</v>
      </c>
      <c r="B225" s="237">
        <f t="shared" si="16"/>
        <v>22137.561605621533</v>
      </c>
      <c r="C225" s="237">
        <f t="shared" si="16"/>
        <v>36844.052653320468</v>
      </c>
      <c r="D225" s="237">
        <f t="shared" si="16"/>
        <v>237531.12762052545</v>
      </c>
      <c r="E225" s="93"/>
      <c r="F225" s="93"/>
      <c r="G225" s="93"/>
    </row>
    <row r="226" spans="1:7" x14ac:dyDescent="0.2">
      <c r="A226" s="227" t="s">
        <v>296</v>
      </c>
      <c r="B226" s="237">
        <f t="shared" si="16"/>
        <v>14030.983867028655</v>
      </c>
      <c r="C226" s="237">
        <f t="shared" si="16"/>
        <v>22420.886288504127</v>
      </c>
      <c r="D226" s="237">
        <f t="shared" si="16"/>
        <v>132066.72996897879</v>
      </c>
      <c r="E226" s="93"/>
      <c r="F226" s="93"/>
      <c r="G226" s="93"/>
    </row>
    <row r="227" spans="1:7" x14ac:dyDescent="0.2">
      <c r="A227" s="227" t="s">
        <v>297</v>
      </c>
      <c r="B227" s="237">
        <f t="shared" si="16"/>
        <v>0</v>
      </c>
      <c r="C227" s="237">
        <f t="shared" si="16"/>
        <v>0</v>
      </c>
      <c r="D227" s="237">
        <f t="shared" si="16"/>
        <v>0</v>
      </c>
      <c r="E227" s="93"/>
      <c r="F227" s="93"/>
      <c r="G227" s="93"/>
    </row>
    <row r="228" spans="1:7" ht="13.5" thickBot="1" x14ac:dyDescent="0.25">
      <c r="A228" s="228" t="s">
        <v>283</v>
      </c>
      <c r="B228" s="265">
        <f t="shared" si="16"/>
        <v>604815.71679600468</v>
      </c>
      <c r="C228" s="265">
        <f t="shared" si="16"/>
        <v>968176.59812734195</v>
      </c>
      <c r="D228" s="265">
        <f t="shared" si="16"/>
        <v>4642183.6436704276</v>
      </c>
      <c r="E228" s="93"/>
      <c r="F228" s="93"/>
      <c r="G228" s="93"/>
    </row>
    <row r="229" spans="1:7" x14ac:dyDescent="0.2">
      <c r="B229" s="93"/>
      <c r="C229" s="93"/>
      <c r="D229" s="93"/>
    </row>
    <row r="230" spans="1:7" x14ac:dyDescent="0.2">
      <c r="B230" s="93"/>
      <c r="C230" s="93"/>
      <c r="D230" s="93"/>
    </row>
    <row r="231" spans="1:7" ht="13.5" thickBot="1" x14ac:dyDescent="0.25"/>
    <row r="232" spans="1:7" ht="15.75" thickBot="1" x14ac:dyDescent="0.3">
      <c r="A232" s="223"/>
      <c r="B232" s="202" t="s">
        <v>47</v>
      </c>
      <c r="C232" s="202" t="s">
        <v>48</v>
      </c>
      <c r="D232" s="202" t="s">
        <v>49</v>
      </c>
    </row>
    <row r="233" spans="1:7" x14ac:dyDescent="0.2">
      <c r="A233" s="225" t="s">
        <v>286</v>
      </c>
      <c r="B233" s="237">
        <f>E187</f>
        <v>1616007.8490257584</v>
      </c>
      <c r="C233" s="237">
        <f t="shared" ref="C233:D240" si="17">F187</f>
        <v>2339540.7141788248</v>
      </c>
      <c r="D233" s="237">
        <f t="shared" si="17"/>
        <v>3460601.8020655261</v>
      </c>
      <c r="E233" s="93"/>
      <c r="F233" s="93"/>
      <c r="G233" s="93"/>
    </row>
    <row r="234" spans="1:7" x14ac:dyDescent="0.2">
      <c r="A234" s="227" t="s">
        <v>288</v>
      </c>
      <c r="B234" s="237">
        <f t="shared" ref="B234:B240" si="18">E188</f>
        <v>556820.37309684488</v>
      </c>
      <c r="C234" s="237">
        <f t="shared" si="17"/>
        <v>795833.70799710834</v>
      </c>
      <c r="D234" s="237">
        <f t="shared" si="17"/>
        <v>776137.72464755352</v>
      </c>
      <c r="E234" s="93"/>
      <c r="F234" s="93"/>
      <c r="G234" s="93"/>
    </row>
    <row r="235" spans="1:7" x14ac:dyDescent="0.2">
      <c r="A235" s="227" t="s">
        <v>290</v>
      </c>
      <c r="B235" s="237">
        <f t="shared" si="18"/>
        <v>562403.67154099781</v>
      </c>
      <c r="C235" s="237">
        <f t="shared" si="17"/>
        <v>837141.06476011861</v>
      </c>
      <c r="D235" s="237">
        <f t="shared" si="17"/>
        <v>748153.25309411681</v>
      </c>
      <c r="E235" s="93"/>
      <c r="F235" s="93"/>
      <c r="G235" s="93"/>
    </row>
    <row r="236" spans="1:7" x14ac:dyDescent="0.2">
      <c r="A236" s="227" t="s">
        <v>292</v>
      </c>
      <c r="B236" s="237">
        <f t="shared" si="18"/>
        <v>808545.93056790845</v>
      </c>
      <c r="C236" s="237">
        <f t="shared" si="17"/>
        <v>1199092.7805481306</v>
      </c>
      <c r="D236" s="237">
        <f t="shared" si="17"/>
        <v>1092002.4944965004</v>
      </c>
      <c r="E236" s="93"/>
      <c r="F236" s="93"/>
      <c r="G236" s="93"/>
    </row>
    <row r="237" spans="1:7" x14ac:dyDescent="0.2">
      <c r="A237" s="227" t="s">
        <v>294</v>
      </c>
      <c r="B237" s="237">
        <f t="shared" si="18"/>
        <v>421542.07372027653</v>
      </c>
      <c r="C237" s="237">
        <f t="shared" si="17"/>
        <v>515590.0594073945</v>
      </c>
      <c r="D237" s="237">
        <f t="shared" si="17"/>
        <v>655533.61813648953</v>
      </c>
      <c r="E237" s="93"/>
      <c r="F237" s="93"/>
      <c r="G237" s="93"/>
    </row>
    <row r="238" spans="1:7" x14ac:dyDescent="0.2">
      <c r="A238" s="227" t="s">
        <v>296</v>
      </c>
      <c r="B238" s="237">
        <f t="shared" si="18"/>
        <v>0</v>
      </c>
      <c r="C238" s="237">
        <f t="shared" si="17"/>
        <v>0</v>
      </c>
      <c r="D238" s="237">
        <f t="shared" si="17"/>
        <v>0</v>
      </c>
      <c r="E238" s="93"/>
      <c r="F238" s="93"/>
      <c r="G238" s="93"/>
    </row>
    <row r="239" spans="1:7" x14ac:dyDescent="0.2">
      <c r="A239" s="227" t="s">
        <v>297</v>
      </c>
      <c r="B239" s="237">
        <f t="shared" si="18"/>
        <v>0</v>
      </c>
      <c r="C239" s="237">
        <f t="shared" si="17"/>
        <v>0</v>
      </c>
      <c r="D239" s="237">
        <f t="shared" si="17"/>
        <v>0</v>
      </c>
      <c r="E239" s="93"/>
      <c r="F239" s="93"/>
      <c r="G239" s="93"/>
    </row>
    <row r="240" spans="1:7" ht="13.5" thickBot="1" x14ac:dyDescent="0.25">
      <c r="A240" s="228" t="s">
        <v>283</v>
      </c>
      <c r="B240" s="265">
        <f t="shared" si="18"/>
        <v>3965319.8979517855</v>
      </c>
      <c r="C240" s="265">
        <f t="shared" si="17"/>
        <v>5687198.3268915769</v>
      </c>
      <c r="D240" s="265">
        <f t="shared" si="17"/>
        <v>6732428.8924401868</v>
      </c>
      <c r="E240" s="93"/>
      <c r="F240" s="93"/>
      <c r="G240" s="93"/>
    </row>
    <row r="241" spans="1:7" x14ac:dyDescent="0.2">
      <c r="B241" s="93"/>
      <c r="C241" s="93"/>
      <c r="D241" s="93"/>
    </row>
    <row r="242" spans="1:7" x14ac:dyDescent="0.2">
      <c r="B242" s="93"/>
      <c r="C242" s="93"/>
      <c r="D242" s="93"/>
    </row>
    <row r="243" spans="1:7" ht="13.5" thickBot="1" x14ac:dyDescent="0.25"/>
    <row r="244" spans="1:7" ht="15.75" thickBot="1" x14ac:dyDescent="0.3">
      <c r="A244" s="223"/>
      <c r="B244" s="202" t="s">
        <v>50</v>
      </c>
      <c r="C244" s="202" t="s">
        <v>51</v>
      </c>
      <c r="D244" s="202" t="s">
        <v>52</v>
      </c>
    </row>
    <row r="245" spans="1:7" x14ac:dyDescent="0.2">
      <c r="A245" s="225" t="s">
        <v>286</v>
      </c>
      <c r="B245" s="237">
        <f>H187</f>
        <v>4558643.791503571</v>
      </c>
      <c r="C245" s="237">
        <f t="shared" ref="C245:D252" si="19">I187</f>
        <v>5150093.2940525375</v>
      </c>
      <c r="D245" s="237">
        <f t="shared" si="19"/>
        <v>1538395.3161153044</v>
      </c>
      <c r="E245" s="93"/>
      <c r="F245" s="93"/>
      <c r="G245" s="93"/>
    </row>
    <row r="246" spans="1:7" x14ac:dyDescent="0.2">
      <c r="A246" s="227" t="s">
        <v>288</v>
      </c>
      <c r="B246" s="237">
        <f t="shared" ref="B246:B252" si="20">H188</f>
        <v>1395728.3402848565</v>
      </c>
      <c r="C246" s="237">
        <f t="shared" si="19"/>
        <v>2171188.0022318102</v>
      </c>
      <c r="D246" s="237">
        <f t="shared" si="19"/>
        <v>901340.94876658113</v>
      </c>
      <c r="E246" s="93"/>
      <c r="F246" s="93"/>
      <c r="G246" s="93"/>
    </row>
    <row r="247" spans="1:7" x14ac:dyDescent="0.2">
      <c r="A247" s="227" t="s">
        <v>290</v>
      </c>
      <c r="B247" s="237">
        <f t="shared" si="20"/>
        <v>660802.35012099624</v>
      </c>
      <c r="C247" s="237">
        <f t="shared" si="19"/>
        <v>1156965.2565112645</v>
      </c>
      <c r="D247" s="237">
        <f t="shared" si="19"/>
        <v>372495.80742454529</v>
      </c>
      <c r="E247" s="93"/>
      <c r="F247" s="93"/>
      <c r="G247" s="93"/>
    </row>
    <row r="248" spans="1:7" x14ac:dyDescent="0.2">
      <c r="A248" s="227" t="s">
        <v>292</v>
      </c>
      <c r="B248" s="237">
        <f t="shared" si="20"/>
        <v>2359773.2012156043</v>
      </c>
      <c r="C248" s="237">
        <f t="shared" si="19"/>
        <v>3381734.133767976</v>
      </c>
      <c r="D248" s="237">
        <f t="shared" si="19"/>
        <v>1730121.9068836467</v>
      </c>
      <c r="E248" s="93"/>
      <c r="F248" s="93"/>
      <c r="G248" s="93"/>
    </row>
    <row r="249" spans="1:7" x14ac:dyDescent="0.2">
      <c r="A249" s="227" t="s">
        <v>294</v>
      </c>
      <c r="B249" s="237">
        <f t="shared" si="20"/>
        <v>1069433.8506785303</v>
      </c>
      <c r="C249" s="237">
        <f t="shared" si="19"/>
        <v>1662927.2253332823</v>
      </c>
      <c r="D249" s="237">
        <f t="shared" si="19"/>
        <v>692033.95365462685</v>
      </c>
      <c r="E249" s="93"/>
      <c r="F249" s="93"/>
      <c r="G249" s="93"/>
    </row>
    <row r="250" spans="1:7" x14ac:dyDescent="0.2">
      <c r="A250" s="227" t="s">
        <v>296</v>
      </c>
      <c r="B250" s="237">
        <f t="shared" si="20"/>
        <v>662188.29606018856</v>
      </c>
      <c r="C250" s="237">
        <f t="shared" si="19"/>
        <v>892272.20051383262</v>
      </c>
      <c r="D250" s="237">
        <f t="shared" si="19"/>
        <v>656402.96564897988</v>
      </c>
      <c r="E250" s="93"/>
      <c r="F250" s="93"/>
      <c r="G250" s="93"/>
    </row>
    <row r="251" spans="1:7" x14ac:dyDescent="0.2">
      <c r="A251" s="227" t="s">
        <v>297</v>
      </c>
      <c r="B251" s="237">
        <f t="shared" si="20"/>
        <v>0</v>
      </c>
      <c r="C251" s="237">
        <f t="shared" si="19"/>
        <v>0</v>
      </c>
      <c r="D251" s="237">
        <f t="shared" si="19"/>
        <v>0</v>
      </c>
      <c r="E251" s="93"/>
      <c r="F251" s="93"/>
      <c r="G251" s="93"/>
    </row>
    <row r="252" spans="1:7" ht="13.5" thickBot="1" x14ac:dyDescent="0.25">
      <c r="A252" s="228" t="s">
        <v>283</v>
      </c>
      <c r="B252" s="265">
        <f t="shared" si="20"/>
        <v>10706569.829863744</v>
      </c>
      <c r="C252" s="265">
        <f t="shared" si="19"/>
        <v>14415180.112410702</v>
      </c>
      <c r="D252" s="265">
        <f t="shared" si="19"/>
        <v>5890790.8984936839</v>
      </c>
      <c r="E252" s="93"/>
      <c r="F252" s="93"/>
      <c r="G252" s="93"/>
    </row>
    <row r="253" spans="1:7" x14ac:dyDescent="0.2">
      <c r="B253" s="93"/>
      <c r="C253" s="93"/>
      <c r="D253" s="93"/>
    </row>
    <row r="254" spans="1:7" x14ac:dyDescent="0.2">
      <c r="B254" s="93"/>
      <c r="C254" s="93"/>
      <c r="D254" s="93"/>
    </row>
    <row r="255" spans="1:7" ht="13.5" thickBot="1" x14ac:dyDescent="0.25"/>
    <row r="256" spans="1:7" ht="15.75" thickBot="1" x14ac:dyDescent="0.3">
      <c r="A256" s="223"/>
      <c r="B256" s="202" t="s">
        <v>53</v>
      </c>
      <c r="C256" s="202" t="s">
        <v>54</v>
      </c>
      <c r="D256" s="202" t="s">
        <v>55</v>
      </c>
    </row>
    <row r="257" spans="1:7" x14ac:dyDescent="0.2">
      <c r="A257" s="225" t="s">
        <v>286</v>
      </c>
      <c r="B257" s="237">
        <f>K187</f>
        <v>784629.45876792178</v>
      </c>
      <c r="C257" s="237">
        <f t="shared" ref="C257:D264" si="21">L187</f>
        <v>376302.55547177518</v>
      </c>
      <c r="D257" s="237">
        <f t="shared" si="21"/>
        <v>175481.58880572056</v>
      </c>
      <c r="E257" s="261"/>
      <c r="F257" s="261"/>
      <c r="G257" s="261"/>
    </row>
    <row r="258" spans="1:7" x14ac:dyDescent="0.2">
      <c r="A258" s="227" t="s">
        <v>288</v>
      </c>
      <c r="B258" s="237">
        <f t="shared" ref="B258:B264" si="22">K188</f>
        <v>1130006.9881859918</v>
      </c>
      <c r="C258" s="237">
        <f t="shared" si="21"/>
        <v>542984.45260104374</v>
      </c>
      <c r="D258" s="237">
        <f t="shared" si="21"/>
        <v>247705.2586820712</v>
      </c>
      <c r="E258" s="261"/>
      <c r="F258" s="261"/>
      <c r="G258" s="261"/>
    </row>
    <row r="259" spans="1:7" x14ac:dyDescent="0.2">
      <c r="A259" s="227" t="s">
        <v>290</v>
      </c>
      <c r="B259" s="237">
        <f t="shared" si="22"/>
        <v>259001.42232149516</v>
      </c>
      <c r="C259" s="237">
        <f t="shared" si="21"/>
        <v>129255.72064134754</v>
      </c>
      <c r="D259" s="237">
        <f t="shared" si="21"/>
        <v>65047.648173129979</v>
      </c>
      <c r="E259" s="261"/>
      <c r="F259" s="261"/>
      <c r="G259" s="261"/>
    </row>
    <row r="260" spans="1:7" x14ac:dyDescent="0.2">
      <c r="A260" s="227" t="s">
        <v>292</v>
      </c>
      <c r="B260" s="237">
        <f t="shared" si="22"/>
        <v>1021586.5666528768</v>
      </c>
      <c r="C260" s="237">
        <f t="shared" si="21"/>
        <v>500960.06222591118</v>
      </c>
      <c r="D260" s="237">
        <f t="shared" si="21"/>
        <v>250169.98550053587</v>
      </c>
      <c r="E260" s="261"/>
      <c r="F260" s="261"/>
      <c r="G260" s="261"/>
    </row>
    <row r="261" spans="1:7" x14ac:dyDescent="0.2">
      <c r="A261" s="227" t="s">
        <v>294</v>
      </c>
      <c r="B261" s="237">
        <f t="shared" si="22"/>
        <v>260869.84604607496</v>
      </c>
      <c r="C261" s="237">
        <f t="shared" si="21"/>
        <v>128670.31691755229</v>
      </c>
      <c r="D261" s="237">
        <f t="shared" si="21"/>
        <v>63291.475082797857</v>
      </c>
      <c r="E261" s="261"/>
      <c r="F261" s="261"/>
      <c r="G261" s="261"/>
    </row>
    <row r="262" spans="1:7" x14ac:dyDescent="0.2">
      <c r="A262" s="227" t="s">
        <v>296</v>
      </c>
      <c r="B262" s="237">
        <f t="shared" si="22"/>
        <v>447104.11715028266</v>
      </c>
      <c r="C262" s="237">
        <f t="shared" si="21"/>
        <v>214483.72171061093</v>
      </c>
      <c r="D262" s="237">
        <f t="shared" si="21"/>
        <v>92559.323225626023</v>
      </c>
      <c r="E262" s="261"/>
      <c r="F262" s="261"/>
      <c r="G262" s="261"/>
    </row>
    <row r="263" spans="1:7" x14ac:dyDescent="0.2">
      <c r="A263" s="227" t="s">
        <v>297</v>
      </c>
      <c r="B263" s="237">
        <f t="shared" si="22"/>
        <v>0</v>
      </c>
      <c r="C263" s="237">
        <f t="shared" si="21"/>
        <v>0</v>
      </c>
      <c r="D263" s="237">
        <f t="shared" si="21"/>
        <v>0</v>
      </c>
      <c r="E263" s="261"/>
      <c r="F263" s="261"/>
      <c r="G263" s="261"/>
    </row>
    <row r="264" spans="1:7" ht="13.5" thickBot="1" x14ac:dyDescent="0.25">
      <c r="A264" s="228" t="s">
        <v>283</v>
      </c>
      <c r="B264" s="265">
        <f t="shared" si="22"/>
        <v>3903198.3991246428</v>
      </c>
      <c r="C264" s="265">
        <f t="shared" si="21"/>
        <v>1892656.8295682408</v>
      </c>
      <c r="D264" s="265">
        <f t="shared" si="21"/>
        <v>894255.27946988156</v>
      </c>
      <c r="E264" s="261"/>
      <c r="F264" s="261"/>
      <c r="G264" s="261"/>
    </row>
    <row r="265" spans="1:7" x14ac:dyDescent="0.2">
      <c r="B265" s="93"/>
      <c r="C265" s="93"/>
      <c r="D265" s="93"/>
      <c r="E265" s="261"/>
      <c r="F265" s="261"/>
      <c r="G265" s="261"/>
    </row>
    <row r="266" spans="1:7" x14ac:dyDescent="0.2">
      <c r="B266" s="93"/>
      <c r="C266" s="93"/>
      <c r="D266" s="93"/>
      <c r="E266" s="261"/>
      <c r="F266" s="261"/>
      <c r="G266" s="261"/>
    </row>
    <row r="270" spans="1:7" x14ac:dyDescent="0.2">
      <c r="A270" s="808" t="s">
        <v>307</v>
      </c>
      <c r="B270" s="809"/>
      <c r="C270" s="809"/>
      <c r="D270" s="809"/>
      <c r="E270" s="809"/>
      <c r="F270" s="809"/>
      <c r="G270" s="809"/>
    </row>
    <row r="273" spans="1:16" ht="16.5" thickBot="1" x14ac:dyDescent="0.3">
      <c r="A273" s="807" t="s">
        <v>305</v>
      </c>
      <c r="B273" s="807"/>
      <c r="C273" s="807"/>
      <c r="D273" s="807"/>
      <c r="E273" s="807"/>
    </row>
    <row r="274" spans="1:16" ht="15.75" x14ac:dyDescent="0.25">
      <c r="A274" s="121"/>
      <c r="B274" s="829" t="s">
        <v>283</v>
      </c>
      <c r="C274" s="825" t="s">
        <v>284</v>
      </c>
      <c r="D274" s="121"/>
      <c r="E274" s="121"/>
    </row>
    <row r="275" spans="1:16" ht="16.5" thickBot="1" x14ac:dyDescent="0.3">
      <c r="A275" s="121"/>
      <c r="B275" s="830"/>
      <c r="C275" s="831"/>
      <c r="D275" s="121"/>
      <c r="E275" s="121"/>
    </row>
    <row r="276" spans="1:16" ht="13.5" thickBot="1" x14ac:dyDescent="0.25">
      <c r="A276" s="225" t="s">
        <v>286</v>
      </c>
      <c r="B276" s="674">
        <f>D11</f>
        <v>98700574.174788326</v>
      </c>
      <c r="C276" s="676">
        <v>48.683973878900595</v>
      </c>
      <c r="E276" s="21"/>
    </row>
    <row r="277" spans="1:16" ht="13.5" thickBot="1" x14ac:dyDescent="0.25">
      <c r="A277" s="227" t="s">
        <v>288</v>
      </c>
      <c r="B277" s="674">
        <f t="shared" ref="B277:B283" si="23">D12</f>
        <v>23856771.569607504</v>
      </c>
      <c r="C277" s="677">
        <v>11.767332192747709</v>
      </c>
      <c r="E277" s="21"/>
    </row>
    <row r="278" spans="1:16" ht="13.5" thickBot="1" x14ac:dyDescent="0.25">
      <c r="A278" s="227" t="s">
        <v>290</v>
      </c>
      <c r="B278" s="674">
        <f t="shared" si="23"/>
        <v>16242101.933063727</v>
      </c>
      <c r="C278" s="677">
        <v>8.0114029007310084</v>
      </c>
      <c r="E278" s="21"/>
    </row>
    <row r="279" spans="1:16" ht="13.5" thickBot="1" x14ac:dyDescent="0.25">
      <c r="A279" s="227" t="s">
        <v>292</v>
      </c>
      <c r="B279" s="674">
        <f t="shared" si="23"/>
        <v>30882800.840008296</v>
      </c>
      <c r="C279" s="677">
        <v>15.232915127116859</v>
      </c>
      <c r="E279" s="21"/>
    </row>
    <row r="280" spans="1:16" ht="13.5" thickBot="1" x14ac:dyDescent="0.25">
      <c r="A280" s="227" t="s">
        <v>294</v>
      </c>
      <c r="B280" s="674">
        <f t="shared" si="23"/>
        <v>9778728.28487771</v>
      </c>
      <c r="C280" s="677">
        <v>4.8233493712689821</v>
      </c>
      <c r="E280" s="21"/>
    </row>
    <row r="281" spans="1:16" ht="13.5" thickBot="1" x14ac:dyDescent="0.25">
      <c r="A281" s="227" t="s">
        <v>296</v>
      </c>
      <c r="B281" s="674">
        <f t="shared" si="23"/>
        <v>11147274.487745868</v>
      </c>
      <c r="C281" s="677">
        <v>5.4983836165056292</v>
      </c>
      <c r="E281" s="21"/>
    </row>
    <row r="282" spans="1:16" ht="13.5" thickBot="1" x14ac:dyDescent="0.25">
      <c r="A282" s="227" t="s">
        <v>297</v>
      </c>
      <c r="B282" s="674">
        <f t="shared" si="23"/>
        <v>26813.649176425155</v>
      </c>
      <c r="C282" s="677">
        <v>1.3225809545863122E-2</v>
      </c>
      <c r="E282" s="21"/>
    </row>
    <row r="283" spans="1:16" ht="13.5" thickBot="1" x14ac:dyDescent="0.25">
      <c r="A283" s="228" t="s">
        <v>283</v>
      </c>
      <c r="B283" s="688">
        <f t="shared" si="23"/>
        <v>190635064.93926784</v>
      </c>
      <c r="C283" s="678">
        <f>SUM(C276:C282)</f>
        <v>94.030582896816654</v>
      </c>
      <c r="E283" s="21"/>
    </row>
    <row r="285" spans="1:16" ht="13.5" thickBot="1" x14ac:dyDescent="0.25"/>
    <row r="286" spans="1:16" ht="18.75" thickBot="1" x14ac:dyDescent="0.3">
      <c r="A286" s="802" t="s">
        <v>306</v>
      </c>
      <c r="B286" s="803"/>
      <c r="C286" s="803"/>
      <c r="D286" s="803"/>
      <c r="E286" s="803"/>
      <c r="F286" s="803"/>
      <c r="G286" s="803"/>
      <c r="H286" s="803"/>
      <c r="I286" s="803"/>
      <c r="J286" s="803"/>
      <c r="K286" s="803"/>
      <c r="L286" s="803"/>
      <c r="M286" s="803"/>
      <c r="N286" s="804"/>
    </row>
    <row r="287" spans="1:16" ht="15.75" thickBot="1" x14ac:dyDescent="0.3">
      <c r="A287" s="248"/>
      <c r="B287" s="209" t="s">
        <v>44</v>
      </c>
      <c r="C287" s="209" t="s">
        <v>45</v>
      </c>
      <c r="D287" s="209" t="s">
        <v>46</v>
      </c>
      <c r="E287" s="209" t="s">
        <v>47</v>
      </c>
      <c r="F287" s="209" t="s">
        <v>48</v>
      </c>
      <c r="G287" s="209" t="s">
        <v>49</v>
      </c>
      <c r="H287" s="673" t="s">
        <v>50</v>
      </c>
      <c r="I287" s="673" t="s">
        <v>51</v>
      </c>
      <c r="J287" s="673" t="s">
        <v>52</v>
      </c>
      <c r="K287" s="673" t="s">
        <v>53</v>
      </c>
      <c r="L287" s="673" t="s">
        <v>54</v>
      </c>
      <c r="M287" s="673" t="s">
        <v>55</v>
      </c>
      <c r="N287" s="143"/>
    </row>
    <row r="288" spans="1:16" x14ac:dyDescent="0.2">
      <c r="A288" s="250" t="s">
        <v>286</v>
      </c>
      <c r="B288" s="267">
        <v>2496411.5834203553</v>
      </c>
      <c r="C288" s="267">
        <v>2734632.6229580734</v>
      </c>
      <c r="D288" s="267">
        <v>6709356.4164326563</v>
      </c>
      <c r="E288" s="260">
        <v>9582562.543423079</v>
      </c>
      <c r="F288" s="267">
        <v>11402397.715055674</v>
      </c>
      <c r="G288" s="267">
        <v>12952870.857878948</v>
      </c>
      <c r="H288" s="267">
        <v>9694838.0604849681</v>
      </c>
      <c r="I288" s="267">
        <v>16504715.695629161</v>
      </c>
      <c r="J288" s="267">
        <v>6904411.5241981149</v>
      </c>
      <c r="K288" s="267">
        <v>6444139.6198443761</v>
      </c>
      <c r="L288" s="269">
        <v>6016206.6146627935</v>
      </c>
      <c r="M288" s="252">
        <v>7258030.9208001252</v>
      </c>
      <c r="N288" s="239">
        <f>SUM(B288:M288)</f>
        <v>98700574.174788326</v>
      </c>
      <c r="O288" s="261"/>
      <c r="P288" s="261"/>
    </row>
    <row r="289" spans="1:16" x14ac:dyDescent="0.2">
      <c r="A289" s="233" t="s">
        <v>288</v>
      </c>
      <c r="B289" s="270">
        <v>1075931.3441796992</v>
      </c>
      <c r="C289" s="270">
        <v>1245029.249157086</v>
      </c>
      <c r="D289" s="270">
        <v>2798001.9904159964</v>
      </c>
      <c r="E289" s="262">
        <v>404900.30601940874</v>
      </c>
      <c r="F289" s="270">
        <v>524673.39278392971</v>
      </c>
      <c r="G289" s="270">
        <v>596090.49831558787</v>
      </c>
      <c r="H289" s="270">
        <v>2096442.0169709935</v>
      </c>
      <c r="I289" s="270">
        <v>3426533.8545412146</v>
      </c>
      <c r="J289" s="270">
        <v>1789930.7024673014</v>
      </c>
      <c r="K289" s="270">
        <v>3184246.4993707878</v>
      </c>
      <c r="L289" s="269">
        <v>3019820.5352795497</v>
      </c>
      <c r="M289" s="252">
        <v>3695171.1801059498</v>
      </c>
      <c r="N289" s="239">
        <f t="shared" ref="N289:N294" si="24">SUM(B289:M289)</f>
        <v>23856771.569607504</v>
      </c>
      <c r="O289" s="261"/>
      <c r="P289" s="261"/>
    </row>
    <row r="290" spans="1:16" x14ac:dyDescent="0.2">
      <c r="A290" s="233" t="s">
        <v>290</v>
      </c>
      <c r="B290" s="270">
        <v>337970.59614532313</v>
      </c>
      <c r="C290" s="270">
        <v>429094.57263633329</v>
      </c>
      <c r="D290" s="270">
        <v>1036358.3202548437</v>
      </c>
      <c r="E290" s="262">
        <v>674675.73856321536</v>
      </c>
      <c r="F290" s="270">
        <v>776428.67432211863</v>
      </c>
      <c r="G290" s="270">
        <v>781400.85644165298</v>
      </c>
      <c r="H290" s="270">
        <v>2074521.5232224013</v>
      </c>
      <c r="I290" s="270">
        <v>3768732.5079722856</v>
      </c>
      <c r="J290" s="270">
        <v>1505692.839484547</v>
      </c>
      <c r="K290" s="270">
        <v>1508233.7974761191</v>
      </c>
      <c r="L290" s="269">
        <v>1562644.4104516853</v>
      </c>
      <c r="M290" s="252">
        <v>1786348.096093202</v>
      </c>
      <c r="N290" s="239">
        <f t="shared" si="24"/>
        <v>16242101.933063727</v>
      </c>
      <c r="O290" s="261"/>
      <c r="P290" s="261"/>
    </row>
    <row r="291" spans="1:16" x14ac:dyDescent="0.2">
      <c r="A291" s="233" t="s">
        <v>292</v>
      </c>
      <c r="B291" s="270">
        <v>993302.84164029139</v>
      </c>
      <c r="C291" s="270">
        <v>1184647.8591646636</v>
      </c>
      <c r="D291" s="270">
        <v>2722219.8548766556</v>
      </c>
      <c r="E291" s="262">
        <v>718718.56387898524</v>
      </c>
      <c r="F291" s="270">
        <v>941577.51748367422</v>
      </c>
      <c r="G291" s="270">
        <v>1065049.5811197981</v>
      </c>
      <c r="H291" s="270">
        <v>3913499.3296850612</v>
      </c>
      <c r="I291" s="270">
        <v>6811808.8902523415</v>
      </c>
      <c r="J291" s="270">
        <v>3253292.4303686228</v>
      </c>
      <c r="K291" s="270">
        <v>3006596.0709298695</v>
      </c>
      <c r="L291" s="269">
        <v>2807592.7787249065</v>
      </c>
      <c r="M291" s="252">
        <v>3464495.121883424</v>
      </c>
      <c r="N291" s="239">
        <f t="shared" si="24"/>
        <v>30882800.840008296</v>
      </c>
      <c r="O291" s="93"/>
      <c r="P291" s="261"/>
    </row>
    <row r="292" spans="1:16" x14ac:dyDescent="0.2">
      <c r="A292" s="233" t="s">
        <v>294</v>
      </c>
      <c r="B292" s="270">
        <v>342377.14722886687</v>
      </c>
      <c r="C292" s="270">
        <v>412327.48835497937</v>
      </c>
      <c r="D292" s="270">
        <v>1019524.3026104147</v>
      </c>
      <c r="E292" s="262">
        <v>35978.85</v>
      </c>
      <c r="F292" s="270">
        <v>50180.649999999987</v>
      </c>
      <c r="G292" s="270">
        <v>37872.621428571416</v>
      </c>
      <c r="H292" s="270">
        <v>1406848.1627695309</v>
      </c>
      <c r="I292" s="270">
        <v>2390785.7661214629</v>
      </c>
      <c r="J292" s="270">
        <v>1010988.1634014794</v>
      </c>
      <c r="K292" s="270">
        <v>1034272.311064614</v>
      </c>
      <c r="L292" s="269">
        <v>921679.41150578915</v>
      </c>
      <c r="M292" s="252">
        <v>1115893.4103920003</v>
      </c>
      <c r="N292" s="239">
        <f t="shared" si="24"/>
        <v>9778728.28487771</v>
      </c>
      <c r="O292" s="93"/>
      <c r="P292" s="261"/>
    </row>
    <row r="293" spans="1:16" x14ac:dyDescent="0.2">
      <c r="A293" s="233" t="s">
        <v>296</v>
      </c>
      <c r="B293" s="270">
        <v>208273.27317472789</v>
      </c>
      <c r="C293" s="270">
        <v>261829.48940074153</v>
      </c>
      <c r="D293" s="270">
        <v>691505.36883885716</v>
      </c>
      <c r="E293" s="262">
        <v>395215.2541792409</v>
      </c>
      <c r="F293" s="270">
        <v>491554.59420144832</v>
      </c>
      <c r="G293" s="270">
        <v>568064.25668410817</v>
      </c>
      <c r="H293" s="270">
        <v>1774865.6226006926</v>
      </c>
      <c r="I293" s="270">
        <v>3455287.3219290543</v>
      </c>
      <c r="J293" s="270">
        <v>1483723.3151804493</v>
      </c>
      <c r="K293" s="270">
        <v>652973.1274704542</v>
      </c>
      <c r="L293" s="269">
        <v>514530.03277690837</v>
      </c>
      <c r="M293" s="252">
        <v>649452.8313091842</v>
      </c>
      <c r="N293" s="239">
        <f t="shared" si="24"/>
        <v>11147274.487745868</v>
      </c>
      <c r="O293" s="93"/>
      <c r="P293" s="261"/>
    </row>
    <row r="294" spans="1:16" ht="13.5" thickBot="1" x14ac:dyDescent="0.25">
      <c r="A294" s="233" t="s">
        <v>297</v>
      </c>
      <c r="B294" s="270">
        <v>3650.3204880274293</v>
      </c>
      <c r="C294" s="270">
        <v>9478.9131885480801</v>
      </c>
      <c r="D294" s="270">
        <v>13684.415499849643</v>
      </c>
      <c r="E294" s="262">
        <v>0</v>
      </c>
      <c r="F294" s="270">
        <v>0</v>
      </c>
      <c r="G294" s="270">
        <v>0</v>
      </c>
      <c r="H294" s="270">
        <v>0</v>
      </c>
      <c r="I294" s="270">
        <v>0</v>
      </c>
      <c r="J294" s="270">
        <v>0</v>
      </c>
      <c r="K294" s="270">
        <v>0</v>
      </c>
      <c r="L294" s="269">
        <v>0</v>
      </c>
      <c r="M294" s="252">
        <v>0</v>
      </c>
      <c r="N294" s="239">
        <f t="shared" si="24"/>
        <v>26813.649176425155</v>
      </c>
      <c r="O294" s="93"/>
      <c r="P294" s="261"/>
    </row>
    <row r="295" spans="1:16" ht="13.5" thickBot="1" x14ac:dyDescent="0.25">
      <c r="A295" s="235" t="s">
        <v>283</v>
      </c>
      <c r="B295" s="271">
        <v>5457917.1062772917</v>
      </c>
      <c r="C295" s="271">
        <v>6277040.1948604258</v>
      </c>
      <c r="D295" s="271">
        <v>14990650.668929273</v>
      </c>
      <c r="E295" s="263">
        <v>11812051.256063933</v>
      </c>
      <c r="F295" s="271">
        <v>14186812.543846849</v>
      </c>
      <c r="G295" s="271">
        <v>16001348.671868667</v>
      </c>
      <c r="H295" s="271">
        <f>SUM(H288:H294)</f>
        <v>20961014.715733647</v>
      </c>
      <c r="I295" s="271">
        <f t="shared" ref="I295:M295" si="25">SUM(I288:I294)</f>
        <v>36357864.036445521</v>
      </c>
      <c r="J295" s="271">
        <f t="shared" si="25"/>
        <v>15948038.975100514</v>
      </c>
      <c r="K295" s="271">
        <f t="shared" si="25"/>
        <v>15830461.426156221</v>
      </c>
      <c r="L295" s="271">
        <f t="shared" si="25"/>
        <v>14842473.783401633</v>
      </c>
      <c r="M295" s="271">
        <f t="shared" si="25"/>
        <v>17969391.560583886</v>
      </c>
      <c r="N295" s="257">
        <f>SUM(B295:M295)</f>
        <v>190635064.93926787</v>
      </c>
      <c r="O295" s="93"/>
      <c r="P295" s="261"/>
    </row>
    <row r="296" spans="1:16" ht="13.5" thickBot="1" x14ac:dyDescent="0.25">
      <c r="A296" s="235" t="s">
        <v>302</v>
      </c>
      <c r="B296" s="229">
        <f>B295/$N$295</f>
        <v>2.8630184630598066E-2</v>
      </c>
      <c r="C296" s="229">
        <f t="shared" ref="C296:M296" si="26">C295/$N$295</f>
        <v>3.2926996913501469E-2</v>
      </c>
      <c r="D296" s="229">
        <f t="shared" si="26"/>
        <v>7.863532699876051E-2</v>
      </c>
      <c r="E296" s="229">
        <f t="shared" si="26"/>
        <v>6.1961587496125077E-2</v>
      </c>
      <c r="F296" s="229">
        <f t="shared" si="26"/>
        <v>7.4418693897507548E-2</v>
      </c>
      <c r="G296" s="229">
        <f t="shared" si="26"/>
        <v>8.3937069378953677E-2</v>
      </c>
      <c r="H296" s="229">
        <f t="shared" si="26"/>
        <v>0.10995361594369517</v>
      </c>
      <c r="I296" s="229">
        <f t="shared" si="26"/>
        <v>0.19071970861199294</v>
      </c>
      <c r="J296" s="229">
        <f t="shared" si="26"/>
        <v>8.3657426718328057E-2</v>
      </c>
      <c r="K296" s="229">
        <f t="shared" si="26"/>
        <v>8.3040659026708735E-2</v>
      </c>
      <c r="L296" s="229">
        <f t="shared" si="26"/>
        <v>7.7858046672211731E-2</v>
      </c>
      <c r="M296" s="229">
        <f t="shared" si="26"/>
        <v>9.4260683711616944E-2</v>
      </c>
      <c r="N296" s="264">
        <f>SUM(B296:M296)</f>
        <v>1</v>
      </c>
    </row>
    <row r="297" spans="1:16" x14ac:dyDescent="0.2"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</row>
    <row r="298" spans="1:16" x14ac:dyDescent="0.2"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</row>
    <row r="319" spans="1:5" ht="15.75" x14ac:dyDescent="0.25">
      <c r="A319" s="807" t="s">
        <v>305</v>
      </c>
      <c r="B319" s="807"/>
      <c r="C319" s="807"/>
      <c r="D319" s="807"/>
      <c r="E319" s="807"/>
    </row>
    <row r="320" spans="1:5" ht="16.5" thickBot="1" x14ac:dyDescent="0.3">
      <c r="A320" s="121"/>
      <c r="B320" s="121"/>
      <c r="C320" s="121"/>
      <c r="D320" s="121"/>
      <c r="E320" s="121"/>
    </row>
    <row r="321" spans="1:7" ht="15.75" thickBot="1" x14ac:dyDescent="0.3">
      <c r="A321" s="223"/>
      <c r="B321" s="202" t="s">
        <v>44</v>
      </c>
      <c r="C321" s="202" t="s">
        <v>45</v>
      </c>
      <c r="D321" s="202" t="s">
        <v>46</v>
      </c>
    </row>
    <row r="322" spans="1:7" x14ac:dyDescent="0.2">
      <c r="A322" s="225" t="s">
        <v>286</v>
      </c>
      <c r="B322" s="237">
        <f t="shared" ref="B322:D329" si="27">B288</f>
        <v>2496411.5834203553</v>
      </c>
      <c r="C322" s="237">
        <f t="shared" si="27"/>
        <v>2734632.6229580734</v>
      </c>
      <c r="D322" s="237">
        <f t="shared" si="27"/>
        <v>6709356.4164326563</v>
      </c>
      <c r="E322" s="93"/>
      <c r="F322" s="93"/>
      <c r="G322" s="93"/>
    </row>
    <row r="323" spans="1:7" x14ac:dyDescent="0.2">
      <c r="A323" s="227" t="s">
        <v>288</v>
      </c>
      <c r="B323" s="237">
        <f t="shared" si="27"/>
        <v>1075931.3441796992</v>
      </c>
      <c r="C323" s="237">
        <f t="shared" si="27"/>
        <v>1245029.249157086</v>
      </c>
      <c r="D323" s="237">
        <f t="shared" si="27"/>
        <v>2798001.9904159964</v>
      </c>
      <c r="E323" s="93"/>
      <c r="F323" s="93"/>
      <c r="G323" s="93"/>
    </row>
    <row r="324" spans="1:7" x14ac:dyDescent="0.2">
      <c r="A324" s="227" t="s">
        <v>290</v>
      </c>
      <c r="B324" s="237">
        <f t="shared" si="27"/>
        <v>337970.59614532313</v>
      </c>
      <c r="C324" s="237">
        <f t="shared" si="27"/>
        <v>429094.57263633329</v>
      </c>
      <c r="D324" s="237">
        <f t="shared" si="27"/>
        <v>1036358.3202548437</v>
      </c>
      <c r="E324" s="93"/>
      <c r="F324" s="93"/>
      <c r="G324" s="93"/>
    </row>
    <row r="325" spans="1:7" x14ac:dyDescent="0.2">
      <c r="A325" s="227" t="s">
        <v>292</v>
      </c>
      <c r="B325" s="237">
        <f t="shared" si="27"/>
        <v>993302.84164029139</v>
      </c>
      <c r="C325" s="237">
        <f t="shared" si="27"/>
        <v>1184647.8591646636</v>
      </c>
      <c r="D325" s="237">
        <f t="shared" si="27"/>
        <v>2722219.8548766556</v>
      </c>
      <c r="E325" s="93"/>
      <c r="F325" s="93"/>
      <c r="G325" s="93"/>
    </row>
    <row r="326" spans="1:7" x14ac:dyDescent="0.2">
      <c r="A326" s="227" t="s">
        <v>294</v>
      </c>
      <c r="B326" s="237">
        <f t="shared" si="27"/>
        <v>342377.14722886687</v>
      </c>
      <c r="C326" s="237">
        <f t="shared" si="27"/>
        <v>412327.48835497937</v>
      </c>
      <c r="D326" s="237">
        <f t="shared" si="27"/>
        <v>1019524.3026104147</v>
      </c>
      <c r="E326" s="93"/>
      <c r="F326" s="93"/>
      <c r="G326" s="93"/>
    </row>
    <row r="327" spans="1:7" x14ac:dyDescent="0.2">
      <c r="A327" s="227" t="s">
        <v>296</v>
      </c>
      <c r="B327" s="237">
        <f t="shared" si="27"/>
        <v>208273.27317472789</v>
      </c>
      <c r="C327" s="237">
        <f t="shared" si="27"/>
        <v>261829.48940074153</v>
      </c>
      <c r="D327" s="237">
        <f t="shared" si="27"/>
        <v>691505.36883885716</v>
      </c>
      <c r="E327" s="93"/>
      <c r="F327" s="93"/>
      <c r="G327" s="93"/>
    </row>
    <row r="328" spans="1:7" x14ac:dyDescent="0.2">
      <c r="A328" s="227" t="s">
        <v>297</v>
      </c>
      <c r="B328" s="237">
        <f t="shared" si="27"/>
        <v>3650.3204880274293</v>
      </c>
      <c r="C328" s="237">
        <f t="shared" si="27"/>
        <v>9478.9131885480801</v>
      </c>
      <c r="D328" s="237">
        <f t="shared" si="27"/>
        <v>13684.415499849643</v>
      </c>
      <c r="E328" s="93"/>
      <c r="F328" s="93"/>
      <c r="G328" s="93"/>
    </row>
    <row r="329" spans="1:7" ht="13.5" thickBot="1" x14ac:dyDescent="0.25">
      <c r="A329" s="228" t="s">
        <v>283</v>
      </c>
      <c r="B329" s="273">
        <f t="shared" si="27"/>
        <v>5457917.1062772917</v>
      </c>
      <c r="C329" s="273">
        <f t="shared" si="27"/>
        <v>6277040.1948604258</v>
      </c>
      <c r="D329" s="273">
        <f t="shared" si="27"/>
        <v>14990650.668929273</v>
      </c>
      <c r="E329" s="93"/>
      <c r="F329" s="93"/>
      <c r="G329" s="93"/>
    </row>
    <row r="330" spans="1:7" x14ac:dyDescent="0.2">
      <c r="B330" s="93"/>
      <c r="C330" s="93"/>
      <c r="D330" s="93"/>
    </row>
    <row r="331" spans="1:7" x14ac:dyDescent="0.2">
      <c r="B331" s="93"/>
      <c r="C331" s="93"/>
      <c r="D331" s="93"/>
    </row>
    <row r="332" spans="1:7" ht="13.5" thickBot="1" x14ac:dyDescent="0.25"/>
    <row r="333" spans="1:7" ht="15.75" thickBot="1" x14ac:dyDescent="0.3">
      <c r="A333" s="223"/>
      <c r="B333" s="202" t="s">
        <v>47</v>
      </c>
      <c r="C333" s="202" t="s">
        <v>48</v>
      </c>
      <c r="D333" s="202" t="s">
        <v>49</v>
      </c>
    </row>
    <row r="334" spans="1:7" x14ac:dyDescent="0.2">
      <c r="A334" s="225" t="s">
        <v>286</v>
      </c>
      <c r="B334" s="237">
        <f t="shared" ref="B334:D341" si="28">E288</f>
        <v>9582562.543423079</v>
      </c>
      <c r="C334" s="237">
        <f t="shared" si="28"/>
        <v>11402397.715055674</v>
      </c>
      <c r="D334" s="237">
        <f t="shared" si="28"/>
        <v>12952870.857878948</v>
      </c>
      <c r="E334" s="93"/>
      <c r="F334" s="93"/>
      <c r="G334" s="93"/>
    </row>
    <row r="335" spans="1:7" x14ac:dyDescent="0.2">
      <c r="A335" s="227" t="s">
        <v>288</v>
      </c>
      <c r="B335" s="237">
        <f t="shared" si="28"/>
        <v>404900.30601940874</v>
      </c>
      <c r="C335" s="237">
        <f t="shared" si="28"/>
        <v>524673.39278392971</v>
      </c>
      <c r="D335" s="237">
        <f t="shared" si="28"/>
        <v>596090.49831558787</v>
      </c>
      <c r="E335" s="93"/>
      <c r="F335" s="93"/>
      <c r="G335" s="93"/>
    </row>
    <row r="336" spans="1:7" x14ac:dyDescent="0.2">
      <c r="A336" s="227" t="s">
        <v>290</v>
      </c>
      <c r="B336" s="237">
        <f t="shared" si="28"/>
        <v>674675.73856321536</v>
      </c>
      <c r="C336" s="237">
        <f t="shared" si="28"/>
        <v>776428.67432211863</v>
      </c>
      <c r="D336" s="237">
        <f t="shared" si="28"/>
        <v>781400.85644165298</v>
      </c>
      <c r="E336" s="93"/>
      <c r="F336" s="93"/>
      <c r="G336" s="93"/>
    </row>
    <row r="337" spans="1:7" x14ac:dyDescent="0.2">
      <c r="A337" s="227" t="s">
        <v>292</v>
      </c>
      <c r="B337" s="237">
        <f t="shared" si="28"/>
        <v>718718.56387898524</v>
      </c>
      <c r="C337" s="237">
        <f t="shared" si="28"/>
        <v>941577.51748367422</v>
      </c>
      <c r="D337" s="237">
        <f t="shared" si="28"/>
        <v>1065049.5811197981</v>
      </c>
      <c r="E337" s="93"/>
      <c r="F337" s="93"/>
      <c r="G337" s="93"/>
    </row>
    <row r="338" spans="1:7" x14ac:dyDescent="0.2">
      <c r="A338" s="227" t="s">
        <v>294</v>
      </c>
      <c r="B338" s="237">
        <f t="shared" si="28"/>
        <v>35978.85</v>
      </c>
      <c r="C338" s="237">
        <f t="shared" si="28"/>
        <v>50180.649999999987</v>
      </c>
      <c r="D338" s="237">
        <f t="shared" si="28"/>
        <v>37872.621428571416</v>
      </c>
      <c r="E338" s="93"/>
      <c r="F338" s="93"/>
      <c r="G338" s="93"/>
    </row>
    <row r="339" spans="1:7" x14ac:dyDescent="0.2">
      <c r="A339" s="227" t="s">
        <v>296</v>
      </c>
      <c r="B339" s="237">
        <f t="shared" si="28"/>
        <v>395215.2541792409</v>
      </c>
      <c r="C339" s="237">
        <f t="shared" si="28"/>
        <v>491554.59420144832</v>
      </c>
      <c r="D339" s="237">
        <f t="shared" si="28"/>
        <v>568064.25668410817</v>
      </c>
      <c r="E339" s="93"/>
      <c r="F339" s="93"/>
      <c r="G339" s="93"/>
    </row>
    <row r="340" spans="1:7" x14ac:dyDescent="0.2">
      <c r="A340" s="227" t="s">
        <v>297</v>
      </c>
      <c r="B340" s="237">
        <f t="shared" si="28"/>
        <v>0</v>
      </c>
      <c r="C340" s="237">
        <f t="shared" si="28"/>
        <v>0</v>
      </c>
      <c r="D340" s="237">
        <f t="shared" si="28"/>
        <v>0</v>
      </c>
      <c r="E340" s="93"/>
      <c r="F340" s="93"/>
      <c r="G340" s="93"/>
    </row>
    <row r="341" spans="1:7" ht="13.5" thickBot="1" x14ac:dyDescent="0.25">
      <c r="A341" s="228" t="s">
        <v>283</v>
      </c>
      <c r="B341" s="273">
        <f t="shared" si="28"/>
        <v>11812051.256063933</v>
      </c>
      <c r="C341" s="273">
        <f t="shared" si="28"/>
        <v>14186812.543846849</v>
      </c>
      <c r="D341" s="273">
        <f t="shared" si="28"/>
        <v>16001348.671868667</v>
      </c>
      <c r="E341" s="93"/>
      <c r="F341" s="93"/>
      <c r="G341" s="93"/>
    </row>
    <row r="342" spans="1:7" x14ac:dyDescent="0.2">
      <c r="B342" s="93"/>
      <c r="C342" s="93"/>
      <c r="D342" s="93"/>
    </row>
    <row r="343" spans="1:7" x14ac:dyDescent="0.2">
      <c r="B343" s="93"/>
      <c r="C343" s="93"/>
      <c r="D343" s="93"/>
    </row>
    <row r="344" spans="1:7" ht="13.5" thickBot="1" x14ac:dyDescent="0.25"/>
    <row r="345" spans="1:7" ht="15.75" thickBot="1" x14ac:dyDescent="0.3">
      <c r="A345" s="223"/>
      <c r="B345" s="202" t="s">
        <v>50</v>
      </c>
      <c r="C345" s="202" t="s">
        <v>51</v>
      </c>
      <c r="D345" s="202" t="s">
        <v>52</v>
      </c>
    </row>
    <row r="346" spans="1:7" x14ac:dyDescent="0.2">
      <c r="A346" s="225" t="s">
        <v>286</v>
      </c>
      <c r="B346" s="237">
        <f t="shared" ref="B346:D353" si="29">H288</f>
        <v>9694838.0604849681</v>
      </c>
      <c r="C346" s="237">
        <f t="shared" si="29"/>
        <v>16504715.695629161</v>
      </c>
      <c r="D346" s="237">
        <f t="shared" si="29"/>
        <v>6904411.5241981149</v>
      </c>
      <c r="E346" s="93"/>
      <c r="F346" s="93"/>
      <c r="G346" s="93"/>
    </row>
    <row r="347" spans="1:7" x14ac:dyDescent="0.2">
      <c r="A347" s="227" t="s">
        <v>288</v>
      </c>
      <c r="B347" s="237">
        <f t="shared" si="29"/>
        <v>2096442.0169709935</v>
      </c>
      <c r="C347" s="237">
        <f t="shared" si="29"/>
        <v>3426533.8545412146</v>
      </c>
      <c r="D347" s="237">
        <f t="shared" si="29"/>
        <v>1789930.7024673014</v>
      </c>
      <c r="E347" s="93"/>
      <c r="F347" s="93"/>
      <c r="G347" s="93"/>
    </row>
    <row r="348" spans="1:7" x14ac:dyDescent="0.2">
      <c r="A348" s="227" t="s">
        <v>290</v>
      </c>
      <c r="B348" s="237">
        <f t="shared" si="29"/>
        <v>2074521.5232224013</v>
      </c>
      <c r="C348" s="237">
        <f t="shared" si="29"/>
        <v>3768732.5079722856</v>
      </c>
      <c r="D348" s="237">
        <f t="shared" si="29"/>
        <v>1505692.839484547</v>
      </c>
      <c r="E348" s="93"/>
      <c r="F348" s="93"/>
      <c r="G348" s="93"/>
    </row>
    <row r="349" spans="1:7" x14ac:dyDescent="0.2">
      <c r="A349" s="227" t="s">
        <v>292</v>
      </c>
      <c r="B349" s="237">
        <f t="shared" si="29"/>
        <v>3913499.3296850612</v>
      </c>
      <c r="C349" s="237">
        <f t="shared" si="29"/>
        <v>6811808.8902523415</v>
      </c>
      <c r="D349" s="237">
        <f t="shared" si="29"/>
        <v>3253292.4303686228</v>
      </c>
      <c r="E349" s="93"/>
      <c r="F349" s="93"/>
      <c r="G349" s="93"/>
    </row>
    <row r="350" spans="1:7" x14ac:dyDescent="0.2">
      <c r="A350" s="227" t="s">
        <v>294</v>
      </c>
      <c r="B350" s="237">
        <f t="shared" si="29"/>
        <v>1406848.1627695309</v>
      </c>
      <c r="C350" s="237">
        <f t="shared" si="29"/>
        <v>2390785.7661214629</v>
      </c>
      <c r="D350" s="237">
        <f t="shared" si="29"/>
        <v>1010988.1634014794</v>
      </c>
      <c r="E350" s="93"/>
      <c r="F350" s="93"/>
      <c r="G350" s="93"/>
    </row>
    <row r="351" spans="1:7" x14ac:dyDescent="0.2">
      <c r="A351" s="227" t="s">
        <v>296</v>
      </c>
      <c r="B351" s="237">
        <f t="shared" si="29"/>
        <v>1774865.6226006926</v>
      </c>
      <c r="C351" s="237">
        <f t="shared" si="29"/>
        <v>3455287.3219290543</v>
      </c>
      <c r="D351" s="237">
        <f t="shared" si="29"/>
        <v>1483723.3151804493</v>
      </c>
      <c r="E351" s="93"/>
      <c r="F351" s="93"/>
      <c r="G351" s="93"/>
    </row>
    <row r="352" spans="1:7" x14ac:dyDescent="0.2">
      <c r="A352" s="227" t="s">
        <v>297</v>
      </c>
      <c r="B352" s="237">
        <f t="shared" si="29"/>
        <v>0</v>
      </c>
      <c r="C352" s="237">
        <f t="shared" si="29"/>
        <v>0</v>
      </c>
      <c r="D352" s="237">
        <f t="shared" si="29"/>
        <v>0</v>
      </c>
      <c r="E352" s="93"/>
      <c r="F352" s="93"/>
      <c r="G352" s="93"/>
    </row>
    <row r="353" spans="1:7" ht="13.5" thickBot="1" x14ac:dyDescent="0.25">
      <c r="A353" s="228" t="s">
        <v>283</v>
      </c>
      <c r="B353" s="273">
        <f t="shared" si="29"/>
        <v>20961014.715733647</v>
      </c>
      <c r="C353" s="273">
        <f t="shared" si="29"/>
        <v>36357864.036445521</v>
      </c>
      <c r="D353" s="273">
        <f t="shared" si="29"/>
        <v>15948038.975100514</v>
      </c>
      <c r="E353" s="93"/>
      <c r="F353" s="93"/>
      <c r="G353" s="93"/>
    </row>
    <row r="354" spans="1:7" x14ac:dyDescent="0.2">
      <c r="B354" s="93"/>
      <c r="C354" s="93"/>
      <c r="D354" s="93"/>
    </row>
    <row r="355" spans="1:7" x14ac:dyDescent="0.2">
      <c r="B355" s="93"/>
      <c r="C355" s="93"/>
      <c r="D355" s="93"/>
    </row>
    <row r="356" spans="1:7" ht="13.5" thickBot="1" x14ac:dyDescent="0.25"/>
    <row r="357" spans="1:7" ht="15.75" thickBot="1" x14ac:dyDescent="0.3">
      <c r="A357" s="223"/>
      <c r="B357" s="202" t="s">
        <v>53</v>
      </c>
      <c r="C357" s="202" t="s">
        <v>54</v>
      </c>
      <c r="D357" s="202" t="s">
        <v>55</v>
      </c>
    </row>
    <row r="358" spans="1:7" x14ac:dyDescent="0.2">
      <c r="A358" s="225" t="s">
        <v>286</v>
      </c>
      <c r="B358" s="237">
        <f t="shared" ref="B358:D365" si="30">K288</f>
        <v>6444139.6198443761</v>
      </c>
      <c r="C358" s="274">
        <f t="shared" si="30"/>
        <v>6016206.6146627935</v>
      </c>
      <c r="D358" s="237">
        <f t="shared" si="30"/>
        <v>7258030.9208001252</v>
      </c>
      <c r="E358" s="261"/>
      <c r="F358" s="261"/>
      <c r="G358" s="261"/>
    </row>
    <row r="359" spans="1:7" x14ac:dyDescent="0.2">
      <c r="A359" s="227" t="s">
        <v>288</v>
      </c>
      <c r="B359" s="237">
        <f t="shared" si="30"/>
        <v>3184246.4993707878</v>
      </c>
      <c r="C359" s="274">
        <f t="shared" si="30"/>
        <v>3019820.5352795497</v>
      </c>
      <c r="D359" s="237">
        <f t="shared" si="30"/>
        <v>3695171.1801059498</v>
      </c>
      <c r="E359" s="261"/>
      <c r="F359" s="261"/>
      <c r="G359" s="261"/>
    </row>
    <row r="360" spans="1:7" x14ac:dyDescent="0.2">
      <c r="A360" s="227" t="s">
        <v>290</v>
      </c>
      <c r="B360" s="237">
        <f t="shared" si="30"/>
        <v>1508233.7974761191</v>
      </c>
      <c r="C360" s="274">
        <f t="shared" si="30"/>
        <v>1562644.4104516853</v>
      </c>
      <c r="D360" s="237">
        <f t="shared" si="30"/>
        <v>1786348.096093202</v>
      </c>
      <c r="E360" s="261"/>
      <c r="F360" s="261"/>
      <c r="G360" s="261"/>
    </row>
    <row r="361" spans="1:7" x14ac:dyDescent="0.2">
      <c r="A361" s="227" t="s">
        <v>292</v>
      </c>
      <c r="B361" s="237">
        <f t="shared" si="30"/>
        <v>3006596.0709298695</v>
      </c>
      <c r="C361" s="274">
        <f t="shared" si="30"/>
        <v>2807592.7787249065</v>
      </c>
      <c r="D361" s="237">
        <f t="shared" si="30"/>
        <v>3464495.121883424</v>
      </c>
      <c r="E361" s="261"/>
      <c r="F361" s="261"/>
      <c r="G361" s="261"/>
    </row>
    <row r="362" spans="1:7" x14ac:dyDescent="0.2">
      <c r="A362" s="227" t="s">
        <v>294</v>
      </c>
      <c r="B362" s="237">
        <f t="shared" si="30"/>
        <v>1034272.311064614</v>
      </c>
      <c r="C362" s="274">
        <f t="shared" si="30"/>
        <v>921679.41150578915</v>
      </c>
      <c r="D362" s="237">
        <f t="shared" si="30"/>
        <v>1115893.4103920003</v>
      </c>
      <c r="E362" s="261"/>
      <c r="F362" s="261"/>
      <c r="G362" s="261"/>
    </row>
    <row r="363" spans="1:7" x14ac:dyDescent="0.2">
      <c r="A363" s="227" t="s">
        <v>296</v>
      </c>
      <c r="B363" s="237">
        <f t="shared" si="30"/>
        <v>652973.1274704542</v>
      </c>
      <c r="C363" s="274">
        <f t="shared" si="30"/>
        <v>514530.03277690837</v>
      </c>
      <c r="D363" s="237">
        <f t="shared" si="30"/>
        <v>649452.8313091842</v>
      </c>
      <c r="E363" s="261"/>
      <c r="F363" s="261"/>
      <c r="G363" s="261"/>
    </row>
    <row r="364" spans="1:7" x14ac:dyDescent="0.2">
      <c r="A364" s="227" t="s">
        <v>297</v>
      </c>
      <c r="B364" s="237">
        <f t="shared" si="30"/>
        <v>0</v>
      </c>
      <c r="C364" s="274">
        <f t="shared" si="30"/>
        <v>0</v>
      </c>
      <c r="D364" s="237">
        <f t="shared" si="30"/>
        <v>0</v>
      </c>
      <c r="E364" s="261"/>
      <c r="F364" s="261"/>
      <c r="G364" s="261"/>
    </row>
    <row r="365" spans="1:7" ht="13.5" thickBot="1" x14ac:dyDescent="0.25">
      <c r="A365" s="228" t="s">
        <v>283</v>
      </c>
      <c r="B365" s="273">
        <f t="shared" si="30"/>
        <v>15830461.426156221</v>
      </c>
      <c r="C365" s="275">
        <f t="shared" si="30"/>
        <v>14842473.783401633</v>
      </c>
      <c r="D365" s="273">
        <f t="shared" si="30"/>
        <v>17969391.560583886</v>
      </c>
      <c r="E365" s="261"/>
      <c r="F365" s="261"/>
      <c r="G365" s="261"/>
    </row>
    <row r="366" spans="1:7" x14ac:dyDescent="0.2">
      <c r="B366" s="93"/>
      <c r="C366" s="93"/>
      <c r="D366" s="93"/>
    </row>
    <row r="370" spans="1:7" x14ac:dyDescent="0.2">
      <c r="A370" s="808" t="s">
        <v>619</v>
      </c>
      <c r="B370" s="809"/>
      <c r="C370" s="809"/>
      <c r="D370" s="809"/>
      <c r="E370" s="809"/>
      <c r="F370" s="809"/>
      <c r="G370" s="809"/>
    </row>
    <row r="373" spans="1:7" ht="16.5" thickBot="1" x14ac:dyDescent="0.3">
      <c r="A373" s="807" t="s">
        <v>305</v>
      </c>
      <c r="B373" s="807"/>
      <c r="C373" s="807"/>
      <c r="D373" s="807"/>
      <c r="E373" s="807"/>
    </row>
    <row r="374" spans="1:7" ht="15.75" x14ac:dyDescent="0.25">
      <c r="A374" s="121"/>
      <c r="B374" s="829" t="s">
        <v>283</v>
      </c>
      <c r="C374" s="825" t="s">
        <v>284</v>
      </c>
      <c r="D374" s="121"/>
      <c r="E374" s="121"/>
    </row>
    <row r="375" spans="1:7" ht="16.5" thickBot="1" x14ac:dyDescent="0.3">
      <c r="A375" s="121"/>
      <c r="B375" s="830"/>
      <c r="C375" s="831"/>
      <c r="D375" s="121"/>
      <c r="E375" s="121"/>
    </row>
    <row r="376" spans="1:7" x14ac:dyDescent="0.2">
      <c r="A376" s="225" t="s">
        <v>286</v>
      </c>
      <c r="B376" s="237">
        <f>E11</f>
        <v>40215899.923053727</v>
      </c>
      <c r="C376" s="685">
        <v>53.331573896762947</v>
      </c>
      <c r="E376" s="21"/>
    </row>
    <row r="377" spans="1:7" x14ac:dyDescent="0.2">
      <c r="A377" s="227" t="s">
        <v>288</v>
      </c>
      <c r="B377" s="237">
        <f>E12</f>
        <v>8736729.2745316848</v>
      </c>
      <c r="C377" s="686">
        <v>11.586052377596976</v>
      </c>
      <c r="E377" s="21"/>
    </row>
    <row r="378" spans="1:7" x14ac:dyDescent="0.2">
      <c r="A378" s="227" t="s">
        <v>290</v>
      </c>
      <c r="B378" s="237">
        <f t="shared" ref="B378:B383" si="31">E13</f>
        <v>4172933.5429522875</v>
      </c>
      <c r="C378" s="686">
        <v>5.5338588478201549</v>
      </c>
      <c r="E378" s="21"/>
    </row>
    <row r="379" spans="1:7" x14ac:dyDescent="0.2">
      <c r="A379" s="227" t="s">
        <v>292</v>
      </c>
      <c r="B379" s="237">
        <f t="shared" si="31"/>
        <v>5971142.0045843003</v>
      </c>
      <c r="C379" s="686">
        <v>7.9185198310830653</v>
      </c>
      <c r="E379" s="21"/>
    </row>
    <row r="380" spans="1:7" x14ac:dyDescent="0.2">
      <c r="A380" s="227" t="s">
        <v>294</v>
      </c>
      <c r="B380" s="237">
        <f t="shared" si="31"/>
        <v>2419762.5284646936</v>
      </c>
      <c r="C380" s="686">
        <v>3.2089234443677119</v>
      </c>
      <c r="E380" s="21"/>
    </row>
    <row r="381" spans="1:7" x14ac:dyDescent="0.2">
      <c r="A381" s="227" t="s">
        <v>296</v>
      </c>
      <c r="B381" s="237">
        <f t="shared" si="31"/>
        <v>1518014.3871159565</v>
      </c>
      <c r="C381" s="686">
        <v>2.0130867795504632</v>
      </c>
      <c r="E381" s="21"/>
    </row>
    <row r="382" spans="1:7" x14ac:dyDescent="0.2">
      <c r="A382" s="227" t="s">
        <v>297</v>
      </c>
      <c r="B382" s="237">
        <f t="shared" si="31"/>
        <v>146925.69916119188</v>
      </c>
      <c r="C382" s="686">
        <v>0.1948428058837697</v>
      </c>
      <c r="E382" s="21"/>
    </row>
    <row r="383" spans="1:7" ht="13.5" thickBot="1" x14ac:dyDescent="0.25">
      <c r="A383" s="228" t="s">
        <v>283</v>
      </c>
      <c r="B383" s="273">
        <f t="shared" si="31"/>
        <v>63181407.35986384</v>
      </c>
      <c r="C383" s="687">
        <v>83.78685798306509</v>
      </c>
      <c r="E383" s="21"/>
    </row>
    <row r="385" spans="1:16" ht="13.5" thickBot="1" x14ac:dyDescent="0.25"/>
    <row r="386" spans="1:16" ht="18.75" thickBot="1" x14ac:dyDescent="0.3">
      <c r="A386" s="802" t="s">
        <v>306</v>
      </c>
      <c r="B386" s="803"/>
      <c r="C386" s="803"/>
      <c r="D386" s="803"/>
      <c r="E386" s="803"/>
      <c r="F386" s="803"/>
      <c r="G386" s="803"/>
      <c r="H386" s="803"/>
      <c r="I386" s="803"/>
      <c r="J386" s="803"/>
      <c r="K386" s="803"/>
      <c r="L386" s="803"/>
      <c r="M386" s="803"/>
      <c r="N386" s="804"/>
    </row>
    <row r="387" spans="1:16" ht="15.75" thickBot="1" x14ac:dyDescent="0.3">
      <c r="A387" s="248"/>
      <c r="B387" s="209" t="s">
        <v>44</v>
      </c>
      <c r="C387" s="209" t="s">
        <v>45</v>
      </c>
      <c r="D387" s="209" t="s">
        <v>46</v>
      </c>
      <c r="E387" s="209" t="s">
        <v>47</v>
      </c>
      <c r="F387" s="209" t="s">
        <v>48</v>
      </c>
      <c r="G387" s="209" t="s">
        <v>49</v>
      </c>
      <c r="H387" s="673" t="s">
        <v>50</v>
      </c>
      <c r="I387" s="673" t="s">
        <v>51</v>
      </c>
      <c r="J387" s="673" t="s">
        <v>52</v>
      </c>
      <c r="K387" s="673" t="s">
        <v>53</v>
      </c>
      <c r="L387" s="673" t="s">
        <v>54</v>
      </c>
      <c r="M387" s="673" t="s">
        <v>55</v>
      </c>
      <c r="N387" s="143"/>
    </row>
    <row r="388" spans="1:16" x14ac:dyDescent="0.2">
      <c r="A388" s="250" t="s">
        <v>286</v>
      </c>
      <c r="B388" s="267">
        <v>561182.65976356866</v>
      </c>
      <c r="C388" s="267">
        <v>606369.38303108013</v>
      </c>
      <c r="D388" s="267">
        <v>1867046.4295040416</v>
      </c>
      <c r="E388" s="260">
        <v>5185833.4736502888</v>
      </c>
      <c r="F388" s="267">
        <v>8573717.4341317993</v>
      </c>
      <c r="G388" s="267">
        <v>6605144.0886796257</v>
      </c>
      <c r="H388" s="267">
        <v>3711012.3044403731</v>
      </c>
      <c r="I388" s="267">
        <v>4909729.2401942806</v>
      </c>
      <c r="J388" s="267">
        <v>3562221.096114303</v>
      </c>
      <c r="K388" s="267">
        <v>2345769.0350280502</v>
      </c>
      <c r="L388" s="269">
        <v>1432403.9955023045</v>
      </c>
      <c r="M388" s="252">
        <v>855470.78301401343</v>
      </c>
      <c r="N388" s="239">
        <f>SUM(B388:M388)</f>
        <v>40215899.923053727</v>
      </c>
      <c r="O388" s="261"/>
      <c r="P388" s="261"/>
    </row>
    <row r="389" spans="1:16" x14ac:dyDescent="0.2">
      <c r="A389" s="233" t="s">
        <v>288</v>
      </c>
      <c r="B389" s="270">
        <v>200175.15960584828</v>
      </c>
      <c r="C389" s="270">
        <v>218818.61058848019</v>
      </c>
      <c r="D389" s="270">
        <v>561733.6225151408</v>
      </c>
      <c r="E389" s="262">
        <v>274201.00319974771</v>
      </c>
      <c r="F389" s="270">
        <v>1488993.8369194488</v>
      </c>
      <c r="G389" s="270">
        <v>1182562.9281354405</v>
      </c>
      <c r="H389" s="270">
        <v>941175.70554781647</v>
      </c>
      <c r="I389" s="270">
        <v>1424020.6710495476</v>
      </c>
      <c r="J389" s="270">
        <v>1183270.877286294</v>
      </c>
      <c r="K389" s="270">
        <v>494945.71785459208</v>
      </c>
      <c r="L389" s="269">
        <v>445353.16611762735</v>
      </c>
      <c r="M389" s="252">
        <v>321477.97571170121</v>
      </c>
      <c r="N389" s="239">
        <f t="shared" ref="N389:N394" si="32">SUM(B389:M389)</f>
        <v>8736729.2745316848</v>
      </c>
      <c r="O389" s="261"/>
      <c r="P389" s="261"/>
    </row>
    <row r="390" spans="1:16" x14ac:dyDescent="0.2">
      <c r="A390" s="233" t="s">
        <v>290</v>
      </c>
      <c r="B390" s="270">
        <v>95093.749331121624</v>
      </c>
      <c r="C390" s="270">
        <v>56420.639832484216</v>
      </c>
      <c r="D390" s="270">
        <v>210782.00499646019</v>
      </c>
      <c r="E390" s="262">
        <v>246197.18800827389</v>
      </c>
      <c r="F390" s="270">
        <v>479991.03532797116</v>
      </c>
      <c r="G390" s="270">
        <v>469212.67689650448</v>
      </c>
      <c r="H390" s="270">
        <v>446727.5097703425</v>
      </c>
      <c r="I390" s="270">
        <v>582992.86862921249</v>
      </c>
      <c r="J390" s="270">
        <v>554143.9131892327</v>
      </c>
      <c r="K390" s="270">
        <v>637965.30962148355</v>
      </c>
      <c r="L390" s="269">
        <v>255710.31739695754</v>
      </c>
      <c r="M390" s="252">
        <v>137696.32995224267</v>
      </c>
      <c r="N390" s="239">
        <f t="shared" si="32"/>
        <v>4172933.5429522875</v>
      </c>
      <c r="O390" s="261"/>
      <c r="P390" s="261"/>
    </row>
    <row r="391" spans="1:16" x14ac:dyDescent="0.2">
      <c r="A391" s="233" t="s">
        <v>292</v>
      </c>
      <c r="B391" s="270">
        <v>127136.01478175554</v>
      </c>
      <c r="C391" s="270">
        <v>210096.84213091937</v>
      </c>
      <c r="D391" s="270">
        <v>513197.546515867</v>
      </c>
      <c r="E391" s="262">
        <v>573168.84656275599</v>
      </c>
      <c r="F391" s="270">
        <v>683010.41384990816</v>
      </c>
      <c r="G391" s="270">
        <v>650046.87698106572</v>
      </c>
      <c r="H391" s="270">
        <v>595287.49256869301</v>
      </c>
      <c r="I391" s="270">
        <v>873196.17792126944</v>
      </c>
      <c r="J391" s="270">
        <v>849467.75168868212</v>
      </c>
      <c r="K391" s="270">
        <v>360483.23628951691</v>
      </c>
      <c r="L391" s="269">
        <v>327752.40404806618</v>
      </c>
      <c r="M391" s="252">
        <v>208298.40124579947</v>
      </c>
      <c r="N391" s="239">
        <f t="shared" si="32"/>
        <v>5971142.0045843003</v>
      </c>
      <c r="O391" s="93"/>
      <c r="P391" s="261"/>
    </row>
    <row r="392" spans="1:16" x14ac:dyDescent="0.2">
      <c r="A392" s="233" t="s">
        <v>294</v>
      </c>
      <c r="B392" s="270">
        <v>35594.257296309763</v>
      </c>
      <c r="C392" s="270">
        <v>57404.354324031679</v>
      </c>
      <c r="D392" s="270">
        <v>171074.39452726691</v>
      </c>
      <c r="E392" s="262">
        <v>48881.25</v>
      </c>
      <c r="F392" s="270">
        <v>492222.99137984111</v>
      </c>
      <c r="G392" s="270">
        <v>415199.07938982593</v>
      </c>
      <c r="H392" s="270">
        <v>263727.16773714864</v>
      </c>
      <c r="I392" s="270">
        <v>384705.11194148334</v>
      </c>
      <c r="J392" s="270">
        <v>282494.29859569995</v>
      </c>
      <c r="K392" s="270">
        <v>110063.17078456025</v>
      </c>
      <c r="L392" s="269">
        <v>96777.574299502056</v>
      </c>
      <c r="M392" s="252">
        <v>61618.878189024181</v>
      </c>
      <c r="N392" s="239">
        <f t="shared" si="32"/>
        <v>2419762.5284646936</v>
      </c>
      <c r="O392" s="93"/>
      <c r="P392" s="261"/>
    </row>
    <row r="393" spans="1:16" x14ac:dyDescent="0.2">
      <c r="A393" s="233" t="s">
        <v>296</v>
      </c>
      <c r="B393" s="270">
        <v>31540.762968733954</v>
      </c>
      <c r="C393" s="270">
        <v>52193.731747969468</v>
      </c>
      <c r="D393" s="270">
        <v>108875.95523867663</v>
      </c>
      <c r="E393" s="262">
        <v>117130.41303648704</v>
      </c>
      <c r="F393" s="270">
        <v>237566.02994359378</v>
      </c>
      <c r="G393" s="270">
        <v>226031.65189549176</v>
      </c>
      <c r="H393" s="270">
        <v>127245.47389211759</v>
      </c>
      <c r="I393" s="270">
        <v>205941.55871602436</v>
      </c>
      <c r="J393" s="270">
        <v>158807.59140742611</v>
      </c>
      <c r="K393" s="270">
        <v>121207.72326242024</v>
      </c>
      <c r="L393" s="269">
        <v>81437.41407588312</v>
      </c>
      <c r="M393" s="252">
        <v>50036.08093113247</v>
      </c>
      <c r="N393" s="239">
        <f t="shared" si="32"/>
        <v>1518014.3871159565</v>
      </c>
      <c r="O393" s="93"/>
      <c r="P393" s="261"/>
    </row>
    <row r="394" spans="1:16" ht="13.5" thickBot="1" x14ac:dyDescent="0.25">
      <c r="A394" s="233" t="s">
        <v>297</v>
      </c>
      <c r="B394" s="270">
        <v>0</v>
      </c>
      <c r="C394" s="270">
        <v>1645.9508172362559</v>
      </c>
      <c r="D394" s="270">
        <v>13398.036009841035</v>
      </c>
      <c r="E394" s="262">
        <v>0</v>
      </c>
      <c r="F394" s="270">
        <v>0</v>
      </c>
      <c r="G394" s="270">
        <v>0</v>
      </c>
      <c r="H394" s="270">
        <v>35575.349817818846</v>
      </c>
      <c r="I394" s="270">
        <v>36755.918274880023</v>
      </c>
      <c r="J394" s="270">
        <v>59550.444241415709</v>
      </c>
      <c r="K394" s="270">
        <v>0</v>
      </c>
      <c r="L394" s="269">
        <v>0</v>
      </c>
      <c r="M394" s="252">
        <v>0</v>
      </c>
      <c r="N394" s="239">
        <f t="shared" si="32"/>
        <v>146925.69916119188</v>
      </c>
      <c r="O394" s="93"/>
      <c r="P394" s="261"/>
    </row>
    <row r="395" spans="1:16" ht="13.5" thickBot="1" x14ac:dyDescent="0.25">
      <c r="A395" s="235" t="s">
        <v>283</v>
      </c>
      <c r="B395" s="271">
        <f t="shared" ref="B395" si="33">SUM(B388:B394)</f>
        <v>1050722.6037473378</v>
      </c>
      <c r="C395" s="271">
        <f t="shared" ref="C395" si="34">SUM(C388:C394)</f>
        <v>1202949.5124722011</v>
      </c>
      <c r="D395" s="271">
        <f t="shared" ref="D395" si="35">SUM(D388:D394)</f>
        <v>3446107.9893072946</v>
      </c>
      <c r="E395" s="271">
        <f t="shared" ref="E395" si="36">SUM(E388:E394)</f>
        <v>6445412.1744575538</v>
      </c>
      <c r="F395" s="271">
        <f t="shared" ref="F395" si="37">SUM(F388:F394)</f>
        <v>11955501.741552562</v>
      </c>
      <c r="G395" s="271">
        <f t="shared" ref="G395" si="38">SUM(G388:G394)</f>
        <v>9548197.3019779529</v>
      </c>
      <c r="H395" s="271">
        <f t="shared" ref="H395" si="39">SUM(H388:H394)</f>
        <v>6120751.0037743105</v>
      </c>
      <c r="I395" s="271">
        <f t="shared" ref="I395:M395" si="40">SUM(I388:I394)</f>
        <v>8417341.5467266981</v>
      </c>
      <c r="J395" s="271">
        <f t="shared" si="40"/>
        <v>6649955.9725230522</v>
      </c>
      <c r="K395" s="271">
        <f t="shared" si="40"/>
        <v>4070434.1928406232</v>
      </c>
      <c r="L395" s="271">
        <f t="shared" si="40"/>
        <v>2639434.8714403408</v>
      </c>
      <c r="M395" s="271">
        <f t="shared" si="40"/>
        <v>1634598.4490439133</v>
      </c>
      <c r="N395" s="257">
        <f>SUM(B395:M395)</f>
        <v>63181407.35986384</v>
      </c>
      <c r="O395" s="93"/>
      <c r="P395" s="261"/>
    </row>
    <row r="396" spans="1:16" ht="13.5" thickBot="1" x14ac:dyDescent="0.25">
      <c r="A396" s="235" t="s">
        <v>302</v>
      </c>
      <c r="B396" s="229">
        <f>B395/$N$395</f>
        <v>1.6630250063324994E-2</v>
      </c>
      <c r="C396" s="229">
        <f t="shared" ref="C396:L396" si="41">C395/$N$395</f>
        <v>1.9039612486321064E-2</v>
      </c>
      <c r="D396" s="229">
        <f t="shared" si="41"/>
        <v>5.4543071028462779E-2</v>
      </c>
      <c r="E396" s="229">
        <f t="shared" si="41"/>
        <v>0.1020143811888562</v>
      </c>
      <c r="F396" s="229">
        <f t="shared" si="41"/>
        <v>0.18922499895352643</v>
      </c>
      <c r="G396" s="229">
        <f t="shared" si="41"/>
        <v>0.15112352986368377</v>
      </c>
      <c r="H396" s="229">
        <f t="shared" si="41"/>
        <v>9.6875825650926131E-2</v>
      </c>
      <c r="I396" s="229">
        <f t="shared" si="41"/>
        <v>0.1332249770693433</v>
      </c>
      <c r="J396" s="229">
        <f t="shared" si="41"/>
        <v>0.10525178609344266</v>
      </c>
      <c r="K396" s="229">
        <f t="shared" si="41"/>
        <v>6.4424557206466684E-2</v>
      </c>
      <c r="L396" s="229">
        <f t="shared" si="41"/>
        <v>4.1775499814476258E-2</v>
      </c>
      <c r="M396" s="229">
        <f>M395/$N$395</f>
        <v>2.5871510581169745E-2</v>
      </c>
      <c r="N396" s="264">
        <f>SUM(B396:M396)</f>
        <v>1</v>
      </c>
    </row>
    <row r="397" spans="1:16" x14ac:dyDescent="0.2"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</row>
    <row r="398" spans="1:16" x14ac:dyDescent="0.2"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</row>
    <row r="401" s="22" customFormat="1" x14ac:dyDescent="0.2"/>
    <row r="402" s="22" customFormat="1" x14ac:dyDescent="0.2"/>
    <row r="403" s="22" customFormat="1" x14ac:dyDescent="0.2"/>
    <row r="404" s="22" customFormat="1" x14ac:dyDescent="0.2"/>
    <row r="405" s="22" customFormat="1" x14ac:dyDescent="0.2"/>
    <row r="406" s="22" customFormat="1" x14ac:dyDescent="0.2"/>
    <row r="407" s="22" customFormat="1" x14ac:dyDescent="0.2"/>
    <row r="408" s="22" customFormat="1" x14ac:dyDescent="0.2"/>
    <row r="409" s="22" customFormat="1" x14ac:dyDescent="0.2"/>
    <row r="410" s="22" customFormat="1" x14ac:dyDescent="0.2"/>
    <row r="411" s="22" customFormat="1" x14ac:dyDescent="0.2"/>
    <row r="412" s="22" customFormat="1" x14ac:dyDescent="0.2"/>
    <row r="413" s="22" customFormat="1" x14ac:dyDescent="0.2"/>
    <row r="414" s="22" customFormat="1" x14ac:dyDescent="0.2"/>
    <row r="415" s="22" customFormat="1" x14ac:dyDescent="0.2"/>
    <row r="416" s="22" customFormat="1" x14ac:dyDescent="0.2"/>
    <row r="419" spans="1:7" ht="15.75" x14ac:dyDescent="0.25">
      <c r="A419" s="807" t="s">
        <v>305</v>
      </c>
      <c r="B419" s="807"/>
      <c r="C419" s="807"/>
      <c r="D419" s="807"/>
      <c r="E419" s="807"/>
    </row>
    <row r="420" spans="1:7" ht="16.5" thickBot="1" x14ac:dyDescent="0.3">
      <c r="A420" s="121"/>
      <c r="B420" s="121"/>
      <c r="C420" s="121"/>
      <c r="D420" s="121"/>
      <c r="E420" s="121"/>
    </row>
    <row r="421" spans="1:7" ht="15.75" thickBot="1" x14ac:dyDescent="0.3">
      <c r="A421" s="223"/>
      <c r="B421" s="202" t="s">
        <v>44</v>
      </c>
      <c r="C421" s="202" t="s">
        <v>45</v>
      </c>
      <c r="D421" s="202" t="s">
        <v>46</v>
      </c>
    </row>
    <row r="422" spans="1:7" x14ac:dyDescent="0.2">
      <c r="A422" s="225" t="s">
        <v>286</v>
      </c>
      <c r="B422" s="237">
        <f>B388</f>
        <v>561182.65976356866</v>
      </c>
      <c r="C422" s="237">
        <f t="shared" ref="C422:D422" si="42">C388</f>
        <v>606369.38303108013</v>
      </c>
      <c r="D422" s="237">
        <f t="shared" si="42"/>
        <v>1867046.4295040416</v>
      </c>
      <c r="E422" s="93"/>
      <c r="F422" s="93"/>
      <c r="G422" s="93"/>
    </row>
    <row r="423" spans="1:7" x14ac:dyDescent="0.2">
      <c r="A423" s="227" t="s">
        <v>288</v>
      </c>
      <c r="B423" s="237">
        <f t="shared" ref="B423:D423" si="43">B389</f>
        <v>200175.15960584828</v>
      </c>
      <c r="C423" s="237">
        <f t="shared" si="43"/>
        <v>218818.61058848019</v>
      </c>
      <c r="D423" s="237">
        <f t="shared" si="43"/>
        <v>561733.6225151408</v>
      </c>
      <c r="E423" s="93"/>
      <c r="F423" s="93"/>
      <c r="G423" s="93"/>
    </row>
    <row r="424" spans="1:7" x14ac:dyDescent="0.2">
      <c r="A424" s="227" t="s">
        <v>290</v>
      </c>
      <c r="B424" s="237">
        <f t="shared" ref="B424:D424" si="44">B390</f>
        <v>95093.749331121624</v>
      </c>
      <c r="C424" s="237">
        <f t="shared" si="44"/>
        <v>56420.639832484216</v>
      </c>
      <c r="D424" s="237">
        <f t="shared" si="44"/>
        <v>210782.00499646019</v>
      </c>
      <c r="E424" s="93"/>
      <c r="F424" s="93"/>
      <c r="G424" s="93"/>
    </row>
    <row r="425" spans="1:7" x14ac:dyDescent="0.2">
      <c r="A425" s="227" t="s">
        <v>292</v>
      </c>
      <c r="B425" s="237">
        <f t="shared" ref="B425:D425" si="45">B391</f>
        <v>127136.01478175554</v>
      </c>
      <c r="C425" s="237">
        <f t="shared" si="45"/>
        <v>210096.84213091937</v>
      </c>
      <c r="D425" s="237">
        <f t="shared" si="45"/>
        <v>513197.546515867</v>
      </c>
      <c r="E425" s="93"/>
      <c r="F425" s="93"/>
      <c r="G425" s="93"/>
    </row>
    <row r="426" spans="1:7" x14ac:dyDescent="0.2">
      <c r="A426" s="227" t="s">
        <v>294</v>
      </c>
      <c r="B426" s="237">
        <f t="shared" ref="B426:D426" si="46">B392</f>
        <v>35594.257296309763</v>
      </c>
      <c r="C426" s="237">
        <f t="shared" si="46"/>
        <v>57404.354324031679</v>
      </c>
      <c r="D426" s="237">
        <f t="shared" si="46"/>
        <v>171074.39452726691</v>
      </c>
      <c r="E426" s="93"/>
      <c r="F426" s="93"/>
      <c r="G426" s="93"/>
    </row>
    <row r="427" spans="1:7" x14ac:dyDescent="0.2">
      <c r="A427" s="227" t="s">
        <v>296</v>
      </c>
      <c r="B427" s="237">
        <f t="shared" ref="B427:D427" si="47">B393</f>
        <v>31540.762968733954</v>
      </c>
      <c r="C427" s="237">
        <f t="shared" si="47"/>
        <v>52193.731747969468</v>
      </c>
      <c r="D427" s="237">
        <f t="shared" si="47"/>
        <v>108875.95523867663</v>
      </c>
      <c r="E427" s="93"/>
      <c r="F427" s="93"/>
      <c r="G427" s="93"/>
    </row>
    <row r="428" spans="1:7" x14ac:dyDescent="0.2">
      <c r="A428" s="227" t="s">
        <v>297</v>
      </c>
      <c r="B428" s="237">
        <f t="shared" ref="B428:D428" si="48">B394</f>
        <v>0</v>
      </c>
      <c r="C428" s="237">
        <f t="shared" si="48"/>
        <v>1645.9508172362559</v>
      </c>
      <c r="D428" s="237">
        <f t="shared" si="48"/>
        <v>13398.036009841035</v>
      </c>
      <c r="E428" s="93"/>
      <c r="F428" s="93"/>
      <c r="G428" s="93"/>
    </row>
    <row r="429" spans="1:7" ht="13.5" thickBot="1" x14ac:dyDescent="0.25">
      <c r="A429" s="228" t="s">
        <v>283</v>
      </c>
      <c r="B429" s="273">
        <f t="shared" ref="B429:D429" si="49">B395</f>
        <v>1050722.6037473378</v>
      </c>
      <c r="C429" s="273">
        <f t="shared" si="49"/>
        <v>1202949.5124722011</v>
      </c>
      <c r="D429" s="273">
        <f t="shared" si="49"/>
        <v>3446107.9893072946</v>
      </c>
      <c r="E429" s="93"/>
      <c r="F429" s="93"/>
      <c r="G429" s="93"/>
    </row>
    <row r="430" spans="1:7" x14ac:dyDescent="0.2">
      <c r="B430" s="93"/>
      <c r="C430" s="93"/>
      <c r="D430" s="93"/>
    </row>
    <row r="431" spans="1:7" x14ac:dyDescent="0.2">
      <c r="B431" s="93"/>
      <c r="C431" s="93"/>
      <c r="D431" s="93"/>
    </row>
    <row r="432" spans="1:7" ht="13.5" thickBot="1" x14ac:dyDescent="0.25"/>
    <row r="433" spans="1:7" ht="15.75" thickBot="1" x14ac:dyDescent="0.3">
      <c r="A433" s="223"/>
      <c r="B433" s="202" t="s">
        <v>47</v>
      </c>
      <c r="C433" s="202" t="s">
        <v>48</v>
      </c>
      <c r="D433" s="202" t="s">
        <v>49</v>
      </c>
    </row>
    <row r="434" spans="1:7" x14ac:dyDescent="0.2">
      <c r="A434" s="225" t="s">
        <v>286</v>
      </c>
      <c r="B434" s="237">
        <f t="shared" ref="B434:B441" si="50">E388</f>
        <v>5185833.4736502888</v>
      </c>
      <c r="C434" s="237">
        <f t="shared" ref="C434:C441" si="51">F388</f>
        <v>8573717.4341317993</v>
      </c>
      <c r="D434" s="237">
        <f t="shared" ref="D434:D441" si="52">G388</f>
        <v>6605144.0886796257</v>
      </c>
      <c r="E434" s="93"/>
      <c r="F434" s="93"/>
      <c r="G434" s="93"/>
    </row>
    <row r="435" spans="1:7" x14ac:dyDescent="0.2">
      <c r="A435" s="227" t="s">
        <v>288</v>
      </c>
      <c r="B435" s="237">
        <f t="shared" si="50"/>
        <v>274201.00319974771</v>
      </c>
      <c r="C435" s="237">
        <f t="shared" si="51"/>
        <v>1488993.8369194488</v>
      </c>
      <c r="D435" s="237">
        <f t="shared" si="52"/>
        <v>1182562.9281354405</v>
      </c>
      <c r="E435" s="93"/>
      <c r="F435" s="93"/>
      <c r="G435" s="93"/>
    </row>
    <row r="436" spans="1:7" x14ac:dyDescent="0.2">
      <c r="A436" s="227" t="s">
        <v>290</v>
      </c>
      <c r="B436" s="237">
        <f t="shared" si="50"/>
        <v>246197.18800827389</v>
      </c>
      <c r="C436" s="237">
        <f t="shared" si="51"/>
        <v>479991.03532797116</v>
      </c>
      <c r="D436" s="237">
        <f t="shared" si="52"/>
        <v>469212.67689650448</v>
      </c>
      <c r="E436" s="93"/>
      <c r="F436" s="93"/>
      <c r="G436" s="93"/>
    </row>
    <row r="437" spans="1:7" x14ac:dyDescent="0.2">
      <c r="A437" s="227" t="s">
        <v>292</v>
      </c>
      <c r="B437" s="237">
        <f t="shared" si="50"/>
        <v>573168.84656275599</v>
      </c>
      <c r="C437" s="237">
        <f t="shared" si="51"/>
        <v>683010.41384990816</v>
      </c>
      <c r="D437" s="237">
        <f t="shared" si="52"/>
        <v>650046.87698106572</v>
      </c>
      <c r="E437" s="93"/>
      <c r="F437" s="93"/>
      <c r="G437" s="93"/>
    </row>
    <row r="438" spans="1:7" x14ac:dyDescent="0.2">
      <c r="A438" s="227" t="s">
        <v>294</v>
      </c>
      <c r="B438" s="237">
        <f t="shared" si="50"/>
        <v>48881.25</v>
      </c>
      <c r="C438" s="237">
        <f t="shared" si="51"/>
        <v>492222.99137984111</v>
      </c>
      <c r="D438" s="237">
        <f t="shared" si="52"/>
        <v>415199.07938982593</v>
      </c>
      <c r="E438" s="93"/>
      <c r="F438" s="93"/>
      <c r="G438" s="93"/>
    </row>
    <row r="439" spans="1:7" x14ac:dyDescent="0.2">
      <c r="A439" s="227" t="s">
        <v>296</v>
      </c>
      <c r="B439" s="237">
        <f t="shared" si="50"/>
        <v>117130.41303648704</v>
      </c>
      <c r="C439" s="237">
        <f t="shared" si="51"/>
        <v>237566.02994359378</v>
      </c>
      <c r="D439" s="237">
        <f t="shared" si="52"/>
        <v>226031.65189549176</v>
      </c>
      <c r="E439" s="93"/>
      <c r="F439" s="93"/>
      <c r="G439" s="93"/>
    </row>
    <row r="440" spans="1:7" x14ac:dyDescent="0.2">
      <c r="A440" s="227" t="s">
        <v>297</v>
      </c>
      <c r="B440" s="237">
        <f t="shared" si="50"/>
        <v>0</v>
      </c>
      <c r="C440" s="237">
        <f t="shared" si="51"/>
        <v>0</v>
      </c>
      <c r="D440" s="237">
        <f t="shared" si="52"/>
        <v>0</v>
      </c>
      <c r="E440" s="93"/>
      <c r="F440" s="93"/>
      <c r="G440" s="93"/>
    </row>
    <row r="441" spans="1:7" ht="13.5" thickBot="1" x14ac:dyDescent="0.25">
      <c r="A441" s="228" t="s">
        <v>283</v>
      </c>
      <c r="B441" s="273">
        <f t="shared" si="50"/>
        <v>6445412.1744575538</v>
      </c>
      <c r="C441" s="273">
        <f t="shared" si="51"/>
        <v>11955501.741552562</v>
      </c>
      <c r="D441" s="273">
        <f t="shared" si="52"/>
        <v>9548197.3019779529</v>
      </c>
      <c r="E441" s="93"/>
      <c r="F441" s="93"/>
      <c r="G441" s="93"/>
    </row>
    <row r="442" spans="1:7" x14ac:dyDescent="0.2">
      <c r="B442" s="93"/>
      <c r="C442" s="93"/>
      <c r="D442" s="93"/>
    </row>
    <row r="443" spans="1:7" x14ac:dyDescent="0.2">
      <c r="B443" s="93"/>
      <c r="C443" s="93"/>
      <c r="D443" s="93"/>
    </row>
    <row r="444" spans="1:7" ht="13.5" thickBot="1" x14ac:dyDescent="0.25"/>
    <row r="445" spans="1:7" ht="15.75" thickBot="1" x14ac:dyDescent="0.3">
      <c r="A445" s="223"/>
      <c r="B445" s="202" t="s">
        <v>50</v>
      </c>
      <c r="C445" s="202" t="s">
        <v>51</v>
      </c>
      <c r="D445" s="202" t="s">
        <v>52</v>
      </c>
    </row>
    <row r="446" spans="1:7" x14ac:dyDescent="0.2">
      <c r="A446" s="225" t="s">
        <v>286</v>
      </c>
      <c r="B446" s="237">
        <f t="shared" ref="B446:B453" si="53">H388</f>
        <v>3711012.3044403731</v>
      </c>
      <c r="C446" s="237">
        <f t="shared" ref="C446:C453" si="54">I388</f>
        <v>4909729.2401942806</v>
      </c>
      <c r="D446" s="237">
        <f t="shared" ref="D446:D453" si="55">J388</f>
        <v>3562221.096114303</v>
      </c>
      <c r="E446" s="93"/>
      <c r="F446" s="93"/>
      <c r="G446" s="93"/>
    </row>
    <row r="447" spans="1:7" x14ac:dyDescent="0.2">
      <c r="A447" s="227" t="s">
        <v>288</v>
      </c>
      <c r="B447" s="237">
        <f t="shared" si="53"/>
        <v>941175.70554781647</v>
      </c>
      <c r="C447" s="237">
        <f t="shared" si="54"/>
        <v>1424020.6710495476</v>
      </c>
      <c r="D447" s="237">
        <f t="shared" si="55"/>
        <v>1183270.877286294</v>
      </c>
      <c r="E447" s="93"/>
      <c r="F447" s="93"/>
      <c r="G447" s="93"/>
    </row>
    <row r="448" spans="1:7" x14ac:dyDescent="0.2">
      <c r="A448" s="227" t="s">
        <v>290</v>
      </c>
      <c r="B448" s="237">
        <f t="shared" si="53"/>
        <v>446727.5097703425</v>
      </c>
      <c r="C448" s="237">
        <f t="shared" si="54"/>
        <v>582992.86862921249</v>
      </c>
      <c r="D448" s="237">
        <f t="shared" si="55"/>
        <v>554143.9131892327</v>
      </c>
      <c r="E448" s="93"/>
      <c r="F448" s="93"/>
      <c r="G448" s="93"/>
    </row>
    <row r="449" spans="1:7" x14ac:dyDescent="0.2">
      <c r="A449" s="227" t="s">
        <v>292</v>
      </c>
      <c r="B449" s="237">
        <f t="shared" si="53"/>
        <v>595287.49256869301</v>
      </c>
      <c r="C449" s="237">
        <f t="shared" si="54"/>
        <v>873196.17792126944</v>
      </c>
      <c r="D449" s="237">
        <f t="shared" si="55"/>
        <v>849467.75168868212</v>
      </c>
      <c r="E449" s="93"/>
      <c r="F449" s="93"/>
      <c r="G449" s="93"/>
    </row>
    <row r="450" spans="1:7" x14ac:dyDescent="0.2">
      <c r="A450" s="227" t="s">
        <v>294</v>
      </c>
      <c r="B450" s="237">
        <f t="shared" si="53"/>
        <v>263727.16773714864</v>
      </c>
      <c r="C450" s="237">
        <f t="shared" si="54"/>
        <v>384705.11194148334</v>
      </c>
      <c r="D450" s="237">
        <f t="shared" si="55"/>
        <v>282494.29859569995</v>
      </c>
      <c r="E450" s="93"/>
      <c r="F450" s="93"/>
      <c r="G450" s="93"/>
    </row>
    <row r="451" spans="1:7" x14ac:dyDescent="0.2">
      <c r="A451" s="227" t="s">
        <v>296</v>
      </c>
      <c r="B451" s="237">
        <f t="shared" si="53"/>
        <v>127245.47389211759</v>
      </c>
      <c r="C451" s="237">
        <f t="shared" si="54"/>
        <v>205941.55871602436</v>
      </c>
      <c r="D451" s="237">
        <f t="shared" si="55"/>
        <v>158807.59140742611</v>
      </c>
      <c r="E451" s="93"/>
      <c r="F451" s="93"/>
      <c r="G451" s="93"/>
    </row>
    <row r="452" spans="1:7" x14ac:dyDescent="0.2">
      <c r="A452" s="227" t="s">
        <v>297</v>
      </c>
      <c r="B452" s="237">
        <f t="shared" si="53"/>
        <v>35575.349817818846</v>
      </c>
      <c r="C452" s="237">
        <f t="shared" si="54"/>
        <v>36755.918274880023</v>
      </c>
      <c r="D452" s="237">
        <f t="shared" si="55"/>
        <v>59550.444241415709</v>
      </c>
      <c r="E452" s="93"/>
      <c r="F452" s="93"/>
      <c r="G452" s="93"/>
    </row>
    <row r="453" spans="1:7" ht="13.5" thickBot="1" x14ac:dyDescent="0.25">
      <c r="A453" s="228" t="s">
        <v>283</v>
      </c>
      <c r="B453" s="273">
        <f t="shared" si="53"/>
        <v>6120751.0037743105</v>
      </c>
      <c r="C453" s="273">
        <f t="shared" si="54"/>
        <v>8417341.5467266981</v>
      </c>
      <c r="D453" s="273">
        <f t="shared" si="55"/>
        <v>6649955.9725230522</v>
      </c>
      <c r="E453" s="93"/>
      <c r="F453" s="93"/>
      <c r="G453" s="93"/>
    </row>
    <row r="454" spans="1:7" x14ac:dyDescent="0.2">
      <c r="B454" s="93"/>
      <c r="C454" s="93"/>
      <c r="D454" s="93"/>
    </row>
    <row r="455" spans="1:7" x14ac:dyDescent="0.2">
      <c r="B455" s="93"/>
      <c r="C455" s="93"/>
      <c r="D455" s="93"/>
    </row>
    <row r="456" spans="1:7" ht="13.5" thickBot="1" x14ac:dyDescent="0.25"/>
    <row r="457" spans="1:7" ht="15.75" thickBot="1" x14ac:dyDescent="0.3">
      <c r="A457" s="223"/>
      <c r="B457" s="202" t="s">
        <v>53</v>
      </c>
      <c r="C457" s="202" t="s">
        <v>54</v>
      </c>
      <c r="D457" s="202" t="s">
        <v>55</v>
      </c>
    </row>
    <row r="458" spans="1:7" x14ac:dyDescent="0.2">
      <c r="A458" s="225" t="s">
        <v>286</v>
      </c>
      <c r="B458" s="237">
        <f t="shared" ref="B458:B465" si="56">K388</f>
        <v>2345769.0350280502</v>
      </c>
      <c r="C458" s="274">
        <f t="shared" ref="C458:C465" si="57">L388</f>
        <v>1432403.9955023045</v>
      </c>
      <c r="D458" s="237">
        <f t="shared" ref="D458:D465" si="58">M388</f>
        <v>855470.78301401343</v>
      </c>
      <c r="E458" s="261"/>
      <c r="F458" s="261"/>
      <c r="G458" s="261"/>
    </row>
    <row r="459" spans="1:7" x14ac:dyDescent="0.2">
      <c r="A459" s="227" t="s">
        <v>288</v>
      </c>
      <c r="B459" s="237">
        <f t="shared" si="56"/>
        <v>494945.71785459208</v>
      </c>
      <c r="C459" s="274">
        <f t="shared" si="57"/>
        <v>445353.16611762735</v>
      </c>
      <c r="D459" s="237">
        <f t="shared" si="58"/>
        <v>321477.97571170121</v>
      </c>
      <c r="E459" s="261"/>
      <c r="F459" s="261"/>
      <c r="G459" s="261"/>
    </row>
    <row r="460" spans="1:7" x14ac:dyDescent="0.2">
      <c r="A460" s="227" t="s">
        <v>290</v>
      </c>
      <c r="B460" s="237">
        <f t="shared" si="56"/>
        <v>637965.30962148355</v>
      </c>
      <c r="C460" s="274">
        <f t="shared" si="57"/>
        <v>255710.31739695754</v>
      </c>
      <c r="D460" s="237">
        <f t="shared" si="58"/>
        <v>137696.32995224267</v>
      </c>
      <c r="E460" s="261"/>
      <c r="F460" s="261"/>
      <c r="G460" s="261"/>
    </row>
    <row r="461" spans="1:7" x14ac:dyDescent="0.2">
      <c r="A461" s="227" t="s">
        <v>292</v>
      </c>
      <c r="B461" s="237">
        <f t="shared" si="56"/>
        <v>360483.23628951691</v>
      </c>
      <c r="C461" s="274">
        <f t="shared" si="57"/>
        <v>327752.40404806618</v>
      </c>
      <c r="D461" s="237">
        <f t="shared" si="58"/>
        <v>208298.40124579947</v>
      </c>
      <c r="E461" s="261"/>
      <c r="F461" s="261"/>
      <c r="G461" s="261"/>
    </row>
    <row r="462" spans="1:7" x14ac:dyDescent="0.2">
      <c r="A462" s="227" t="s">
        <v>294</v>
      </c>
      <c r="B462" s="237">
        <f t="shared" si="56"/>
        <v>110063.17078456025</v>
      </c>
      <c r="C462" s="274">
        <f t="shared" si="57"/>
        <v>96777.574299502056</v>
      </c>
      <c r="D462" s="237">
        <f t="shared" si="58"/>
        <v>61618.878189024181</v>
      </c>
      <c r="E462" s="261"/>
      <c r="F462" s="261"/>
      <c r="G462" s="261"/>
    </row>
    <row r="463" spans="1:7" x14ac:dyDescent="0.2">
      <c r="A463" s="227" t="s">
        <v>296</v>
      </c>
      <c r="B463" s="237">
        <f t="shared" si="56"/>
        <v>121207.72326242024</v>
      </c>
      <c r="C463" s="274">
        <f t="shared" si="57"/>
        <v>81437.41407588312</v>
      </c>
      <c r="D463" s="237">
        <f t="shared" si="58"/>
        <v>50036.08093113247</v>
      </c>
      <c r="E463" s="261"/>
      <c r="F463" s="261"/>
      <c r="G463" s="261"/>
    </row>
    <row r="464" spans="1:7" x14ac:dyDescent="0.2">
      <c r="A464" s="227" t="s">
        <v>297</v>
      </c>
      <c r="B464" s="237">
        <f t="shared" si="56"/>
        <v>0</v>
      </c>
      <c r="C464" s="274">
        <f t="shared" si="57"/>
        <v>0</v>
      </c>
      <c r="D464" s="237">
        <f t="shared" si="58"/>
        <v>0</v>
      </c>
      <c r="E464" s="261"/>
      <c r="F464" s="261"/>
      <c r="G464" s="261"/>
    </row>
    <row r="465" spans="1:7" ht="13.5" thickBot="1" x14ac:dyDescent="0.25">
      <c r="A465" s="228" t="s">
        <v>283</v>
      </c>
      <c r="B465" s="273">
        <f t="shared" si="56"/>
        <v>4070434.1928406232</v>
      </c>
      <c r="C465" s="275">
        <f t="shared" si="57"/>
        <v>2639434.8714403408</v>
      </c>
      <c r="D465" s="273">
        <f t="shared" si="58"/>
        <v>1634598.4490439133</v>
      </c>
      <c r="E465" s="261"/>
      <c r="F465" s="261"/>
      <c r="G465" s="261"/>
    </row>
    <row r="466" spans="1:7" x14ac:dyDescent="0.2">
      <c r="B466" s="93"/>
      <c r="C466" s="93"/>
      <c r="D466" s="93"/>
    </row>
    <row r="467" spans="1:7" x14ac:dyDescent="0.2">
      <c r="A467" s="808" t="s">
        <v>620</v>
      </c>
      <c r="B467" s="809"/>
      <c r="C467" s="809"/>
      <c r="D467" s="809"/>
      <c r="E467" s="809"/>
      <c r="F467" s="809"/>
      <c r="G467" s="809"/>
    </row>
    <row r="470" spans="1:7" ht="16.5" thickBot="1" x14ac:dyDescent="0.3">
      <c r="A470" s="807" t="s">
        <v>305</v>
      </c>
      <c r="B470" s="807"/>
      <c r="C470" s="807"/>
      <c r="D470" s="807"/>
      <c r="E470" s="807"/>
    </row>
    <row r="471" spans="1:7" ht="15.75" x14ac:dyDescent="0.25">
      <c r="A471" s="121"/>
      <c r="B471" s="829" t="s">
        <v>283</v>
      </c>
      <c r="C471" s="825" t="s">
        <v>284</v>
      </c>
      <c r="D471" s="121"/>
      <c r="E471" s="121"/>
    </row>
    <row r="472" spans="1:7" ht="16.5" thickBot="1" x14ac:dyDescent="0.3">
      <c r="A472" s="121"/>
      <c r="B472" s="830"/>
      <c r="C472" s="831"/>
      <c r="D472" s="121"/>
      <c r="E472" s="121"/>
    </row>
    <row r="473" spans="1:7" x14ac:dyDescent="0.2">
      <c r="A473" s="225" t="s">
        <v>286</v>
      </c>
      <c r="B473" s="237">
        <f>F11</f>
        <v>96836660.482716322</v>
      </c>
      <c r="C473" s="676">
        <v>51.450432876874572</v>
      </c>
      <c r="E473" s="21"/>
    </row>
    <row r="474" spans="1:7" x14ac:dyDescent="0.2">
      <c r="A474" s="227" t="s">
        <v>288</v>
      </c>
      <c r="B474" s="237">
        <f t="shared" ref="B474:B480" si="59">F12</f>
        <v>32630334.66996989</v>
      </c>
      <c r="C474" s="677">
        <v>17.336872578199703</v>
      </c>
      <c r="E474" s="21"/>
    </row>
    <row r="475" spans="1:7" x14ac:dyDescent="0.2">
      <c r="A475" s="227" t="s">
        <v>290</v>
      </c>
      <c r="B475" s="237">
        <f t="shared" si="59"/>
        <v>13066707.987274017</v>
      </c>
      <c r="C475" s="677">
        <v>6.9424924286908318</v>
      </c>
      <c r="E475" s="21"/>
    </row>
    <row r="476" spans="1:7" x14ac:dyDescent="0.2">
      <c r="A476" s="227" t="s">
        <v>292</v>
      </c>
      <c r="B476" s="237">
        <f t="shared" si="59"/>
        <v>25141738.301520996</v>
      </c>
      <c r="C476" s="677">
        <v>13.358095089630128</v>
      </c>
      <c r="E476" s="21"/>
    </row>
    <row r="477" spans="1:7" x14ac:dyDescent="0.2">
      <c r="A477" s="227" t="s">
        <v>294</v>
      </c>
      <c r="B477" s="237">
        <f t="shared" si="59"/>
        <v>10958259.186357958</v>
      </c>
      <c r="C477" s="677">
        <v>5.8222493000544384</v>
      </c>
      <c r="E477" s="21"/>
    </row>
    <row r="478" spans="1:7" x14ac:dyDescent="0.2">
      <c r="A478" s="227" t="s">
        <v>296</v>
      </c>
      <c r="B478" s="237">
        <f t="shared" si="59"/>
        <v>7870595.9140700577</v>
      </c>
      <c r="C478" s="677">
        <v>4.1817382462310393</v>
      </c>
      <c r="E478" s="21"/>
    </row>
    <row r="479" spans="1:7" x14ac:dyDescent="0.2">
      <c r="A479" s="227" t="s">
        <v>297</v>
      </c>
      <c r="B479" s="237">
        <f t="shared" si="59"/>
        <v>0</v>
      </c>
      <c r="C479" s="677">
        <v>0</v>
      </c>
      <c r="E479" s="21"/>
    </row>
    <row r="480" spans="1:7" ht="13.5" thickBot="1" x14ac:dyDescent="0.25">
      <c r="A480" s="228" t="s">
        <v>283</v>
      </c>
      <c r="B480" s="265">
        <f t="shared" si="59"/>
        <v>186504296.54190925</v>
      </c>
      <c r="C480" s="678">
        <f>SUM(C473:C479)</f>
        <v>99.0918805196807</v>
      </c>
      <c r="E480" s="21"/>
    </row>
    <row r="482" spans="1:16" ht="13.5" thickBot="1" x14ac:dyDescent="0.25"/>
    <row r="483" spans="1:16" ht="18.75" thickBot="1" x14ac:dyDescent="0.3">
      <c r="A483" s="802" t="s">
        <v>306</v>
      </c>
      <c r="B483" s="803"/>
      <c r="C483" s="803"/>
      <c r="D483" s="803"/>
      <c r="E483" s="803"/>
      <c r="F483" s="803"/>
      <c r="G483" s="803"/>
      <c r="H483" s="803"/>
      <c r="I483" s="803"/>
      <c r="J483" s="803"/>
      <c r="K483" s="803"/>
      <c r="L483" s="803"/>
      <c r="M483" s="803"/>
      <c r="N483" s="804"/>
    </row>
    <row r="484" spans="1:16" ht="15.75" thickBot="1" x14ac:dyDescent="0.3">
      <c r="A484" s="248"/>
      <c r="B484" s="209" t="s">
        <v>44</v>
      </c>
      <c r="C484" s="209" t="s">
        <v>45</v>
      </c>
      <c r="D484" s="209" t="s">
        <v>46</v>
      </c>
      <c r="E484" s="209" t="s">
        <v>47</v>
      </c>
      <c r="F484" s="209" t="s">
        <v>48</v>
      </c>
      <c r="G484" s="209" t="s">
        <v>49</v>
      </c>
      <c r="H484" s="673" t="s">
        <v>50</v>
      </c>
      <c r="I484" s="673" t="s">
        <v>51</v>
      </c>
      <c r="J484" s="673" t="s">
        <v>52</v>
      </c>
      <c r="K484" s="673" t="s">
        <v>53</v>
      </c>
      <c r="L484" s="673" t="s">
        <v>54</v>
      </c>
      <c r="M484" s="673" t="s">
        <v>55</v>
      </c>
      <c r="N484" s="143"/>
    </row>
    <row r="485" spans="1:16" x14ac:dyDescent="0.2">
      <c r="A485" s="250" t="s">
        <v>286</v>
      </c>
      <c r="B485" s="267">
        <v>3720710.0397235155</v>
      </c>
      <c r="C485" s="267">
        <v>4940745.2024818808</v>
      </c>
      <c r="D485" s="267">
        <v>7671350.427307846</v>
      </c>
      <c r="E485" s="260">
        <v>7051357.8455242999</v>
      </c>
      <c r="F485" s="267">
        <v>10470821.008165749</v>
      </c>
      <c r="G485" s="267">
        <v>10571506.995405138</v>
      </c>
      <c r="H485" s="267">
        <v>10716967.463734571</v>
      </c>
      <c r="I485" s="267">
        <v>14403697.750368359</v>
      </c>
      <c r="J485" s="267">
        <v>7840247.6684878338</v>
      </c>
      <c r="K485" s="267">
        <v>6834379.7876822371</v>
      </c>
      <c r="L485" s="269">
        <v>6175887.2843294581</v>
      </c>
      <c r="M485" s="252">
        <v>6438989.009505433</v>
      </c>
      <c r="N485" s="239">
        <f>SUM(B485:M485)</f>
        <v>96836660.482716322</v>
      </c>
      <c r="O485" s="261"/>
      <c r="P485" s="261"/>
    </row>
    <row r="486" spans="1:16" x14ac:dyDescent="0.2">
      <c r="A486" s="233" t="s">
        <v>288</v>
      </c>
      <c r="B486" s="270">
        <v>888712.43736259639</v>
      </c>
      <c r="C486" s="270">
        <v>1822283.7685258181</v>
      </c>
      <c r="D486" s="270">
        <v>3546266.0809361027</v>
      </c>
      <c r="E486" s="262">
        <v>916634.5625666948</v>
      </c>
      <c r="F486" s="270">
        <v>2069946.5144040086</v>
      </c>
      <c r="G486" s="270">
        <v>2106391.1073502796</v>
      </c>
      <c r="H486" s="270">
        <v>5202489.0681605199</v>
      </c>
      <c r="I486" s="270">
        <v>6758563.2371874982</v>
      </c>
      <c r="J486" s="270">
        <v>3918938.259235281</v>
      </c>
      <c r="K486" s="270">
        <v>1777766.6387268291</v>
      </c>
      <c r="L486" s="269">
        <v>1719089.1290505016</v>
      </c>
      <c r="M486" s="252">
        <v>1903253.8664637622</v>
      </c>
      <c r="N486" s="239">
        <f t="shared" ref="N486:N491" si="60">SUM(B486:M486)</f>
        <v>32630334.66996989</v>
      </c>
      <c r="O486" s="261"/>
      <c r="P486" s="261"/>
    </row>
    <row r="487" spans="1:16" x14ac:dyDescent="0.2">
      <c r="A487" s="233" t="s">
        <v>290</v>
      </c>
      <c r="B487" s="270">
        <v>841531.31313576119</v>
      </c>
      <c r="C487" s="270">
        <v>839591.35455593735</v>
      </c>
      <c r="D487" s="270">
        <v>1219449.4340426028</v>
      </c>
      <c r="E487" s="262">
        <v>984580.24065922503</v>
      </c>
      <c r="F487" s="270">
        <v>992204.69016466138</v>
      </c>
      <c r="G487" s="270">
        <v>1024599.1659060984</v>
      </c>
      <c r="H487" s="270">
        <v>1594581.1436239611</v>
      </c>
      <c r="I487" s="270">
        <v>2194299.4089569524</v>
      </c>
      <c r="J487" s="270">
        <v>1304706.656705593</v>
      </c>
      <c r="K487" s="270">
        <v>872368.18738412077</v>
      </c>
      <c r="L487" s="269">
        <v>602516.57102817285</v>
      </c>
      <c r="M487" s="252">
        <v>596279.82111093064</v>
      </c>
      <c r="N487" s="239">
        <f t="shared" si="60"/>
        <v>13066707.987274017</v>
      </c>
      <c r="O487" s="261"/>
      <c r="P487" s="261"/>
    </row>
    <row r="488" spans="1:16" x14ac:dyDescent="0.2">
      <c r="A488" s="233" t="s">
        <v>292</v>
      </c>
      <c r="B488" s="270">
        <v>734158.81887230999</v>
      </c>
      <c r="C488" s="270">
        <v>1085349.6642641411</v>
      </c>
      <c r="D488" s="270">
        <v>1808247.4673660395</v>
      </c>
      <c r="E488" s="262">
        <v>1328104.5071141068</v>
      </c>
      <c r="F488" s="270">
        <v>761808.85084322351</v>
      </c>
      <c r="G488" s="270">
        <v>785952.72496018885</v>
      </c>
      <c r="H488" s="270">
        <v>4512827.6275514355</v>
      </c>
      <c r="I488" s="270">
        <v>6062886.7397066914</v>
      </c>
      <c r="J488" s="270">
        <v>3643905.173874977</v>
      </c>
      <c r="K488" s="270">
        <v>1647065.3669240181</v>
      </c>
      <c r="L488" s="269">
        <v>1349829.5846501396</v>
      </c>
      <c r="M488" s="252">
        <v>1421601.7753937249</v>
      </c>
      <c r="N488" s="239">
        <f t="shared" si="60"/>
        <v>25141738.301520996</v>
      </c>
      <c r="O488" s="93"/>
      <c r="P488" s="261"/>
    </row>
    <row r="489" spans="1:16" x14ac:dyDescent="0.2">
      <c r="A489" s="233" t="s">
        <v>294</v>
      </c>
      <c r="B489" s="270">
        <v>190357.71480247102</v>
      </c>
      <c r="C489" s="270">
        <v>370016.70655527047</v>
      </c>
      <c r="D489" s="270">
        <v>710064.24513563234</v>
      </c>
      <c r="E489" s="262">
        <v>1078545.1429128058</v>
      </c>
      <c r="F489" s="270">
        <v>383754.59115180525</v>
      </c>
      <c r="G489" s="270">
        <v>381290.37122292869</v>
      </c>
      <c r="H489" s="270">
        <v>1576301.3299258952</v>
      </c>
      <c r="I489" s="270">
        <v>2185955.8851985382</v>
      </c>
      <c r="J489" s="270">
        <v>1308888.765852537</v>
      </c>
      <c r="K489" s="270">
        <v>1188005.7626899921</v>
      </c>
      <c r="L489" s="269">
        <v>765186.81276712148</v>
      </c>
      <c r="M489" s="252">
        <v>819891.85814296023</v>
      </c>
      <c r="N489" s="239">
        <f t="shared" si="60"/>
        <v>10958259.186357958</v>
      </c>
      <c r="O489" s="93"/>
      <c r="P489" s="261"/>
    </row>
    <row r="490" spans="1:16" x14ac:dyDescent="0.2">
      <c r="A490" s="233" t="s">
        <v>296</v>
      </c>
      <c r="B490" s="270">
        <v>88009.419957746635</v>
      </c>
      <c r="C490" s="270">
        <v>409453.20213573507</v>
      </c>
      <c r="D490" s="270">
        <v>817370.06229562499</v>
      </c>
      <c r="E490" s="262">
        <v>532724.56683515874</v>
      </c>
      <c r="F490" s="270">
        <v>233584.36607770831</v>
      </c>
      <c r="G490" s="270">
        <v>239037.9304010763</v>
      </c>
      <c r="H490" s="270">
        <v>747894.99575173692</v>
      </c>
      <c r="I490" s="270">
        <v>934634.84384631074</v>
      </c>
      <c r="J490" s="270">
        <v>566534.55911879137</v>
      </c>
      <c r="K490" s="270">
        <v>995582.19475568866</v>
      </c>
      <c r="L490" s="269">
        <v>1054809.307313086</v>
      </c>
      <c r="M490" s="252">
        <v>1250960.4655813938</v>
      </c>
      <c r="N490" s="239">
        <f t="shared" si="60"/>
        <v>7870595.9140700577</v>
      </c>
      <c r="O490" s="93"/>
      <c r="P490" s="261"/>
    </row>
    <row r="491" spans="1:16" ht="13.5" thickBot="1" x14ac:dyDescent="0.25">
      <c r="A491" s="233" t="s">
        <v>297</v>
      </c>
      <c r="B491" s="270">
        <v>0</v>
      </c>
      <c r="C491" s="270">
        <v>0</v>
      </c>
      <c r="D491" s="270">
        <v>0</v>
      </c>
      <c r="E491" s="262">
        <v>0</v>
      </c>
      <c r="F491" s="270">
        <v>0</v>
      </c>
      <c r="G491" s="270">
        <v>0</v>
      </c>
      <c r="H491" s="270">
        <v>0</v>
      </c>
      <c r="I491" s="270">
        <v>0</v>
      </c>
      <c r="J491" s="270">
        <v>0</v>
      </c>
      <c r="K491" s="270">
        <v>0</v>
      </c>
      <c r="L491" s="269">
        <v>0</v>
      </c>
      <c r="M491" s="252">
        <v>0</v>
      </c>
      <c r="N491" s="239">
        <f t="shared" si="60"/>
        <v>0</v>
      </c>
      <c r="O491" s="93"/>
      <c r="P491" s="261"/>
    </row>
    <row r="492" spans="1:16" ht="13.5" thickBot="1" x14ac:dyDescent="0.25">
      <c r="A492" s="235" t="s">
        <v>283</v>
      </c>
      <c r="B492" s="271">
        <v>6463479.7438544007</v>
      </c>
      <c r="C492" s="271">
        <v>9467439.8985187821</v>
      </c>
      <c r="D492" s="271">
        <v>15772747.717083847</v>
      </c>
      <c r="E492" s="263">
        <v>11891946.865612291</v>
      </c>
      <c r="F492" s="271">
        <v>14912120.020807156</v>
      </c>
      <c r="G492" s="271">
        <v>15108778.295245707</v>
      </c>
      <c r="H492" s="271">
        <f>SUM(H485:H491)</f>
        <v>24351061.628748119</v>
      </c>
      <c r="I492" s="271">
        <f t="shared" ref="I492:M492" si="61">SUM(I485:I491)</f>
        <v>32540037.865264349</v>
      </c>
      <c r="J492" s="271">
        <f t="shared" si="61"/>
        <v>18583221.083275016</v>
      </c>
      <c r="K492" s="271">
        <f t="shared" si="61"/>
        <v>13315167.938162886</v>
      </c>
      <c r="L492" s="271">
        <f t="shared" si="61"/>
        <v>11667318.689138481</v>
      </c>
      <c r="M492" s="271">
        <f t="shared" si="61"/>
        <v>12430976.796198204</v>
      </c>
      <c r="N492" s="257">
        <f>SUM(B492:M492)</f>
        <v>186504296.54190922</v>
      </c>
      <c r="O492" s="93"/>
      <c r="P492" s="261"/>
    </row>
    <row r="493" spans="1:16" ht="13.5" thickBot="1" x14ac:dyDescent="0.25">
      <c r="A493" s="235" t="s">
        <v>302</v>
      </c>
      <c r="B493" s="229">
        <f>B492/$N$395</f>
        <v>0.10230034457827453</v>
      </c>
      <c r="C493" s="229">
        <f t="shared" ref="C493:L493" si="62">C492/$N$395</f>
        <v>0.14984534682165054</v>
      </c>
      <c r="D493" s="229">
        <f t="shared" si="62"/>
        <v>0.24964223457775536</v>
      </c>
      <c r="E493" s="229">
        <f t="shared" si="62"/>
        <v>0.18821908790158862</v>
      </c>
      <c r="F493" s="229">
        <f t="shared" si="62"/>
        <v>0.23602070045499052</v>
      </c>
      <c r="G493" s="229">
        <f t="shared" si="62"/>
        <v>0.23913329769927852</v>
      </c>
      <c r="H493" s="229">
        <f t="shared" si="62"/>
        <v>0.38541499226269527</v>
      </c>
      <c r="I493" s="229">
        <f t="shared" si="62"/>
        <v>0.51502553084842329</v>
      </c>
      <c r="J493" s="229">
        <f t="shared" si="62"/>
        <v>0.29412483608397838</v>
      </c>
      <c r="K493" s="229">
        <f t="shared" si="62"/>
        <v>0.21074503551849308</v>
      </c>
      <c r="L493" s="229">
        <f t="shared" si="62"/>
        <v>0.18466379868185995</v>
      </c>
      <c r="M493" s="229">
        <f>M492/$N$395</f>
        <v>0.19675055234833239</v>
      </c>
      <c r="N493" s="264">
        <f>SUM(B493:M493)</f>
        <v>2.9518857577773208</v>
      </c>
    </row>
    <row r="494" spans="1:16" x14ac:dyDescent="0.2">
      <c r="B494" s="93"/>
      <c r="C494" s="93"/>
      <c r="D494" s="93"/>
      <c r="E494" s="93"/>
      <c r="F494" s="93"/>
      <c r="G494" s="93"/>
      <c r="H494" s="93"/>
      <c r="I494" s="93"/>
      <c r="J494" s="93"/>
      <c r="K494" s="93"/>
      <c r="L494" s="93"/>
      <c r="M494" s="93"/>
    </row>
    <row r="495" spans="1:16" x14ac:dyDescent="0.2">
      <c r="B495" s="93"/>
      <c r="C495" s="93"/>
      <c r="D495" s="93"/>
      <c r="E495" s="93"/>
      <c r="F495" s="93"/>
      <c r="G495" s="93"/>
      <c r="H495" s="93"/>
      <c r="I495" s="93"/>
      <c r="J495" s="93"/>
      <c r="K495" s="93"/>
      <c r="L495" s="93"/>
      <c r="M495" s="93"/>
    </row>
    <row r="516" spans="1:7" ht="15.75" x14ac:dyDescent="0.25">
      <c r="A516" s="807" t="s">
        <v>305</v>
      </c>
      <c r="B516" s="807"/>
      <c r="C516" s="807"/>
      <c r="D516" s="807"/>
      <c r="E516" s="807"/>
    </row>
    <row r="517" spans="1:7" ht="16.5" thickBot="1" x14ac:dyDescent="0.3">
      <c r="A517" s="121"/>
      <c r="B517" s="121"/>
      <c r="C517" s="121"/>
      <c r="D517" s="121"/>
      <c r="E517" s="121"/>
    </row>
    <row r="518" spans="1:7" ht="15.75" thickBot="1" x14ac:dyDescent="0.3">
      <c r="A518" s="223"/>
      <c r="B518" s="202" t="s">
        <v>44</v>
      </c>
      <c r="C518" s="202" t="s">
        <v>45</v>
      </c>
      <c r="D518" s="202" t="s">
        <v>46</v>
      </c>
    </row>
    <row r="519" spans="1:7" x14ac:dyDescent="0.2">
      <c r="A519" s="225" t="s">
        <v>286</v>
      </c>
      <c r="B519" s="237">
        <f>B485</f>
        <v>3720710.0397235155</v>
      </c>
      <c r="C519" s="237">
        <f>C485</f>
        <v>4940745.2024818808</v>
      </c>
      <c r="D519" s="237">
        <f t="shared" ref="D519" si="63">D485</f>
        <v>7671350.427307846</v>
      </c>
      <c r="E519" s="93"/>
      <c r="F519" s="93"/>
      <c r="G519" s="93"/>
    </row>
    <row r="520" spans="1:7" x14ac:dyDescent="0.2">
      <c r="A520" s="227" t="s">
        <v>288</v>
      </c>
      <c r="B520" s="237">
        <f t="shared" ref="B520:D520" si="64">B486</f>
        <v>888712.43736259639</v>
      </c>
      <c r="C520" s="237">
        <f t="shared" si="64"/>
        <v>1822283.7685258181</v>
      </c>
      <c r="D520" s="237">
        <f t="shared" si="64"/>
        <v>3546266.0809361027</v>
      </c>
      <c r="E520" s="93"/>
      <c r="F520" s="93"/>
      <c r="G520" s="93"/>
    </row>
    <row r="521" spans="1:7" x14ac:dyDescent="0.2">
      <c r="A521" s="227" t="s">
        <v>290</v>
      </c>
      <c r="B521" s="237">
        <f t="shared" ref="B521:D521" si="65">B487</f>
        <v>841531.31313576119</v>
      </c>
      <c r="C521" s="237">
        <f t="shared" si="65"/>
        <v>839591.35455593735</v>
      </c>
      <c r="D521" s="237">
        <f t="shared" si="65"/>
        <v>1219449.4340426028</v>
      </c>
      <c r="E521" s="93"/>
      <c r="F521" s="93"/>
      <c r="G521" s="93"/>
    </row>
    <row r="522" spans="1:7" x14ac:dyDescent="0.2">
      <c r="A522" s="227" t="s">
        <v>292</v>
      </c>
      <c r="B522" s="237">
        <f t="shared" ref="B522:D522" si="66">B488</f>
        <v>734158.81887230999</v>
      </c>
      <c r="C522" s="237">
        <f t="shared" si="66"/>
        <v>1085349.6642641411</v>
      </c>
      <c r="D522" s="237">
        <f t="shared" si="66"/>
        <v>1808247.4673660395</v>
      </c>
      <c r="E522" s="93"/>
      <c r="F522" s="93"/>
      <c r="G522" s="93"/>
    </row>
    <row r="523" spans="1:7" x14ac:dyDescent="0.2">
      <c r="A523" s="227" t="s">
        <v>294</v>
      </c>
      <c r="B523" s="237">
        <f t="shared" ref="B523:D523" si="67">B489</f>
        <v>190357.71480247102</v>
      </c>
      <c r="C523" s="237">
        <f t="shared" si="67"/>
        <v>370016.70655527047</v>
      </c>
      <c r="D523" s="237">
        <f t="shared" si="67"/>
        <v>710064.24513563234</v>
      </c>
      <c r="E523" s="93"/>
      <c r="F523" s="93"/>
      <c r="G523" s="93"/>
    </row>
    <row r="524" spans="1:7" x14ac:dyDescent="0.2">
      <c r="A524" s="227" t="s">
        <v>296</v>
      </c>
      <c r="B524" s="237">
        <f t="shared" ref="B524:D524" si="68">B490</f>
        <v>88009.419957746635</v>
      </c>
      <c r="C524" s="237">
        <f t="shared" si="68"/>
        <v>409453.20213573507</v>
      </c>
      <c r="D524" s="237">
        <f t="shared" si="68"/>
        <v>817370.06229562499</v>
      </c>
      <c r="E524" s="93"/>
      <c r="F524" s="93"/>
      <c r="G524" s="93"/>
    </row>
    <row r="525" spans="1:7" x14ac:dyDescent="0.2">
      <c r="A525" s="227" t="s">
        <v>297</v>
      </c>
      <c r="B525" s="237">
        <f t="shared" ref="B525:D525" si="69">B491</f>
        <v>0</v>
      </c>
      <c r="C525" s="237">
        <f t="shared" si="69"/>
        <v>0</v>
      </c>
      <c r="D525" s="237">
        <f t="shared" si="69"/>
        <v>0</v>
      </c>
      <c r="E525" s="93"/>
      <c r="F525" s="93"/>
      <c r="G525" s="93"/>
    </row>
    <row r="526" spans="1:7" ht="13.5" thickBot="1" x14ac:dyDescent="0.25">
      <c r="A526" s="228" t="s">
        <v>283</v>
      </c>
      <c r="B526" s="273">
        <f t="shared" ref="B526:D526" si="70">B492</f>
        <v>6463479.7438544007</v>
      </c>
      <c r="C526" s="273">
        <f t="shared" si="70"/>
        <v>9467439.8985187821</v>
      </c>
      <c r="D526" s="273">
        <f t="shared" si="70"/>
        <v>15772747.717083847</v>
      </c>
      <c r="E526" s="93"/>
      <c r="F526" s="93"/>
      <c r="G526" s="93"/>
    </row>
    <row r="527" spans="1:7" x14ac:dyDescent="0.2">
      <c r="B527" s="93"/>
      <c r="C527" s="93"/>
      <c r="D527" s="93"/>
    </row>
    <row r="528" spans="1:7" x14ac:dyDescent="0.2">
      <c r="B528" s="93"/>
      <c r="C528" s="93"/>
      <c r="D528" s="93"/>
    </row>
    <row r="529" spans="1:7" ht="13.5" thickBot="1" x14ac:dyDescent="0.25"/>
    <row r="530" spans="1:7" ht="15.75" thickBot="1" x14ac:dyDescent="0.3">
      <c r="A530" s="223"/>
      <c r="B530" s="202" t="s">
        <v>47</v>
      </c>
      <c r="C530" s="202" t="s">
        <v>48</v>
      </c>
      <c r="D530" s="202" t="s">
        <v>49</v>
      </c>
    </row>
    <row r="531" spans="1:7" x14ac:dyDescent="0.2">
      <c r="A531" s="225" t="s">
        <v>286</v>
      </c>
      <c r="B531" s="237">
        <f t="shared" ref="B531:B538" si="71">E485</f>
        <v>7051357.8455242999</v>
      </c>
      <c r="C531" s="237">
        <f t="shared" ref="C531:C538" si="72">F485</f>
        <v>10470821.008165749</v>
      </c>
      <c r="D531" s="237">
        <f t="shared" ref="D531:D538" si="73">G485</f>
        <v>10571506.995405138</v>
      </c>
      <c r="E531" s="93"/>
      <c r="F531" s="93"/>
      <c r="G531" s="93"/>
    </row>
    <row r="532" spans="1:7" x14ac:dyDescent="0.2">
      <c r="A532" s="227" t="s">
        <v>288</v>
      </c>
      <c r="B532" s="237">
        <f t="shared" si="71"/>
        <v>916634.5625666948</v>
      </c>
      <c r="C532" s="237">
        <f t="shared" si="72"/>
        <v>2069946.5144040086</v>
      </c>
      <c r="D532" s="237">
        <f t="shared" si="73"/>
        <v>2106391.1073502796</v>
      </c>
      <c r="E532" s="93"/>
      <c r="F532" s="93"/>
      <c r="G532" s="93"/>
    </row>
    <row r="533" spans="1:7" x14ac:dyDescent="0.2">
      <c r="A533" s="227" t="s">
        <v>290</v>
      </c>
      <c r="B533" s="237">
        <f t="shared" si="71"/>
        <v>984580.24065922503</v>
      </c>
      <c r="C533" s="237">
        <f t="shared" si="72"/>
        <v>992204.69016466138</v>
      </c>
      <c r="D533" s="237">
        <f t="shared" si="73"/>
        <v>1024599.1659060984</v>
      </c>
      <c r="E533" s="93"/>
      <c r="F533" s="93"/>
      <c r="G533" s="93"/>
    </row>
    <row r="534" spans="1:7" x14ac:dyDescent="0.2">
      <c r="A534" s="227" t="s">
        <v>292</v>
      </c>
      <c r="B534" s="237">
        <f t="shared" si="71"/>
        <v>1328104.5071141068</v>
      </c>
      <c r="C534" s="237">
        <f t="shared" si="72"/>
        <v>761808.85084322351</v>
      </c>
      <c r="D534" s="237">
        <f t="shared" si="73"/>
        <v>785952.72496018885</v>
      </c>
      <c r="E534" s="93"/>
      <c r="F534" s="93"/>
      <c r="G534" s="93"/>
    </row>
    <row r="535" spans="1:7" x14ac:dyDescent="0.2">
      <c r="A535" s="227" t="s">
        <v>294</v>
      </c>
      <c r="B535" s="237">
        <f t="shared" si="71"/>
        <v>1078545.1429128058</v>
      </c>
      <c r="C535" s="237">
        <f t="shared" si="72"/>
        <v>383754.59115180525</v>
      </c>
      <c r="D535" s="237">
        <f t="shared" si="73"/>
        <v>381290.37122292869</v>
      </c>
      <c r="E535" s="93"/>
      <c r="F535" s="93"/>
      <c r="G535" s="93"/>
    </row>
    <row r="536" spans="1:7" x14ac:dyDescent="0.2">
      <c r="A536" s="227" t="s">
        <v>296</v>
      </c>
      <c r="B536" s="237">
        <f t="shared" si="71"/>
        <v>532724.56683515874</v>
      </c>
      <c r="C536" s="237">
        <f t="shared" si="72"/>
        <v>233584.36607770831</v>
      </c>
      <c r="D536" s="237">
        <f t="shared" si="73"/>
        <v>239037.9304010763</v>
      </c>
      <c r="E536" s="93"/>
      <c r="F536" s="93"/>
      <c r="G536" s="93"/>
    </row>
    <row r="537" spans="1:7" x14ac:dyDescent="0.2">
      <c r="A537" s="227" t="s">
        <v>297</v>
      </c>
      <c r="B537" s="237">
        <f t="shared" si="71"/>
        <v>0</v>
      </c>
      <c r="C537" s="237">
        <f t="shared" si="72"/>
        <v>0</v>
      </c>
      <c r="D537" s="237">
        <f t="shared" si="73"/>
        <v>0</v>
      </c>
      <c r="E537" s="93"/>
      <c r="F537" s="93"/>
      <c r="G537" s="93"/>
    </row>
    <row r="538" spans="1:7" ht="13.5" thickBot="1" x14ac:dyDescent="0.25">
      <c r="A538" s="228" t="s">
        <v>283</v>
      </c>
      <c r="B538" s="273">
        <f t="shared" si="71"/>
        <v>11891946.865612291</v>
      </c>
      <c r="C538" s="273">
        <f t="shared" si="72"/>
        <v>14912120.020807156</v>
      </c>
      <c r="D538" s="273">
        <f t="shared" si="73"/>
        <v>15108778.295245707</v>
      </c>
      <c r="E538" s="93"/>
      <c r="F538" s="93"/>
      <c r="G538" s="93"/>
    </row>
    <row r="539" spans="1:7" x14ac:dyDescent="0.2">
      <c r="B539" s="93"/>
      <c r="C539" s="93"/>
      <c r="D539" s="93"/>
    </row>
    <row r="540" spans="1:7" x14ac:dyDescent="0.2">
      <c r="B540" s="93"/>
      <c r="C540" s="93"/>
      <c r="D540" s="93"/>
    </row>
    <row r="541" spans="1:7" ht="13.5" thickBot="1" x14ac:dyDescent="0.25"/>
    <row r="542" spans="1:7" ht="15.75" thickBot="1" x14ac:dyDescent="0.3">
      <c r="A542" s="223"/>
      <c r="B542" s="202" t="s">
        <v>50</v>
      </c>
      <c r="C542" s="202" t="s">
        <v>51</v>
      </c>
      <c r="D542" s="202" t="s">
        <v>52</v>
      </c>
    </row>
    <row r="543" spans="1:7" x14ac:dyDescent="0.2">
      <c r="A543" s="225" t="s">
        <v>286</v>
      </c>
      <c r="B543" s="237">
        <f t="shared" ref="B543:B550" si="74">H485</f>
        <v>10716967.463734571</v>
      </c>
      <c r="C543" s="237">
        <f t="shared" ref="C543:C550" si="75">I485</f>
        <v>14403697.750368359</v>
      </c>
      <c r="D543" s="237">
        <f t="shared" ref="D543:D550" si="76">J485</f>
        <v>7840247.6684878338</v>
      </c>
      <c r="E543" s="93"/>
      <c r="F543" s="93"/>
      <c r="G543" s="93"/>
    </row>
    <row r="544" spans="1:7" x14ac:dyDescent="0.2">
      <c r="A544" s="227" t="s">
        <v>288</v>
      </c>
      <c r="B544" s="237">
        <f t="shared" si="74"/>
        <v>5202489.0681605199</v>
      </c>
      <c r="C544" s="237">
        <f t="shared" si="75"/>
        <v>6758563.2371874982</v>
      </c>
      <c r="D544" s="237">
        <f t="shared" si="76"/>
        <v>3918938.259235281</v>
      </c>
      <c r="E544" s="93"/>
      <c r="F544" s="93"/>
      <c r="G544" s="93"/>
    </row>
    <row r="545" spans="1:7" x14ac:dyDescent="0.2">
      <c r="A545" s="227" t="s">
        <v>290</v>
      </c>
      <c r="B545" s="237">
        <f t="shared" si="74"/>
        <v>1594581.1436239611</v>
      </c>
      <c r="C545" s="237">
        <f t="shared" si="75"/>
        <v>2194299.4089569524</v>
      </c>
      <c r="D545" s="237">
        <f t="shared" si="76"/>
        <v>1304706.656705593</v>
      </c>
      <c r="E545" s="93"/>
      <c r="F545" s="93"/>
      <c r="G545" s="93"/>
    </row>
    <row r="546" spans="1:7" x14ac:dyDescent="0.2">
      <c r="A546" s="227" t="s">
        <v>292</v>
      </c>
      <c r="B546" s="237">
        <f t="shared" si="74"/>
        <v>4512827.6275514355</v>
      </c>
      <c r="C546" s="237">
        <f t="shared" si="75"/>
        <v>6062886.7397066914</v>
      </c>
      <c r="D546" s="237">
        <f t="shared" si="76"/>
        <v>3643905.173874977</v>
      </c>
      <c r="E546" s="93"/>
      <c r="F546" s="93"/>
      <c r="G546" s="93"/>
    </row>
    <row r="547" spans="1:7" x14ac:dyDescent="0.2">
      <c r="A547" s="227" t="s">
        <v>294</v>
      </c>
      <c r="B547" s="237">
        <f t="shared" si="74"/>
        <v>1576301.3299258952</v>
      </c>
      <c r="C547" s="237">
        <f t="shared" si="75"/>
        <v>2185955.8851985382</v>
      </c>
      <c r="D547" s="237">
        <f t="shared" si="76"/>
        <v>1308888.765852537</v>
      </c>
      <c r="E547" s="93"/>
      <c r="F547" s="93"/>
      <c r="G547" s="93"/>
    </row>
    <row r="548" spans="1:7" x14ac:dyDescent="0.2">
      <c r="A548" s="227" t="s">
        <v>296</v>
      </c>
      <c r="B548" s="237">
        <f t="shared" si="74"/>
        <v>747894.99575173692</v>
      </c>
      <c r="C548" s="237">
        <f t="shared" si="75"/>
        <v>934634.84384631074</v>
      </c>
      <c r="D548" s="237">
        <f t="shared" si="76"/>
        <v>566534.55911879137</v>
      </c>
      <c r="E548" s="93"/>
      <c r="F548" s="93"/>
      <c r="G548" s="93"/>
    </row>
    <row r="549" spans="1:7" x14ac:dyDescent="0.2">
      <c r="A549" s="227" t="s">
        <v>297</v>
      </c>
      <c r="B549" s="237">
        <f t="shared" si="74"/>
        <v>0</v>
      </c>
      <c r="C549" s="237">
        <f t="shared" si="75"/>
        <v>0</v>
      </c>
      <c r="D549" s="237">
        <f t="shared" si="76"/>
        <v>0</v>
      </c>
      <c r="E549" s="93"/>
      <c r="F549" s="93"/>
      <c r="G549" s="93"/>
    </row>
    <row r="550" spans="1:7" ht="13.5" thickBot="1" x14ac:dyDescent="0.25">
      <c r="A550" s="228" t="s">
        <v>283</v>
      </c>
      <c r="B550" s="273">
        <f t="shared" si="74"/>
        <v>24351061.628748119</v>
      </c>
      <c r="C550" s="273">
        <f t="shared" si="75"/>
        <v>32540037.865264349</v>
      </c>
      <c r="D550" s="273">
        <f t="shared" si="76"/>
        <v>18583221.083275016</v>
      </c>
      <c r="E550" s="93"/>
      <c r="F550" s="93"/>
      <c r="G550" s="93"/>
    </row>
    <row r="551" spans="1:7" x14ac:dyDescent="0.2">
      <c r="B551" s="93"/>
      <c r="C551" s="93"/>
      <c r="D551" s="93"/>
    </row>
    <row r="552" spans="1:7" x14ac:dyDescent="0.2">
      <c r="B552" s="93"/>
      <c r="C552" s="93"/>
      <c r="D552" s="93"/>
    </row>
    <row r="553" spans="1:7" ht="13.5" thickBot="1" x14ac:dyDescent="0.25"/>
    <row r="554" spans="1:7" ht="15.75" thickBot="1" x14ac:dyDescent="0.3">
      <c r="A554" s="223"/>
      <c r="B554" s="202" t="s">
        <v>53</v>
      </c>
      <c r="C554" s="202" t="s">
        <v>54</v>
      </c>
      <c r="D554" s="202" t="s">
        <v>55</v>
      </c>
    </row>
    <row r="555" spans="1:7" x14ac:dyDescent="0.2">
      <c r="A555" s="225" t="s">
        <v>286</v>
      </c>
      <c r="B555" s="237">
        <f t="shared" ref="B555:B562" si="77">K485</f>
        <v>6834379.7876822371</v>
      </c>
      <c r="C555" s="274">
        <f t="shared" ref="C555:C562" si="78">L485</f>
        <v>6175887.2843294581</v>
      </c>
      <c r="D555" s="237">
        <f t="shared" ref="D555:D562" si="79">M485</f>
        <v>6438989.009505433</v>
      </c>
      <c r="E555" s="261"/>
      <c r="F555" s="261"/>
      <c r="G555" s="261"/>
    </row>
    <row r="556" spans="1:7" x14ac:dyDescent="0.2">
      <c r="A556" s="227" t="s">
        <v>288</v>
      </c>
      <c r="B556" s="237">
        <f t="shared" si="77"/>
        <v>1777766.6387268291</v>
      </c>
      <c r="C556" s="274">
        <f t="shared" si="78"/>
        <v>1719089.1290505016</v>
      </c>
      <c r="D556" s="237">
        <f t="shared" si="79"/>
        <v>1903253.8664637622</v>
      </c>
      <c r="E556" s="261"/>
      <c r="F556" s="261"/>
      <c r="G556" s="261"/>
    </row>
    <row r="557" spans="1:7" x14ac:dyDescent="0.2">
      <c r="A557" s="227" t="s">
        <v>290</v>
      </c>
      <c r="B557" s="237">
        <f t="shared" si="77"/>
        <v>872368.18738412077</v>
      </c>
      <c r="C557" s="274">
        <f t="shared" si="78"/>
        <v>602516.57102817285</v>
      </c>
      <c r="D557" s="237">
        <f t="shared" si="79"/>
        <v>596279.82111093064</v>
      </c>
      <c r="E557" s="261"/>
      <c r="F557" s="261"/>
      <c r="G557" s="261"/>
    </row>
    <row r="558" spans="1:7" x14ac:dyDescent="0.2">
      <c r="A558" s="227" t="s">
        <v>292</v>
      </c>
      <c r="B558" s="237">
        <f t="shared" si="77"/>
        <v>1647065.3669240181</v>
      </c>
      <c r="C558" s="274">
        <f t="shared" si="78"/>
        <v>1349829.5846501396</v>
      </c>
      <c r="D558" s="237">
        <f t="shared" si="79"/>
        <v>1421601.7753937249</v>
      </c>
      <c r="E558" s="261"/>
      <c r="F558" s="261"/>
      <c r="G558" s="261"/>
    </row>
    <row r="559" spans="1:7" x14ac:dyDescent="0.2">
      <c r="A559" s="227" t="s">
        <v>294</v>
      </c>
      <c r="B559" s="237">
        <f t="shared" si="77"/>
        <v>1188005.7626899921</v>
      </c>
      <c r="C559" s="274">
        <f t="shared" si="78"/>
        <v>765186.81276712148</v>
      </c>
      <c r="D559" s="237">
        <f t="shared" si="79"/>
        <v>819891.85814296023</v>
      </c>
      <c r="E559" s="261"/>
      <c r="F559" s="261"/>
      <c r="G559" s="261"/>
    </row>
    <row r="560" spans="1:7" x14ac:dyDescent="0.2">
      <c r="A560" s="227" t="s">
        <v>296</v>
      </c>
      <c r="B560" s="237">
        <f t="shared" si="77"/>
        <v>995582.19475568866</v>
      </c>
      <c r="C560" s="274">
        <f t="shared" si="78"/>
        <v>1054809.307313086</v>
      </c>
      <c r="D560" s="237">
        <f t="shared" si="79"/>
        <v>1250960.4655813938</v>
      </c>
      <c r="E560" s="261"/>
      <c r="F560" s="261"/>
      <c r="G560" s="261"/>
    </row>
    <row r="561" spans="1:9" x14ac:dyDescent="0.2">
      <c r="A561" s="227" t="s">
        <v>297</v>
      </c>
      <c r="B561" s="237">
        <f t="shared" si="77"/>
        <v>0</v>
      </c>
      <c r="C561" s="274">
        <f t="shared" si="78"/>
        <v>0</v>
      </c>
      <c r="D561" s="237">
        <f t="shared" si="79"/>
        <v>0</v>
      </c>
      <c r="E561" s="261"/>
      <c r="F561" s="261"/>
      <c r="G561" s="261"/>
    </row>
    <row r="562" spans="1:9" ht="13.5" thickBot="1" x14ac:dyDescent="0.25">
      <c r="A562" s="228" t="s">
        <v>283</v>
      </c>
      <c r="B562" s="273">
        <f t="shared" si="77"/>
        <v>13315167.938162886</v>
      </c>
      <c r="C562" s="275">
        <f t="shared" si="78"/>
        <v>11667318.689138481</v>
      </c>
      <c r="D562" s="273">
        <f t="shared" si="79"/>
        <v>12430976.796198204</v>
      </c>
      <c r="E562" s="261"/>
      <c r="F562" s="261"/>
      <c r="G562" s="261"/>
    </row>
    <row r="563" spans="1:9" x14ac:dyDescent="0.2">
      <c r="B563" s="93"/>
      <c r="C563" s="93"/>
      <c r="D563" s="93"/>
    </row>
    <row r="564" spans="1:9" x14ac:dyDescent="0.2">
      <c r="A564" s="808" t="s">
        <v>593</v>
      </c>
      <c r="B564" s="809"/>
      <c r="C564" s="809"/>
      <c r="D564" s="809"/>
      <c r="E564" s="809"/>
      <c r="F564" s="809"/>
      <c r="G564" s="809"/>
    </row>
    <row r="566" spans="1:9" ht="18" x14ac:dyDescent="0.25">
      <c r="A566" s="833" t="s">
        <v>185</v>
      </c>
      <c r="B566" s="834"/>
      <c r="C566" s="834"/>
      <c r="D566" s="834"/>
      <c r="E566" s="834"/>
      <c r="F566" s="834"/>
      <c r="G566" s="834"/>
    </row>
    <row r="567" spans="1:9" ht="15.75" thickBot="1" x14ac:dyDescent="0.3">
      <c r="A567" s="248"/>
      <c r="B567" s="249" t="s">
        <v>138</v>
      </c>
      <c r="C567" s="249" t="s">
        <v>561</v>
      </c>
      <c r="D567" s="583" t="s">
        <v>243</v>
      </c>
      <c r="E567" s="583" t="s">
        <v>124</v>
      </c>
      <c r="F567" s="583" t="s">
        <v>618</v>
      </c>
      <c r="G567" s="583" t="s">
        <v>592</v>
      </c>
      <c r="H567" s="583" t="s">
        <v>591</v>
      </c>
      <c r="I567" s="143"/>
    </row>
    <row r="568" spans="1:9" x14ac:dyDescent="0.2">
      <c r="A568" s="250" t="s">
        <v>286</v>
      </c>
      <c r="B568" s="252">
        <f>B11</f>
        <v>552698497.6965183</v>
      </c>
      <c r="C568" s="252">
        <f>C11</f>
        <v>21857241.058766633</v>
      </c>
      <c r="D568" s="252">
        <f>D11</f>
        <v>98700574.174788326</v>
      </c>
      <c r="E568" s="252">
        <f>E11</f>
        <v>40215899.923053727</v>
      </c>
      <c r="F568" s="252">
        <f>F11</f>
        <v>96836660.482716322</v>
      </c>
      <c r="G568" s="252">
        <v>20884093.031721205</v>
      </c>
      <c r="H568" s="252"/>
      <c r="I568" s="143"/>
    </row>
    <row r="569" spans="1:9" x14ac:dyDescent="0.2">
      <c r="A569" s="233" t="s">
        <v>288</v>
      </c>
      <c r="B569" s="252">
        <f t="shared" ref="B569:F574" si="80">B12</f>
        <v>220935963.872062</v>
      </c>
      <c r="C569" s="252">
        <f t="shared" si="80"/>
        <v>8902425.5047567245</v>
      </c>
      <c r="D569" s="252">
        <f t="shared" si="80"/>
        <v>23856771.569607504</v>
      </c>
      <c r="E569" s="252">
        <f t="shared" si="80"/>
        <v>8736729.2745316848</v>
      </c>
      <c r="F569" s="252">
        <f t="shared" si="80"/>
        <v>32630334.66996989</v>
      </c>
      <c r="G569" s="252">
        <v>152878229.87842551</v>
      </c>
      <c r="H569" s="252">
        <v>105430395.09678397</v>
      </c>
      <c r="I569" s="143"/>
    </row>
    <row r="570" spans="1:9" x14ac:dyDescent="0.2">
      <c r="A570" s="233" t="s">
        <v>290</v>
      </c>
      <c r="B570" s="252">
        <f t="shared" si="80"/>
        <v>59050505.745817602</v>
      </c>
      <c r="C570" s="252">
        <f t="shared" si="80"/>
        <v>5754877.4645888703</v>
      </c>
      <c r="D570" s="252">
        <f t="shared" si="80"/>
        <v>16242101.933063727</v>
      </c>
      <c r="E570" s="252">
        <f t="shared" si="80"/>
        <v>4172933.5429522875</v>
      </c>
      <c r="F570" s="252">
        <f t="shared" si="80"/>
        <v>13066707.987274017</v>
      </c>
      <c r="G570" s="252">
        <v>127412244.13439693</v>
      </c>
      <c r="H570" s="252">
        <v>36488712.200647727</v>
      </c>
      <c r="I570" s="143"/>
    </row>
    <row r="571" spans="1:9" x14ac:dyDescent="0.2">
      <c r="A571" s="233" t="s">
        <v>292</v>
      </c>
      <c r="B571" s="252">
        <f t="shared" si="80"/>
        <v>143745121.90272209</v>
      </c>
      <c r="C571" s="252">
        <f t="shared" si="80"/>
        <v>14888296.011405468</v>
      </c>
      <c r="D571" s="252">
        <f t="shared" si="80"/>
        <v>30882800.840008296</v>
      </c>
      <c r="E571" s="252">
        <f t="shared" si="80"/>
        <v>5971142.0045843003</v>
      </c>
      <c r="F571" s="252">
        <f t="shared" si="80"/>
        <v>25141738.301520996</v>
      </c>
      <c r="G571" s="252">
        <v>226541683.25245732</v>
      </c>
      <c r="H571" s="252">
        <v>77243936.881117046</v>
      </c>
      <c r="I571" s="143"/>
    </row>
    <row r="572" spans="1:9" x14ac:dyDescent="0.2">
      <c r="A572" s="233" t="s">
        <v>294</v>
      </c>
      <c r="B572" s="252">
        <f t="shared" si="80"/>
        <v>58762176.799395315</v>
      </c>
      <c r="C572" s="252">
        <f t="shared" si="80"/>
        <v>5766405.1608564937</v>
      </c>
      <c r="D572" s="252">
        <f t="shared" si="80"/>
        <v>9778728.28487771</v>
      </c>
      <c r="E572" s="252">
        <f t="shared" si="80"/>
        <v>2419762.5284646936</v>
      </c>
      <c r="F572" s="252">
        <f t="shared" si="80"/>
        <v>10958259.186357958</v>
      </c>
      <c r="G572" s="252">
        <v>67253768.81277138</v>
      </c>
      <c r="H572" s="252">
        <v>25219853.222987853</v>
      </c>
      <c r="I572" s="143"/>
    </row>
    <row r="573" spans="1:9" x14ac:dyDescent="0.2">
      <c r="A573" s="233" t="s">
        <v>296</v>
      </c>
      <c r="B573" s="252">
        <f t="shared" si="80"/>
        <v>41732172.194512673</v>
      </c>
      <c r="C573" s="252">
        <f t="shared" si="80"/>
        <v>3133529.2244340321</v>
      </c>
      <c r="D573" s="252">
        <f t="shared" si="80"/>
        <v>11147274.487745868</v>
      </c>
      <c r="E573" s="252">
        <f t="shared" si="80"/>
        <v>1518014.3871159565</v>
      </c>
      <c r="F573" s="252">
        <f t="shared" si="80"/>
        <v>7870595.9140700577</v>
      </c>
      <c r="G573" s="252">
        <v>54597661.61479409</v>
      </c>
      <c r="H573" s="252">
        <v>25179258.209677245</v>
      </c>
      <c r="I573" s="143"/>
    </row>
    <row r="574" spans="1:9" ht="13.5" thickBot="1" x14ac:dyDescent="0.25">
      <c r="A574" s="233" t="s">
        <v>297</v>
      </c>
      <c r="B574" s="252">
        <f t="shared" si="80"/>
        <v>2692772.3485316979</v>
      </c>
      <c r="C574" s="252">
        <f t="shared" si="80"/>
        <v>0</v>
      </c>
      <c r="D574" s="252">
        <f t="shared" si="80"/>
        <v>26813.649176425155</v>
      </c>
      <c r="E574" s="252">
        <f t="shared" si="80"/>
        <v>146925.69916119188</v>
      </c>
      <c r="F574" s="252">
        <f t="shared" si="80"/>
        <v>0</v>
      </c>
      <c r="G574" s="252">
        <v>14327.630696990222</v>
      </c>
      <c r="H574" s="252">
        <v>428609.72024721873</v>
      </c>
      <c r="I574" s="143"/>
    </row>
    <row r="575" spans="1:9" ht="13.5" thickBot="1" x14ac:dyDescent="0.25">
      <c r="A575" s="235" t="s">
        <v>283</v>
      </c>
      <c r="B575" s="256">
        <f>SUM(B568:B574)</f>
        <v>1079617210.5595596</v>
      </c>
      <c r="C575" s="617">
        <f t="shared" ref="C575:F575" si="81">C18</f>
        <v>60302774.424808227</v>
      </c>
      <c r="D575" s="617">
        <f t="shared" si="81"/>
        <v>190635064.93926784</v>
      </c>
      <c r="E575" s="617">
        <f t="shared" si="81"/>
        <v>63181407.35986384</v>
      </c>
      <c r="F575" s="617">
        <f t="shared" si="81"/>
        <v>186504296.54190925</v>
      </c>
      <c r="G575" s="256">
        <f>SUM(G568:G574)</f>
        <v>649582008.35526347</v>
      </c>
      <c r="H575" s="256">
        <f>SUM(H568:H574)</f>
        <v>269990765.33146107</v>
      </c>
      <c r="I575" s="257">
        <f>SUM(B575:H575)</f>
        <v>2499813527.5121331</v>
      </c>
    </row>
    <row r="576" spans="1:9" ht="13.5" thickBot="1" x14ac:dyDescent="0.25">
      <c r="A576" s="235" t="s">
        <v>302</v>
      </c>
      <c r="B576" s="229">
        <f t="shared" ref="B576:H576" si="82">B575/$I$575</f>
        <v>0.43187909765174254</v>
      </c>
      <c r="C576" s="229">
        <f t="shared" si="82"/>
        <v>2.4122909073471099E-2</v>
      </c>
      <c r="D576" s="229">
        <f t="shared" si="82"/>
        <v>7.6259714111152871E-2</v>
      </c>
      <c r="E576" s="229">
        <f t="shared" si="82"/>
        <v>2.5274448139635159E-2</v>
      </c>
      <c r="F576" s="229">
        <f t="shared" si="82"/>
        <v>7.4607283499070517E-2</v>
      </c>
      <c r="G576" s="229">
        <f t="shared" si="82"/>
        <v>0.2598521854555052</v>
      </c>
      <c r="H576" s="229">
        <f t="shared" si="82"/>
        <v>0.10800436206942265</v>
      </c>
      <c r="I576" s="229">
        <f>SUM(B576:H576)</f>
        <v>1</v>
      </c>
    </row>
    <row r="577" spans="2:5" x14ac:dyDescent="0.2">
      <c r="B577" s="93"/>
      <c r="C577" s="93"/>
      <c r="D577" s="93"/>
      <c r="E577" s="93"/>
    </row>
    <row r="578" spans="2:5" x14ac:dyDescent="0.2">
      <c r="B578" s="93"/>
      <c r="C578" s="93"/>
      <c r="D578" s="93"/>
    </row>
    <row r="623" spans="1:7" x14ac:dyDescent="0.2">
      <c r="A623" s="808" t="s">
        <v>589</v>
      </c>
      <c r="B623" s="809"/>
      <c r="C623" s="809"/>
      <c r="D623" s="809"/>
      <c r="E623" s="809"/>
      <c r="F623" s="809"/>
      <c r="G623" s="809"/>
    </row>
    <row r="624" spans="1:7" ht="13.5" thickBot="1" x14ac:dyDescent="0.25">
      <c r="A624" s="612"/>
      <c r="B624" s="613"/>
      <c r="C624" s="613"/>
      <c r="D624" s="613"/>
      <c r="E624" s="613"/>
      <c r="F624" s="613"/>
      <c r="G624" s="613"/>
    </row>
    <row r="625" spans="1:16" ht="18.75" thickBot="1" x14ac:dyDescent="0.3">
      <c r="A625" s="802" t="s">
        <v>306</v>
      </c>
      <c r="B625" s="803"/>
      <c r="C625" s="803"/>
      <c r="D625" s="803"/>
      <c r="E625" s="803"/>
      <c r="F625" s="803"/>
      <c r="G625" s="803"/>
      <c r="H625" s="803"/>
      <c r="I625" s="803"/>
      <c r="J625" s="803"/>
      <c r="K625" s="803"/>
      <c r="L625" s="803"/>
      <c r="M625" s="803"/>
      <c r="N625" s="804"/>
    </row>
    <row r="626" spans="1:16" ht="15.75" thickBot="1" x14ac:dyDescent="0.3">
      <c r="A626" s="248"/>
      <c r="B626" s="209" t="s">
        <v>44</v>
      </c>
      <c r="C626" s="209" t="s">
        <v>45</v>
      </c>
      <c r="D626" s="209" t="s">
        <v>46</v>
      </c>
      <c r="E626" s="209" t="s">
        <v>47</v>
      </c>
      <c r="F626" s="209" t="s">
        <v>48</v>
      </c>
      <c r="G626" s="209" t="s">
        <v>49</v>
      </c>
      <c r="H626" s="673" t="s">
        <v>50</v>
      </c>
      <c r="I626" s="673" t="s">
        <v>51</v>
      </c>
      <c r="J626" s="673" t="s">
        <v>52</v>
      </c>
      <c r="K626" s="673" t="s">
        <v>53</v>
      </c>
      <c r="L626" s="673" t="s">
        <v>54</v>
      </c>
      <c r="M626" s="673" t="s">
        <v>55</v>
      </c>
      <c r="N626" s="673" t="s">
        <v>13</v>
      </c>
    </row>
    <row r="627" spans="1:16" x14ac:dyDescent="0.2">
      <c r="A627" s="233" t="s">
        <v>288</v>
      </c>
      <c r="B627" s="270">
        <v>3914315.7156071723</v>
      </c>
      <c r="C627" s="270">
        <v>3982812.0714969686</v>
      </c>
      <c r="D627" s="270">
        <v>6242130.4674623813</v>
      </c>
      <c r="E627" s="270">
        <v>7912671.7379797408</v>
      </c>
      <c r="F627" s="270">
        <v>7217217.942506941</v>
      </c>
      <c r="G627" s="270">
        <v>6904879.1072574705</v>
      </c>
      <c r="H627" s="270">
        <v>14006474.706845906</v>
      </c>
      <c r="I627" s="270">
        <v>17413332.975269485</v>
      </c>
      <c r="J627" s="270">
        <v>14470810.43208389</v>
      </c>
      <c r="K627" s="269">
        <v>9229841.0316250622</v>
      </c>
      <c r="L627" s="269">
        <v>7400989.4035310121</v>
      </c>
      <c r="M627" s="252">
        <v>6734919.5051179351</v>
      </c>
      <c r="N627" s="239">
        <f t="shared" ref="N627:N632" si="83">SUM(B627:M627)</f>
        <v>105430395.09678397</v>
      </c>
      <c r="O627" s="261"/>
      <c r="P627" s="261"/>
    </row>
    <row r="628" spans="1:16" x14ac:dyDescent="0.2">
      <c r="A628" s="233" t="s">
        <v>290</v>
      </c>
      <c r="B628" s="270">
        <v>1118044.341327318</v>
      </c>
      <c r="C628" s="270">
        <v>1209776.4987027806</v>
      </c>
      <c r="D628" s="270">
        <v>1917156.1208516345</v>
      </c>
      <c r="E628" s="270">
        <v>2037438.247763685</v>
      </c>
      <c r="F628" s="270">
        <v>1847782.6882006435</v>
      </c>
      <c r="G628" s="270">
        <v>1765282.4527183757</v>
      </c>
      <c r="H628" s="270">
        <v>5395181.3549542297</v>
      </c>
      <c r="I628" s="270">
        <v>6798041.4450809518</v>
      </c>
      <c r="J628" s="270">
        <v>5674334.8081679717</v>
      </c>
      <c r="K628" s="269">
        <v>3431231.7187477187</v>
      </c>
      <c r="L628" s="269">
        <v>2752283.6561819618</v>
      </c>
      <c r="M628" s="252">
        <v>2542158.8679504544</v>
      </c>
      <c r="N628" s="239">
        <f>SUM(B628:M628)</f>
        <v>36488712.200647727</v>
      </c>
      <c r="O628" s="261"/>
      <c r="P628" s="261"/>
    </row>
    <row r="629" spans="1:16" x14ac:dyDescent="0.2">
      <c r="A629" s="233" t="s">
        <v>292</v>
      </c>
      <c r="B629" s="270">
        <v>3027667.2491415236</v>
      </c>
      <c r="C629" s="270">
        <v>3329612.8387474865</v>
      </c>
      <c r="D629" s="270">
        <v>5264024.2379929107</v>
      </c>
      <c r="E629" s="270">
        <v>4778832.863768734</v>
      </c>
      <c r="F629" s="270">
        <v>5227046.2862743288</v>
      </c>
      <c r="G629" s="270">
        <v>5112255.6345755756</v>
      </c>
      <c r="H629" s="270">
        <v>8112547.2305121776</v>
      </c>
      <c r="I629" s="270">
        <v>10651982.09159302</v>
      </c>
      <c r="J629" s="270">
        <v>8377976.4724752977</v>
      </c>
      <c r="K629" s="269">
        <v>8708940.3624820448</v>
      </c>
      <c r="L629" s="269">
        <v>7554015.2148177084</v>
      </c>
      <c r="M629" s="252">
        <v>7099036.3987362431</v>
      </c>
      <c r="N629" s="239">
        <f t="shared" si="83"/>
        <v>77243936.881117046</v>
      </c>
      <c r="O629" s="93"/>
      <c r="P629" s="261"/>
    </row>
    <row r="630" spans="1:16" x14ac:dyDescent="0.2">
      <c r="A630" s="233" t="s">
        <v>294</v>
      </c>
      <c r="B630" s="270">
        <v>746284.01942278352</v>
      </c>
      <c r="C630" s="270">
        <v>743929.41859063949</v>
      </c>
      <c r="D630" s="270">
        <v>1159267.6938974464</v>
      </c>
      <c r="E630" s="270">
        <v>1509732.2320770244</v>
      </c>
      <c r="F630" s="270">
        <v>1911633.723762532</v>
      </c>
      <c r="G630" s="270">
        <v>1927324.0613913646</v>
      </c>
      <c r="H630" s="270">
        <v>2930679.4197966177</v>
      </c>
      <c r="I630" s="270">
        <v>4031599.8102426366</v>
      </c>
      <c r="J630" s="270">
        <v>2833585.0251175174</v>
      </c>
      <c r="K630" s="269">
        <v>3029549.840676453</v>
      </c>
      <c r="L630" s="269">
        <v>2307581.2567808595</v>
      </c>
      <c r="M630" s="252">
        <v>2088686.7212319775</v>
      </c>
      <c r="N630" s="239">
        <f>SUM(B630:M630)</f>
        <v>25219853.222987853</v>
      </c>
      <c r="O630" s="93"/>
      <c r="P630" s="261"/>
    </row>
    <row r="631" spans="1:16" x14ac:dyDescent="0.2">
      <c r="A631" s="233" t="s">
        <v>296</v>
      </c>
      <c r="B631" s="270">
        <v>273007.02360269497</v>
      </c>
      <c r="C631" s="270">
        <v>340990.04861521395</v>
      </c>
      <c r="D631" s="270">
        <v>546103.53674739774</v>
      </c>
      <c r="E631" s="270">
        <v>1221046.1483084257</v>
      </c>
      <c r="F631" s="270">
        <v>1318713.5323348162</v>
      </c>
      <c r="G631" s="270">
        <v>1278696.6644960963</v>
      </c>
      <c r="H631" s="270">
        <v>3440350.7216859576</v>
      </c>
      <c r="I631" s="270">
        <v>4662042.8251370201</v>
      </c>
      <c r="J631" s="270">
        <v>3451800.7872629915</v>
      </c>
      <c r="K631" s="269">
        <v>3613762.3195826686</v>
      </c>
      <c r="L631" s="269">
        <v>2575311.1597289075</v>
      </c>
      <c r="M631" s="252">
        <v>2457433.4421750554</v>
      </c>
      <c r="N631" s="239">
        <f>SUM(B631:M631)</f>
        <v>25179258.209677245</v>
      </c>
      <c r="O631" s="93"/>
      <c r="P631" s="261"/>
    </row>
    <row r="632" spans="1:16" x14ac:dyDescent="0.2">
      <c r="A632" s="233" t="s">
        <v>297</v>
      </c>
      <c r="B632" s="270">
        <v>41061.178098166856</v>
      </c>
      <c r="C632" s="270">
        <v>53379.079988133555</v>
      </c>
      <c r="D632" s="270">
        <v>89127.020939141032</v>
      </c>
      <c r="E632" s="270">
        <v>58685.265058842153</v>
      </c>
      <c r="F632" s="270">
        <v>64125.521847665572</v>
      </c>
      <c r="G632" s="270">
        <v>67991.589474062188</v>
      </c>
      <c r="H632" s="270">
        <v>0</v>
      </c>
      <c r="I632" s="270">
        <v>0</v>
      </c>
      <c r="J632" s="270">
        <v>0</v>
      </c>
      <c r="K632" s="269">
        <v>24789.199019685035</v>
      </c>
      <c r="L632" s="269">
        <v>16334.131562992123</v>
      </c>
      <c r="M632" s="252">
        <v>13116.734258530181</v>
      </c>
      <c r="N632" s="239">
        <f t="shared" si="83"/>
        <v>428609.72024721873</v>
      </c>
      <c r="O632" s="93"/>
      <c r="P632" s="261"/>
    </row>
    <row r="633" spans="1:16" ht="13.5" thickBot="1" x14ac:dyDescent="0.25">
      <c r="A633" s="235" t="s">
        <v>283</v>
      </c>
      <c r="B633" s="271">
        <v>9120379.5271996576</v>
      </c>
      <c r="C633" s="271">
        <v>9660499.9561412223</v>
      </c>
      <c r="D633" s="271">
        <v>15217809.077890912</v>
      </c>
      <c r="E633" s="271">
        <v>17518406.494956452</v>
      </c>
      <c r="F633" s="271">
        <v>17586519.694926929</v>
      </c>
      <c r="G633" s="271">
        <v>17056429.509912945</v>
      </c>
      <c r="H633" s="271">
        <f>SUM(H627:H632)</f>
        <v>33885233.433794893</v>
      </c>
      <c r="I633" s="271">
        <f t="shared" ref="I633:N633" si="84">SUM(I627:I632)</f>
        <v>43556999.147323117</v>
      </c>
      <c r="J633" s="271">
        <f t="shared" si="84"/>
        <v>34808507.525107667</v>
      </c>
      <c r="K633" s="271">
        <f t="shared" si="84"/>
        <v>28038114.472133629</v>
      </c>
      <c r="L633" s="271">
        <f t="shared" si="84"/>
        <v>22606514.822603442</v>
      </c>
      <c r="M633" s="271">
        <f t="shared" si="84"/>
        <v>20935351.669470195</v>
      </c>
      <c r="N633" s="271">
        <f t="shared" si="84"/>
        <v>269990765.33146107</v>
      </c>
      <c r="O633" s="93"/>
      <c r="P633" s="261"/>
    </row>
    <row r="634" spans="1:16" ht="13.5" thickBot="1" x14ac:dyDescent="0.25">
      <c r="A634" s="235" t="s">
        <v>302</v>
      </c>
      <c r="B634" s="229">
        <f>B633/$N$633</f>
        <v>3.3780338805302436E-2</v>
      </c>
      <c r="C634" s="229">
        <f t="shared" ref="C634:M634" si="85">C633/$N$633</f>
        <v>3.5780853260967138E-2</v>
      </c>
      <c r="D634" s="229">
        <f t="shared" si="85"/>
        <v>5.6364183638682529E-2</v>
      </c>
      <c r="E634" s="229">
        <f t="shared" si="85"/>
        <v>6.4885206253071412E-2</v>
      </c>
      <c r="F634" s="229">
        <f t="shared" si="85"/>
        <v>6.5137485992664931E-2</v>
      </c>
      <c r="G634" s="229">
        <f t="shared" si="85"/>
        <v>6.3174121859216864E-2</v>
      </c>
      <c r="H634" s="229">
        <f t="shared" si="85"/>
        <v>0.12550515715674504</v>
      </c>
      <c r="I634" s="229">
        <f t="shared" si="85"/>
        <v>0.16132773687221952</v>
      </c>
      <c r="J634" s="229">
        <f t="shared" si="85"/>
        <v>0.12892480778879276</v>
      </c>
      <c r="K634" s="229">
        <f t="shared" si="85"/>
        <v>0.10384842028841958</v>
      </c>
      <c r="L634" s="229">
        <f t="shared" si="85"/>
        <v>8.3730696473451507E-2</v>
      </c>
      <c r="M634" s="229">
        <f t="shared" si="85"/>
        <v>7.7540991610466292E-2</v>
      </c>
      <c r="N634" s="264">
        <v>0.99999999999999989</v>
      </c>
    </row>
    <row r="654" spans="1:14" x14ac:dyDescent="0.2">
      <c r="A654" s="808" t="s">
        <v>590</v>
      </c>
      <c r="B654" s="809"/>
      <c r="C654" s="809"/>
      <c r="D654" s="809"/>
      <c r="E654" s="809"/>
      <c r="F654" s="809"/>
      <c r="G654" s="809"/>
    </row>
    <row r="655" spans="1:14" ht="13.5" thickBot="1" x14ac:dyDescent="0.25">
      <c r="A655" s="612"/>
      <c r="B655" s="613"/>
      <c r="C655" s="613"/>
      <c r="D655" s="613"/>
      <c r="E655" s="613"/>
      <c r="F655" s="613"/>
      <c r="G655" s="613"/>
    </row>
    <row r="656" spans="1:14" ht="18.75" thickBot="1" x14ac:dyDescent="0.3">
      <c r="A656" s="802" t="s">
        <v>306</v>
      </c>
      <c r="B656" s="803"/>
      <c r="C656" s="803"/>
      <c r="D656" s="803"/>
      <c r="E656" s="803"/>
      <c r="F656" s="803"/>
      <c r="G656" s="803"/>
      <c r="H656" s="803"/>
      <c r="I656" s="803"/>
      <c r="J656" s="803"/>
      <c r="K656" s="803"/>
      <c r="L656" s="803"/>
      <c r="M656" s="803"/>
      <c r="N656" s="804"/>
    </row>
    <row r="657" spans="1:16" ht="15.75" thickBot="1" x14ac:dyDescent="0.3">
      <c r="A657" s="248"/>
      <c r="B657" s="209" t="s">
        <v>44</v>
      </c>
      <c r="C657" s="209" t="s">
        <v>45</v>
      </c>
      <c r="D657" s="209" t="s">
        <v>46</v>
      </c>
      <c r="E657" s="209" t="s">
        <v>47</v>
      </c>
      <c r="F657" s="209" t="s">
        <v>48</v>
      </c>
      <c r="G657" s="209" t="s">
        <v>49</v>
      </c>
      <c r="H657" s="673" t="s">
        <v>50</v>
      </c>
      <c r="I657" s="673" t="s">
        <v>51</v>
      </c>
      <c r="J657" s="673" t="s">
        <v>52</v>
      </c>
      <c r="K657" s="673" t="s">
        <v>53</v>
      </c>
      <c r="L657" s="673" t="s">
        <v>54</v>
      </c>
      <c r="M657" s="673" t="s">
        <v>55</v>
      </c>
      <c r="N657" s="622" t="s">
        <v>13</v>
      </c>
    </row>
    <row r="658" spans="1:16" x14ac:dyDescent="0.2">
      <c r="A658" s="250" t="s">
        <v>286</v>
      </c>
      <c r="B658" s="267">
        <v>412694.76098661229</v>
      </c>
      <c r="C658" s="267">
        <v>464384.22839057044</v>
      </c>
      <c r="D658" s="267">
        <v>576331.80624272407</v>
      </c>
      <c r="E658" s="260">
        <v>0</v>
      </c>
      <c r="F658" s="267">
        <v>0</v>
      </c>
      <c r="G658" s="267">
        <v>0</v>
      </c>
      <c r="H658" s="267">
        <v>4431422.154526596</v>
      </c>
      <c r="I658" s="267">
        <v>6161816.1780513767</v>
      </c>
      <c r="J658" s="267">
        <v>4282782.2838871889</v>
      </c>
      <c r="K658" s="267">
        <v>2234030.0381016461</v>
      </c>
      <c r="L658" s="269">
        <v>1220537.3106958461</v>
      </c>
      <c r="M658" s="252">
        <v>1100094.2708386423</v>
      </c>
      <c r="N658" s="239">
        <f>SUM(B658:M658)</f>
        <v>20884093.031721201</v>
      </c>
      <c r="O658" s="261"/>
      <c r="P658" s="261"/>
    </row>
    <row r="659" spans="1:16" x14ac:dyDescent="0.2">
      <c r="A659" s="233" t="s">
        <v>288</v>
      </c>
      <c r="B659" s="270">
        <v>4355821.2645613002</v>
      </c>
      <c r="C659" s="270">
        <v>5135599.5615488952</v>
      </c>
      <c r="D659" s="270">
        <v>7724920.1414406551</v>
      </c>
      <c r="E659" s="262">
        <v>6891649.9543358246</v>
      </c>
      <c r="F659" s="270">
        <v>8882435.8566150609</v>
      </c>
      <c r="G659" s="270">
        <v>8173813.7723817825</v>
      </c>
      <c r="H659" s="270">
        <v>26881337.99139747</v>
      </c>
      <c r="I659" s="270">
        <v>37139912.985332936</v>
      </c>
      <c r="J659" s="270">
        <v>26021646.997233804</v>
      </c>
      <c r="K659" s="270">
        <v>8143497.4968053922</v>
      </c>
      <c r="L659" s="269">
        <v>6997502.4800270088</v>
      </c>
      <c r="M659" s="252">
        <v>6530091.3767453488</v>
      </c>
      <c r="N659" s="239">
        <f t="shared" ref="N659:N664" si="86">SUM(B659:M659)</f>
        <v>152878229.87842548</v>
      </c>
      <c r="O659" s="261"/>
      <c r="P659" s="261"/>
    </row>
    <row r="660" spans="1:16" x14ac:dyDescent="0.2">
      <c r="A660" s="233" t="s">
        <v>290</v>
      </c>
      <c r="B660" s="270">
        <v>4027919.0321415626</v>
      </c>
      <c r="C660" s="270">
        <v>4872606.3285305751</v>
      </c>
      <c r="D660" s="270">
        <v>7945783.4016255969</v>
      </c>
      <c r="E660" s="262">
        <v>8294149.1907937033</v>
      </c>
      <c r="F660" s="270">
        <v>10710527.432076655</v>
      </c>
      <c r="G660" s="270">
        <v>9939522.6357966438</v>
      </c>
      <c r="H660" s="270">
        <v>22077843.533254355</v>
      </c>
      <c r="I660" s="270">
        <v>29565036.941417724</v>
      </c>
      <c r="J660" s="270">
        <v>20094568.649412844</v>
      </c>
      <c r="K660" s="270">
        <v>4201382.5965075511</v>
      </c>
      <c r="L660" s="269">
        <v>2938901.5554976417</v>
      </c>
      <c r="M660" s="252">
        <v>2744002.8373420783</v>
      </c>
      <c r="N660" s="239">
        <f>SUM(B660:M660)</f>
        <v>127412244.13439694</v>
      </c>
      <c r="O660" s="261"/>
      <c r="P660" s="261"/>
    </row>
    <row r="661" spans="1:16" x14ac:dyDescent="0.2">
      <c r="A661" s="233" t="s">
        <v>292</v>
      </c>
      <c r="B661" s="270">
        <v>6392414.9150577504</v>
      </c>
      <c r="C661" s="270">
        <v>6192240.4129500333</v>
      </c>
      <c r="D661" s="270">
        <v>12366851.55678194</v>
      </c>
      <c r="E661" s="262">
        <v>13539793.703621207</v>
      </c>
      <c r="F661" s="270">
        <v>17356296.744378123</v>
      </c>
      <c r="G661" s="270">
        <v>16062742.431957204</v>
      </c>
      <c r="H661" s="270">
        <v>33290643.311018091</v>
      </c>
      <c r="I661" s="270">
        <v>44607493.686390467</v>
      </c>
      <c r="J661" s="270">
        <v>32234768.316654794</v>
      </c>
      <c r="K661" s="270">
        <v>19453375.607133124</v>
      </c>
      <c r="L661" s="269">
        <v>13167162.814301342</v>
      </c>
      <c r="M661" s="252">
        <v>11877899.752213245</v>
      </c>
      <c r="N661" s="239">
        <f>SUM(B661:M661)</f>
        <v>226541683.25245732</v>
      </c>
      <c r="O661" s="93"/>
      <c r="P661" s="261"/>
    </row>
    <row r="662" spans="1:16" x14ac:dyDescent="0.2">
      <c r="A662" s="233" t="s">
        <v>294</v>
      </c>
      <c r="B662" s="270">
        <v>1550626.5128881251</v>
      </c>
      <c r="C662" s="270">
        <v>1890892.7279840501</v>
      </c>
      <c r="D662" s="270">
        <v>2787360.9886359181</v>
      </c>
      <c r="E662" s="262">
        <v>1053653.7938341016</v>
      </c>
      <c r="F662" s="270">
        <v>1379434.3140154271</v>
      </c>
      <c r="G662" s="270">
        <v>1270840.5563209273</v>
      </c>
      <c r="H662" s="270">
        <v>14619894.902423684</v>
      </c>
      <c r="I662" s="270">
        <v>20889601.068838585</v>
      </c>
      <c r="J662" s="270">
        <v>13691998.752213418</v>
      </c>
      <c r="K662" s="270">
        <v>3135518.9815342952</v>
      </c>
      <c r="L662" s="269">
        <v>2633130.8016667427</v>
      </c>
      <c r="M662" s="252">
        <v>2350815.412416101</v>
      </c>
      <c r="N662" s="239">
        <f t="shared" si="86"/>
        <v>67253768.81277138</v>
      </c>
      <c r="O662" s="93"/>
      <c r="P662" s="261"/>
    </row>
    <row r="663" spans="1:16" x14ac:dyDescent="0.2">
      <c r="A663" s="233" t="s">
        <v>296</v>
      </c>
      <c r="B663" s="270">
        <v>1399081.9542411065</v>
      </c>
      <c r="C663" s="270">
        <v>1764504.7546910492</v>
      </c>
      <c r="D663" s="270">
        <v>2616193.0851251814</v>
      </c>
      <c r="E663" s="262">
        <v>1955042.6638544849</v>
      </c>
      <c r="F663" s="270">
        <v>2461825.0217820001</v>
      </c>
      <c r="G663" s="270">
        <v>2327518.3904337995</v>
      </c>
      <c r="H663" s="270">
        <v>9399596.6711315699</v>
      </c>
      <c r="I663" s="270">
        <v>12665109.243943553</v>
      </c>
      <c r="J663" s="270">
        <v>8887507.8827738725</v>
      </c>
      <c r="K663" s="270">
        <v>4130927.4732678067</v>
      </c>
      <c r="L663" s="269">
        <v>3507833.2952010436</v>
      </c>
      <c r="M663" s="252">
        <v>3482521.1783486204</v>
      </c>
      <c r="N663" s="239">
        <f>SUM(B663:M663)</f>
        <v>54597661.61479409</v>
      </c>
      <c r="O663" s="93"/>
      <c r="P663" s="261"/>
    </row>
    <row r="664" spans="1:16" x14ac:dyDescent="0.2">
      <c r="A664" s="233" t="s">
        <v>297</v>
      </c>
      <c r="B664" s="270">
        <v>0</v>
      </c>
      <c r="C664" s="270">
        <v>0</v>
      </c>
      <c r="D664" s="270">
        <v>0</v>
      </c>
      <c r="E664" s="262">
        <v>0</v>
      </c>
      <c r="F664" s="270">
        <v>0</v>
      </c>
      <c r="G664" s="270">
        <v>0</v>
      </c>
      <c r="H664" s="270">
        <v>0</v>
      </c>
      <c r="I664" s="270">
        <v>0</v>
      </c>
      <c r="J664" s="270">
        <v>0</v>
      </c>
      <c r="K664" s="270">
        <v>5446.8774074838357</v>
      </c>
      <c r="L664" s="269">
        <v>4304.368227465241</v>
      </c>
      <c r="M664" s="252">
        <v>4576.385062041144</v>
      </c>
      <c r="N664" s="239">
        <f t="shared" si="86"/>
        <v>14327.630696990222</v>
      </c>
      <c r="O664" s="93"/>
      <c r="P664" s="261"/>
    </row>
    <row r="665" spans="1:16" ht="13.5" thickBot="1" x14ac:dyDescent="0.25">
      <c r="A665" s="235" t="s">
        <v>283</v>
      </c>
      <c r="B665" s="271">
        <v>18138558.43987646</v>
      </c>
      <c r="C665" s="271">
        <v>20320228.014095172</v>
      </c>
      <c r="D665" s="271">
        <v>34017440.979852013</v>
      </c>
      <c r="E665" s="263">
        <v>31734289.306439318</v>
      </c>
      <c r="F665" s="271">
        <v>40790519.368867263</v>
      </c>
      <c r="G665" s="271">
        <v>37774437.786890358</v>
      </c>
      <c r="H665" s="271">
        <v>116441575.48342225</v>
      </c>
      <c r="I665" s="271">
        <f>SUM(I658:I664)</f>
        <v>151028970.10397464</v>
      </c>
      <c r="J665" s="271">
        <f t="shared" ref="J665:N665" si="87">SUM(J658:J664)</f>
        <v>105213272.88217592</v>
      </c>
      <c r="K665" s="271">
        <f t="shared" si="87"/>
        <v>41304179.0707573</v>
      </c>
      <c r="L665" s="271">
        <f t="shared" si="87"/>
        <v>30469372.625617094</v>
      </c>
      <c r="M665" s="271">
        <f t="shared" si="87"/>
        <v>28090001.212966077</v>
      </c>
      <c r="N665" s="271">
        <f t="shared" si="87"/>
        <v>649582008.35526347</v>
      </c>
      <c r="O665" s="93"/>
      <c r="P665" s="261"/>
    </row>
    <row r="666" spans="1:16" ht="13.5" thickBot="1" x14ac:dyDescent="0.25">
      <c r="A666" s="235" t="s">
        <v>302</v>
      </c>
      <c r="B666" s="229">
        <f>B665/$N$665</f>
        <v>2.7923431078091504E-2</v>
      </c>
      <c r="C666" s="229">
        <f t="shared" ref="C666:M666" si="88">C665/$N$665</f>
        <v>3.128200558624742E-2</v>
      </c>
      <c r="D666" s="229">
        <f t="shared" si="88"/>
        <v>5.2368200692602167E-2</v>
      </c>
      <c r="E666" s="229">
        <f t="shared" si="88"/>
        <v>4.8853399414171411E-2</v>
      </c>
      <c r="F666" s="229">
        <f t="shared" si="88"/>
        <v>6.2795026408056676E-2</v>
      </c>
      <c r="G666" s="229">
        <f t="shared" si="88"/>
        <v>5.8151915079259875E-2</v>
      </c>
      <c r="H666" s="229">
        <f t="shared" si="88"/>
        <v>0.17925615855379276</v>
      </c>
      <c r="I666" s="229">
        <f t="shared" si="88"/>
        <v>0.23250177523601492</v>
      </c>
      <c r="J666" s="229">
        <f t="shared" si="88"/>
        <v>0.16197073122233649</v>
      </c>
      <c r="K666" s="229">
        <f t="shared" si="88"/>
        <v>6.358578060888595E-2</v>
      </c>
      <c r="L666" s="229">
        <f t="shared" si="88"/>
        <v>4.6906121526926685E-2</v>
      </c>
      <c r="M666" s="229">
        <f t="shared" si="88"/>
        <v>4.3243194626171585E-2</v>
      </c>
      <c r="N666" s="264">
        <v>0.99999999999999989</v>
      </c>
    </row>
  </sheetData>
  <mergeCells count="39">
    <mergeCell ref="A516:E516"/>
    <mergeCell ref="A9:F9"/>
    <mergeCell ref="A467:G467"/>
    <mergeCell ref="A470:E470"/>
    <mergeCell ref="B471:B472"/>
    <mergeCell ref="C471:C472"/>
    <mergeCell ref="A483:N483"/>
    <mergeCell ref="A419:E419"/>
    <mergeCell ref="A370:G370"/>
    <mergeCell ref="A373:E373"/>
    <mergeCell ref="B374:B375"/>
    <mergeCell ref="C374:C375"/>
    <mergeCell ref="A386:N386"/>
    <mergeCell ref="B72:B73"/>
    <mergeCell ref="C72:C73"/>
    <mergeCell ref="A117:E117"/>
    <mergeCell ref="A623:G623"/>
    <mergeCell ref="A625:N625"/>
    <mergeCell ref="A654:G654"/>
    <mergeCell ref="A656:N656"/>
    <mergeCell ref="A564:G564"/>
    <mergeCell ref="A566:G566"/>
    <mergeCell ref="A4:K4"/>
    <mergeCell ref="A7:G7"/>
    <mergeCell ref="A68:G68"/>
    <mergeCell ref="A71:E71"/>
    <mergeCell ref="A84:N84"/>
    <mergeCell ref="A169:G169"/>
    <mergeCell ref="A172:E172"/>
    <mergeCell ref="B173:B174"/>
    <mergeCell ref="C173:C174"/>
    <mergeCell ref="A286:N286"/>
    <mergeCell ref="A319:E319"/>
    <mergeCell ref="A185:N185"/>
    <mergeCell ref="A218:E218"/>
    <mergeCell ref="A270:G270"/>
    <mergeCell ref="A273:E273"/>
    <mergeCell ref="B274:B275"/>
    <mergeCell ref="C274:C275"/>
  </mergeCells>
  <pageMargins left="0.75" right="0.75" top="1" bottom="1" header="0" footer="0"/>
  <pageSetup paperSize="9" scale="49" orientation="portrait" r:id="rId1"/>
  <headerFooter alignWithMargins="0"/>
  <rowBreaks count="2" manualBreakCount="2">
    <brk id="128" max="13" man="1"/>
    <brk id="267" max="16383" man="1"/>
  </rowBreaks>
  <colBreaks count="1" manualBreakCount="1">
    <brk id="12" max="34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2B0B-79A3-4287-BB49-443C8EE371BD}">
  <dimension ref="A4:I18"/>
  <sheetViews>
    <sheetView topLeftCell="A4" workbookViewId="0">
      <selection activeCell="D7" sqref="D7"/>
    </sheetView>
  </sheetViews>
  <sheetFormatPr baseColWidth="10" defaultRowHeight="12.75" x14ac:dyDescent="0.2"/>
  <cols>
    <col min="1" max="1" width="19.42578125" style="22" bestFit="1" customWidth="1"/>
    <col min="2" max="2" width="12.7109375" style="22" bestFit="1" customWidth="1"/>
    <col min="3" max="4" width="12.7109375" style="22" customWidth="1"/>
    <col min="5" max="5" width="11.42578125" style="22"/>
    <col min="6" max="6" width="18.85546875" style="22" bestFit="1" customWidth="1"/>
    <col min="7" max="8" width="12.7109375" style="22" customWidth="1"/>
    <col min="9" max="256" width="11.42578125" style="22"/>
    <col min="257" max="257" width="19.42578125" style="22" bestFit="1" customWidth="1"/>
    <col min="258" max="258" width="12.7109375" style="22" bestFit="1" customWidth="1"/>
    <col min="259" max="260" width="12.7109375" style="22" customWidth="1"/>
    <col min="261" max="261" width="11.42578125" style="22"/>
    <col min="262" max="262" width="18.85546875" style="22" bestFit="1" customWidth="1"/>
    <col min="263" max="264" width="12.7109375" style="22" customWidth="1"/>
    <col min="265" max="512" width="11.42578125" style="22"/>
    <col min="513" max="513" width="19.42578125" style="22" bestFit="1" customWidth="1"/>
    <col min="514" max="514" width="12.7109375" style="22" bestFit="1" customWidth="1"/>
    <col min="515" max="516" width="12.7109375" style="22" customWidth="1"/>
    <col min="517" max="517" width="11.42578125" style="22"/>
    <col min="518" max="518" width="18.85546875" style="22" bestFit="1" customWidth="1"/>
    <col min="519" max="520" width="12.7109375" style="22" customWidth="1"/>
    <col min="521" max="768" width="11.42578125" style="22"/>
    <col min="769" max="769" width="19.42578125" style="22" bestFit="1" customWidth="1"/>
    <col min="770" max="770" width="12.7109375" style="22" bestFit="1" customWidth="1"/>
    <col min="771" max="772" width="12.7109375" style="22" customWidth="1"/>
    <col min="773" max="773" width="11.42578125" style="22"/>
    <col min="774" max="774" width="18.85546875" style="22" bestFit="1" customWidth="1"/>
    <col min="775" max="776" width="12.7109375" style="22" customWidth="1"/>
    <col min="777" max="1024" width="11.42578125" style="22"/>
    <col min="1025" max="1025" width="19.42578125" style="22" bestFit="1" customWidth="1"/>
    <col min="1026" max="1026" width="12.7109375" style="22" bestFit="1" customWidth="1"/>
    <col min="1027" max="1028" width="12.7109375" style="22" customWidth="1"/>
    <col min="1029" max="1029" width="11.42578125" style="22"/>
    <col min="1030" max="1030" width="18.85546875" style="22" bestFit="1" customWidth="1"/>
    <col min="1031" max="1032" width="12.7109375" style="22" customWidth="1"/>
    <col min="1033" max="1280" width="11.42578125" style="22"/>
    <col min="1281" max="1281" width="19.42578125" style="22" bestFit="1" customWidth="1"/>
    <col min="1282" max="1282" width="12.7109375" style="22" bestFit="1" customWidth="1"/>
    <col min="1283" max="1284" width="12.7109375" style="22" customWidth="1"/>
    <col min="1285" max="1285" width="11.42578125" style="22"/>
    <col min="1286" max="1286" width="18.85546875" style="22" bestFit="1" customWidth="1"/>
    <col min="1287" max="1288" width="12.7109375" style="22" customWidth="1"/>
    <col min="1289" max="1536" width="11.42578125" style="22"/>
    <col min="1537" max="1537" width="19.42578125" style="22" bestFit="1" customWidth="1"/>
    <col min="1538" max="1538" width="12.7109375" style="22" bestFit="1" customWidth="1"/>
    <col min="1539" max="1540" width="12.7109375" style="22" customWidth="1"/>
    <col min="1541" max="1541" width="11.42578125" style="22"/>
    <col min="1542" max="1542" width="18.85546875" style="22" bestFit="1" customWidth="1"/>
    <col min="1543" max="1544" width="12.7109375" style="22" customWidth="1"/>
    <col min="1545" max="1792" width="11.42578125" style="22"/>
    <col min="1793" max="1793" width="19.42578125" style="22" bestFit="1" customWidth="1"/>
    <col min="1794" max="1794" width="12.7109375" style="22" bestFit="1" customWidth="1"/>
    <col min="1795" max="1796" width="12.7109375" style="22" customWidth="1"/>
    <col min="1797" max="1797" width="11.42578125" style="22"/>
    <col min="1798" max="1798" width="18.85546875" style="22" bestFit="1" customWidth="1"/>
    <col min="1799" max="1800" width="12.7109375" style="22" customWidth="1"/>
    <col min="1801" max="2048" width="11.42578125" style="22"/>
    <col min="2049" max="2049" width="19.42578125" style="22" bestFit="1" customWidth="1"/>
    <col min="2050" max="2050" width="12.7109375" style="22" bestFit="1" customWidth="1"/>
    <col min="2051" max="2052" width="12.7109375" style="22" customWidth="1"/>
    <col min="2053" max="2053" width="11.42578125" style="22"/>
    <col min="2054" max="2054" width="18.85546875" style="22" bestFit="1" customWidth="1"/>
    <col min="2055" max="2056" width="12.7109375" style="22" customWidth="1"/>
    <col min="2057" max="2304" width="11.42578125" style="22"/>
    <col min="2305" max="2305" width="19.42578125" style="22" bestFit="1" customWidth="1"/>
    <col min="2306" max="2306" width="12.7109375" style="22" bestFit="1" customWidth="1"/>
    <col min="2307" max="2308" width="12.7109375" style="22" customWidth="1"/>
    <col min="2309" max="2309" width="11.42578125" style="22"/>
    <col min="2310" max="2310" width="18.85546875" style="22" bestFit="1" customWidth="1"/>
    <col min="2311" max="2312" width="12.7109375" style="22" customWidth="1"/>
    <col min="2313" max="2560" width="11.42578125" style="22"/>
    <col min="2561" max="2561" width="19.42578125" style="22" bestFit="1" customWidth="1"/>
    <col min="2562" max="2562" width="12.7109375" style="22" bestFit="1" customWidth="1"/>
    <col min="2563" max="2564" width="12.7109375" style="22" customWidth="1"/>
    <col min="2565" max="2565" width="11.42578125" style="22"/>
    <col min="2566" max="2566" width="18.85546875" style="22" bestFit="1" customWidth="1"/>
    <col min="2567" max="2568" width="12.7109375" style="22" customWidth="1"/>
    <col min="2569" max="2816" width="11.42578125" style="22"/>
    <col min="2817" max="2817" width="19.42578125" style="22" bestFit="1" customWidth="1"/>
    <col min="2818" max="2818" width="12.7109375" style="22" bestFit="1" customWidth="1"/>
    <col min="2819" max="2820" width="12.7109375" style="22" customWidth="1"/>
    <col min="2821" max="2821" width="11.42578125" style="22"/>
    <col min="2822" max="2822" width="18.85546875" style="22" bestFit="1" customWidth="1"/>
    <col min="2823" max="2824" width="12.7109375" style="22" customWidth="1"/>
    <col min="2825" max="3072" width="11.42578125" style="22"/>
    <col min="3073" max="3073" width="19.42578125" style="22" bestFit="1" customWidth="1"/>
    <col min="3074" max="3074" width="12.7109375" style="22" bestFit="1" customWidth="1"/>
    <col min="3075" max="3076" width="12.7109375" style="22" customWidth="1"/>
    <col min="3077" max="3077" width="11.42578125" style="22"/>
    <col min="3078" max="3078" width="18.85546875" style="22" bestFit="1" customWidth="1"/>
    <col min="3079" max="3080" width="12.7109375" style="22" customWidth="1"/>
    <col min="3081" max="3328" width="11.42578125" style="22"/>
    <col min="3329" max="3329" width="19.42578125" style="22" bestFit="1" customWidth="1"/>
    <col min="3330" max="3330" width="12.7109375" style="22" bestFit="1" customWidth="1"/>
    <col min="3331" max="3332" width="12.7109375" style="22" customWidth="1"/>
    <col min="3333" max="3333" width="11.42578125" style="22"/>
    <col min="3334" max="3334" width="18.85546875" style="22" bestFit="1" customWidth="1"/>
    <col min="3335" max="3336" width="12.7109375" style="22" customWidth="1"/>
    <col min="3337" max="3584" width="11.42578125" style="22"/>
    <col min="3585" max="3585" width="19.42578125" style="22" bestFit="1" customWidth="1"/>
    <col min="3586" max="3586" width="12.7109375" style="22" bestFit="1" customWidth="1"/>
    <col min="3587" max="3588" width="12.7109375" style="22" customWidth="1"/>
    <col min="3589" max="3589" width="11.42578125" style="22"/>
    <col min="3590" max="3590" width="18.85546875" style="22" bestFit="1" customWidth="1"/>
    <col min="3591" max="3592" width="12.7109375" style="22" customWidth="1"/>
    <col min="3593" max="3840" width="11.42578125" style="22"/>
    <col min="3841" max="3841" width="19.42578125" style="22" bestFit="1" customWidth="1"/>
    <col min="3842" max="3842" width="12.7109375" style="22" bestFit="1" customWidth="1"/>
    <col min="3843" max="3844" width="12.7109375" style="22" customWidth="1"/>
    <col min="3845" max="3845" width="11.42578125" style="22"/>
    <col min="3846" max="3846" width="18.85546875" style="22" bestFit="1" customWidth="1"/>
    <col min="3847" max="3848" width="12.7109375" style="22" customWidth="1"/>
    <col min="3849" max="4096" width="11.42578125" style="22"/>
    <col min="4097" max="4097" width="19.42578125" style="22" bestFit="1" customWidth="1"/>
    <col min="4098" max="4098" width="12.7109375" style="22" bestFit="1" customWidth="1"/>
    <col min="4099" max="4100" width="12.7109375" style="22" customWidth="1"/>
    <col min="4101" max="4101" width="11.42578125" style="22"/>
    <col min="4102" max="4102" width="18.85546875" style="22" bestFit="1" customWidth="1"/>
    <col min="4103" max="4104" width="12.7109375" style="22" customWidth="1"/>
    <col min="4105" max="4352" width="11.42578125" style="22"/>
    <col min="4353" max="4353" width="19.42578125" style="22" bestFit="1" customWidth="1"/>
    <col min="4354" max="4354" width="12.7109375" style="22" bestFit="1" customWidth="1"/>
    <col min="4355" max="4356" width="12.7109375" style="22" customWidth="1"/>
    <col min="4357" max="4357" width="11.42578125" style="22"/>
    <col min="4358" max="4358" width="18.85546875" style="22" bestFit="1" customWidth="1"/>
    <col min="4359" max="4360" width="12.7109375" style="22" customWidth="1"/>
    <col min="4361" max="4608" width="11.42578125" style="22"/>
    <col min="4609" max="4609" width="19.42578125" style="22" bestFit="1" customWidth="1"/>
    <col min="4610" max="4610" width="12.7109375" style="22" bestFit="1" customWidth="1"/>
    <col min="4611" max="4612" width="12.7109375" style="22" customWidth="1"/>
    <col min="4613" max="4613" width="11.42578125" style="22"/>
    <col min="4614" max="4614" width="18.85546875" style="22" bestFit="1" customWidth="1"/>
    <col min="4615" max="4616" width="12.7109375" style="22" customWidth="1"/>
    <col min="4617" max="4864" width="11.42578125" style="22"/>
    <col min="4865" max="4865" width="19.42578125" style="22" bestFit="1" customWidth="1"/>
    <col min="4866" max="4866" width="12.7109375" style="22" bestFit="1" customWidth="1"/>
    <col min="4867" max="4868" width="12.7109375" style="22" customWidth="1"/>
    <col min="4869" max="4869" width="11.42578125" style="22"/>
    <col min="4870" max="4870" width="18.85546875" style="22" bestFit="1" customWidth="1"/>
    <col min="4871" max="4872" width="12.7109375" style="22" customWidth="1"/>
    <col min="4873" max="5120" width="11.42578125" style="22"/>
    <col min="5121" max="5121" width="19.42578125" style="22" bestFit="1" customWidth="1"/>
    <col min="5122" max="5122" width="12.7109375" style="22" bestFit="1" customWidth="1"/>
    <col min="5123" max="5124" width="12.7109375" style="22" customWidth="1"/>
    <col min="5125" max="5125" width="11.42578125" style="22"/>
    <col min="5126" max="5126" width="18.85546875" style="22" bestFit="1" customWidth="1"/>
    <col min="5127" max="5128" width="12.7109375" style="22" customWidth="1"/>
    <col min="5129" max="5376" width="11.42578125" style="22"/>
    <col min="5377" max="5377" width="19.42578125" style="22" bestFit="1" customWidth="1"/>
    <col min="5378" max="5378" width="12.7109375" style="22" bestFit="1" customWidth="1"/>
    <col min="5379" max="5380" width="12.7109375" style="22" customWidth="1"/>
    <col min="5381" max="5381" width="11.42578125" style="22"/>
    <col min="5382" max="5382" width="18.85546875" style="22" bestFit="1" customWidth="1"/>
    <col min="5383" max="5384" width="12.7109375" style="22" customWidth="1"/>
    <col min="5385" max="5632" width="11.42578125" style="22"/>
    <col min="5633" max="5633" width="19.42578125" style="22" bestFit="1" customWidth="1"/>
    <col min="5634" max="5634" width="12.7109375" style="22" bestFit="1" customWidth="1"/>
    <col min="5635" max="5636" width="12.7109375" style="22" customWidth="1"/>
    <col min="5637" max="5637" width="11.42578125" style="22"/>
    <col min="5638" max="5638" width="18.85546875" style="22" bestFit="1" customWidth="1"/>
    <col min="5639" max="5640" width="12.7109375" style="22" customWidth="1"/>
    <col min="5641" max="5888" width="11.42578125" style="22"/>
    <col min="5889" max="5889" width="19.42578125" style="22" bestFit="1" customWidth="1"/>
    <col min="5890" max="5890" width="12.7109375" style="22" bestFit="1" customWidth="1"/>
    <col min="5891" max="5892" width="12.7109375" style="22" customWidth="1"/>
    <col min="5893" max="5893" width="11.42578125" style="22"/>
    <col min="5894" max="5894" width="18.85546875" style="22" bestFit="1" customWidth="1"/>
    <col min="5895" max="5896" width="12.7109375" style="22" customWidth="1"/>
    <col min="5897" max="6144" width="11.42578125" style="22"/>
    <col min="6145" max="6145" width="19.42578125" style="22" bestFit="1" customWidth="1"/>
    <col min="6146" max="6146" width="12.7109375" style="22" bestFit="1" customWidth="1"/>
    <col min="6147" max="6148" width="12.7109375" style="22" customWidth="1"/>
    <col min="6149" max="6149" width="11.42578125" style="22"/>
    <col min="6150" max="6150" width="18.85546875" style="22" bestFit="1" customWidth="1"/>
    <col min="6151" max="6152" width="12.7109375" style="22" customWidth="1"/>
    <col min="6153" max="6400" width="11.42578125" style="22"/>
    <col min="6401" max="6401" width="19.42578125" style="22" bestFit="1" customWidth="1"/>
    <col min="6402" max="6402" width="12.7109375" style="22" bestFit="1" customWidth="1"/>
    <col min="6403" max="6404" width="12.7109375" style="22" customWidth="1"/>
    <col min="6405" max="6405" width="11.42578125" style="22"/>
    <col min="6406" max="6406" width="18.85546875" style="22" bestFit="1" customWidth="1"/>
    <col min="6407" max="6408" width="12.7109375" style="22" customWidth="1"/>
    <col min="6409" max="6656" width="11.42578125" style="22"/>
    <col min="6657" max="6657" width="19.42578125" style="22" bestFit="1" customWidth="1"/>
    <col min="6658" max="6658" width="12.7109375" style="22" bestFit="1" customWidth="1"/>
    <col min="6659" max="6660" width="12.7109375" style="22" customWidth="1"/>
    <col min="6661" max="6661" width="11.42578125" style="22"/>
    <col min="6662" max="6662" width="18.85546875" style="22" bestFit="1" customWidth="1"/>
    <col min="6663" max="6664" width="12.7109375" style="22" customWidth="1"/>
    <col min="6665" max="6912" width="11.42578125" style="22"/>
    <col min="6913" max="6913" width="19.42578125" style="22" bestFit="1" customWidth="1"/>
    <col min="6914" max="6914" width="12.7109375" style="22" bestFit="1" customWidth="1"/>
    <col min="6915" max="6916" width="12.7109375" style="22" customWidth="1"/>
    <col min="6917" max="6917" width="11.42578125" style="22"/>
    <col min="6918" max="6918" width="18.85546875" style="22" bestFit="1" customWidth="1"/>
    <col min="6919" max="6920" width="12.7109375" style="22" customWidth="1"/>
    <col min="6921" max="7168" width="11.42578125" style="22"/>
    <col min="7169" max="7169" width="19.42578125" style="22" bestFit="1" customWidth="1"/>
    <col min="7170" max="7170" width="12.7109375" style="22" bestFit="1" customWidth="1"/>
    <col min="7171" max="7172" width="12.7109375" style="22" customWidth="1"/>
    <col min="7173" max="7173" width="11.42578125" style="22"/>
    <col min="7174" max="7174" width="18.85546875" style="22" bestFit="1" customWidth="1"/>
    <col min="7175" max="7176" width="12.7109375" style="22" customWidth="1"/>
    <col min="7177" max="7424" width="11.42578125" style="22"/>
    <col min="7425" max="7425" width="19.42578125" style="22" bestFit="1" customWidth="1"/>
    <col min="7426" max="7426" width="12.7109375" style="22" bestFit="1" customWidth="1"/>
    <col min="7427" max="7428" width="12.7109375" style="22" customWidth="1"/>
    <col min="7429" max="7429" width="11.42578125" style="22"/>
    <col min="7430" max="7430" width="18.85546875" style="22" bestFit="1" customWidth="1"/>
    <col min="7431" max="7432" width="12.7109375" style="22" customWidth="1"/>
    <col min="7433" max="7680" width="11.42578125" style="22"/>
    <col min="7681" max="7681" width="19.42578125" style="22" bestFit="1" customWidth="1"/>
    <col min="7682" max="7682" width="12.7109375" style="22" bestFit="1" customWidth="1"/>
    <col min="7683" max="7684" width="12.7109375" style="22" customWidth="1"/>
    <col min="7685" max="7685" width="11.42578125" style="22"/>
    <col min="7686" max="7686" width="18.85546875" style="22" bestFit="1" customWidth="1"/>
    <col min="7687" max="7688" width="12.7109375" style="22" customWidth="1"/>
    <col min="7689" max="7936" width="11.42578125" style="22"/>
    <col min="7937" max="7937" width="19.42578125" style="22" bestFit="1" customWidth="1"/>
    <col min="7938" max="7938" width="12.7109375" style="22" bestFit="1" customWidth="1"/>
    <col min="7939" max="7940" width="12.7109375" style="22" customWidth="1"/>
    <col min="7941" max="7941" width="11.42578125" style="22"/>
    <col min="7942" max="7942" width="18.85546875" style="22" bestFit="1" customWidth="1"/>
    <col min="7943" max="7944" width="12.7109375" style="22" customWidth="1"/>
    <col min="7945" max="8192" width="11.42578125" style="22"/>
    <col min="8193" max="8193" width="19.42578125" style="22" bestFit="1" customWidth="1"/>
    <col min="8194" max="8194" width="12.7109375" style="22" bestFit="1" customWidth="1"/>
    <col min="8195" max="8196" width="12.7109375" style="22" customWidth="1"/>
    <col min="8197" max="8197" width="11.42578125" style="22"/>
    <col min="8198" max="8198" width="18.85546875" style="22" bestFit="1" customWidth="1"/>
    <col min="8199" max="8200" width="12.7109375" style="22" customWidth="1"/>
    <col min="8201" max="8448" width="11.42578125" style="22"/>
    <col min="8449" max="8449" width="19.42578125" style="22" bestFit="1" customWidth="1"/>
    <col min="8450" max="8450" width="12.7109375" style="22" bestFit="1" customWidth="1"/>
    <col min="8451" max="8452" width="12.7109375" style="22" customWidth="1"/>
    <col min="8453" max="8453" width="11.42578125" style="22"/>
    <col min="8454" max="8454" width="18.85546875" style="22" bestFit="1" customWidth="1"/>
    <col min="8455" max="8456" width="12.7109375" style="22" customWidth="1"/>
    <col min="8457" max="8704" width="11.42578125" style="22"/>
    <col min="8705" max="8705" width="19.42578125" style="22" bestFit="1" customWidth="1"/>
    <col min="8706" max="8706" width="12.7109375" style="22" bestFit="1" customWidth="1"/>
    <col min="8707" max="8708" width="12.7109375" style="22" customWidth="1"/>
    <col min="8709" max="8709" width="11.42578125" style="22"/>
    <col min="8710" max="8710" width="18.85546875" style="22" bestFit="1" customWidth="1"/>
    <col min="8711" max="8712" width="12.7109375" style="22" customWidth="1"/>
    <col min="8713" max="8960" width="11.42578125" style="22"/>
    <col min="8961" max="8961" width="19.42578125" style="22" bestFit="1" customWidth="1"/>
    <col min="8962" max="8962" width="12.7109375" style="22" bestFit="1" customWidth="1"/>
    <col min="8963" max="8964" width="12.7109375" style="22" customWidth="1"/>
    <col min="8965" max="8965" width="11.42578125" style="22"/>
    <col min="8966" max="8966" width="18.85546875" style="22" bestFit="1" customWidth="1"/>
    <col min="8967" max="8968" width="12.7109375" style="22" customWidth="1"/>
    <col min="8969" max="9216" width="11.42578125" style="22"/>
    <col min="9217" max="9217" width="19.42578125" style="22" bestFit="1" customWidth="1"/>
    <col min="9218" max="9218" width="12.7109375" style="22" bestFit="1" customWidth="1"/>
    <col min="9219" max="9220" width="12.7109375" style="22" customWidth="1"/>
    <col min="9221" max="9221" width="11.42578125" style="22"/>
    <col min="9222" max="9222" width="18.85546875" style="22" bestFit="1" customWidth="1"/>
    <col min="9223" max="9224" width="12.7109375" style="22" customWidth="1"/>
    <col min="9225" max="9472" width="11.42578125" style="22"/>
    <col min="9473" max="9473" width="19.42578125" style="22" bestFit="1" customWidth="1"/>
    <col min="9474" max="9474" width="12.7109375" style="22" bestFit="1" customWidth="1"/>
    <col min="9475" max="9476" width="12.7109375" style="22" customWidth="1"/>
    <col min="9477" max="9477" width="11.42578125" style="22"/>
    <col min="9478" max="9478" width="18.85546875" style="22" bestFit="1" customWidth="1"/>
    <col min="9479" max="9480" width="12.7109375" style="22" customWidth="1"/>
    <col min="9481" max="9728" width="11.42578125" style="22"/>
    <col min="9729" max="9729" width="19.42578125" style="22" bestFit="1" customWidth="1"/>
    <col min="9730" max="9730" width="12.7109375" style="22" bestFit="1" customWidth="1"/>
    <col min="9731" max="9732" width="12.7109375" style="22" customWidth="1"/>
    <col min="9733" max="9733" width="11.42578125" style="22"/>
    <col min="9734" max="9734" width="18.85546875" style="22" bestFit="1" customWidth="1"/>
    <col min="9735" max="9736" width="12.7109375" style="22" customWidth="1"/>
    <col min="9737" max="9984" width="11.42578125" style="22"/>
    <col min="9985" max="9985" width="19.42578125" style="22" bestFit="1" customWidth="1"/>
    <col min="9986" max="9986" width="12.7109375" style="22" bestFit="1" customWidth="1"/>
    <col min="9987" max="9988" width="12.7109375" style="22" customWidth="1"/>
    <col min="9989" max="9989" width="11.42578125" style="22"/>
    <col min="9990" max="9990" width="18.85546875" style="22" bestFit="1" customWidth="1"/>
    <col min="9991" max="9992" width="12.7109375" style="22" customWidth="1"/>
    <col min="9993" max="10240" width="11.42578125" style="22"/>
    <col min="10241" max="10241" width="19.42578125" style="22" bestFit="1" customWidth="1"/>
    <col min="10242" max="10242" width="12.7109375" style="22" bestFit="1" customWidth="1"/>
    <col min="10243" max="10244" width="12.7109375" style="22" customWidth="1"/>
    <col min="10245" max="10245" width="11.42578125" style="22"/>
    <col min="10246" max="10246" width="18.85546875" style="22" bestFit="1" customWidth="1"/>
    <col min="10247" max="10248" width="12.7109375" style="22" customWidth="1"/>
    <col min="10249" max="10496" width="11.42578125" style="22"/>
    <col min="10497" max="10497" width="19.42578125" style="22" bestFit="1" customWidth="1"/>
    <col min="10498" max="10498" width="12.7109375" style="22" bestFit="1" customWidth="1"/>
    <col min="10499" max="10500" width="12.7109375" style="22" customWidth="1"/>
    <col min="10501" max="10501" width="11.42578125" style="22"/>
    <col min="10502" max="10502" width="18.85546875" style="22" bestFit="1" customWidth="1"/>
    <col min="10503" max="10504" width="12.7109375" style="22" customWidth="1"/>
    <col min="10505" max="10752" width="11.42578125" style="22"/>
    <col min="10753" max="10753" width="19.42578125" style="22" bestFit="1" customWidth="1"/>
    <col min="10754" max="10754" width="12.7109375" style="22" bestFit="1" customWidth="1"/>
    <col min="10755" max="10756" width="12.7109375" style="22" customWidth="1"/>
    <col min="10757" max="10757" width="11.42578125" style="22"/>
    <col min="10758" max="10758" width="18.85546875" style="22" bestFit="1" customWidth="1"/>
    <col min="10759" max="10760" width="12.7109375" style="22" customWidth="1"/>
    <col min="10761" max="11008" width="11.42578125" style="22"/>
    <col min="11009" max="11009" width="19.42578125" style="22" bestFit="1" customWidth="1"/>
    <col min="11010" max="11010" width="12.7109375" style="22" bestFit="1" customWidth="1"/>
    <col min="11011" max="11012" width="12.7109375" style="22" customWidth="1"/>
    <col min="11013" max="11013" width="11.42578125" style="22"/>
    <col min="11014" max="11014" width="18.85546875" style="22" bestFit="1" customWidth="1"/>
    <col min="11015" max="11016" width="12.7109375" style="22" customWidth="1"/>
    <col min="11017" max="11264" width="11.42578125" style="22"/>
    <col min="11265" max="11265" width="19.42578125" style="22" bestFit="1" customWidth="1"/>
    <col min="11266" max="11266" width="12.7109375" style="22" bestFit="1" customWidth="1"/>
    <col min="11267" max="11268" width="12.7109375" style="22" customWidth="1"/>
    <col min="11269" max="11269" width="11.42578125" style="22"/>
    <col min="11270" max="11270" width="18.85546875" style="22" bestFit="1" customWidth="1"/>
    <col min="11271" max="11272" width="12.7109375" style="22" customWidth="1"/>
    <col min="11273" max="11520" width="11.42578125" style="22"/>
    <col min="11521" max="11521" width="19.42578125" style="22" bestFit="1" customWidth="1"/>
    <col min="11522" max="11522" width="12.7109375" style="22" bestFit="1" customWidth="1"/>
    <col min="11523" max="11524" width="12.7109375" style="22" customWidth="1"/>
    <col min="11525" max="11525" width="11.42578125" style="22"/>
    <col min="11526" max="11526" width="18.85546875" style="22" bestFit="1" customWidth="1"/>
    <col min="11527" max="11528" width="12.7109375" style="22" customWidth="1"/>
    <col min="11529" max="11776" width="11.42578125" style="22"/>
    <col min="11777" max="11777" width="19.42578125" style="22" bestFit="1" customWidth="1"/>
    <col min="11778" max="11778" width="12.7109375" style="22" bestFit="1" customWidth="1"/>
    <col min="11779" max="11780" width="12.7109375" style="22" customWidth="1"/>
    <col min="11781" max="11781" width="11.42578125" style="22"/>
    <col min="11782" max="11782" width="18.85546875" style="22" bestFit="1" customWidth="1"/>
    <col min="11783" max="11784" width="12.7109375" style="22" customWidth="1"/>
    <col min="11785" max="12032" width="11.42578125" style="22"/>
    <col min="12033" max="12033" width="19.42578125" style="22" bestFit="1" customWidth="1"/>
    <col min="12034" max="12034" width="12.7109375" style="22" bestFit="1" customWidth="1"/>
    <col min="12035" max="12036" width="12.7109375" style="22" customWidth="1"/>
    <col min="12037" max="12037" width="11.42578125" style="22"/>
    <col min="12038" max="12038" width="18.85546875" style="22" bestFit="1" customWidth="1"/>
    <col min="12039" max="12040" width="12.7109375" style="22" customWidth="1"/>
    <col min="12041" max="12288" width="11.42578125" style="22"/>
    <col min="12289" max="12289" width="19.42578125" style="22" bestFit="1" customWidth="1"/>
    <col min="12290" max="12290" width="12.7109375" style="22" bestFit="1" customWidth="1"/>
    <col min="12291" max="12292" width="12.7109375" style="22" customWidth="1"/>
    <col min="12293" max="12293" width="11.42578125" style="22"/>
    <col min="12294" max="12294" width="18.85546875" style="22" bestFit="1" customWidth="1"/>
    <col min="12295" max="12296" width="12.7109375" style="22" customWidth="1"/>
    <col min="12297" max="12544" width="11.42578125" style="22"/>
    <col min="12545" max="12545" width="19.42578125" style="22" bestFit="1" customWidth="1"/>
    <col min="12546" max="12546" width="12.7109375" style="22" bestFit="1" customWidth="1"/>
    <col min="12547" max="12548" width="12.7109375" style="22" customWidth="1"/>
    <col min="12549" max="12549" width="11.42578125" style="22"/>
    <col min="12550" max="12550" width="18.85546875" style="22" bestFit="1" customWidth="1"/>
    <col min="12551" max="12552" width="12.7109375" style="22" customWidth="1"/>
    <col min="12553" max="12800" width="11.42578125" style="22"/>
    <col min="12801" max="12801" width="19.42578125" style="22" bestFit="1" customWidth="1"/>
    <col min="12802" max="12802" width="12.7109375" style="22" bestFit="1" customWidth="1"/>
    <col min="12803" max="12804" width="12.7109375" style="22" customWidth="1"/>
    <col min="12805" max="12805" width="11.42578125" style="22"/>
    <col min="12806" max="12806" width="18.85546875" style="22" bestFit="1" customWidth="1"/>
    <col min="12807" max="12808" width="12.7109375" style="22" customWidth="1"/>
    <col min="12809" max="13056" width="11.42578125" style="22"/>
    <col min="13057" max="13057" width="19.42578125" style="22" bestFit="1" customWidth="1"/>
    <col min="13058" max="13058" width="12.7109375" style="22" bestFit="1" customWidth="1"/>
    <col min="13059" max="13060" width="12.7109375" style="22" customWidth="1"/>
    <col min="13061" max="13061" width="11.42578125" style="22"/>
    <col min="13062" max="13062" width="18.85546875" style="22" bestFit="1" customWidth="1"/>
    <col min="13063" max="13064" width="12.7109375" style="22" customWidth="1"/>
    <col min="13065" max="13312" width="11.42578125" style="22"/>
    <col min="13313" max="13313" width="19.42578125" style="22" bestFit="1" customWidth="1"/>
    <col min="13314" max="13314" width="12.7109375" style="22" bestFit="1" customWidth="1"/>
    <col min="13315" max="13316" width="12.7109375" style="22" customWidth="1"/>
    <col min="13317" max="13317" width="11.42578125" style="22"/>
    <col min="13318" max="13318" width="18.85546875" style="22" bestFit="1" customWidth="1"/>
    <col min="13319" max="13320" width="12.7109375" style="22" customWidth="1"/>
    <col min="13321" max="13568" width="11.42578125" style="22"/>
    <col min="13569" max="13569" width="19.42578125" style="22" bestFit="1" customWidth="1"/>
    <col min="13570" max="13570" width="12.7109375" style="22" bestFit="1" customWidth="1"/>
    <col min="13571" max="13572" width="12.7109375" style="22" customWidth="1"/>
    <col min="13573" max="13573" width="11.42578125" style="22"/>
    <col min="13574" max="13574" width="18.85546875" style="22" bestFit="1" customWidth="1"/>
    <col min="13575" max="13576" width="12.7109375" style="22" customWidth="1"/>
    <col min="13577" max="13824" width="11.42578125" style="22"/>
    <col min="13825" max="13825" width="19.42578125" style="22" bestFit="1" customWidth="1"/>
    <col min="13826" max="13826" width="12.7109375" style="22" bestFit="1" customWidth="1"/>
    <col min="13827" max="13828" width="12.7109375" style="22" customWidth="1"/>
    <col min="13829" max="13829" width="11.42578125" style="22"/>
    <col min="13830" max="13830" width="18.85546875" style="22" bestFit="1" customWidth="1"/>
    <col min="13831" max="13832" width="12.7109375" style="22" customWidth="1"/>
    <col min="13833" max="14080" width="11.42578125" style="22"/>
    <col min="14081" max="14081" width="19.42578125" style="22" bestFit="1" customWidth="1"/>
    <col min="14082" max="14082" width="12.7109375" style="22" bestFit="1" customWidth="1"/>
    <col min="14083" max="14084" width="12.7109375" style="22" customWidth="1"/>
    <col min="14085" max="14085" width="11.42578125" style="22"/>
    <col min="14086" max="14086" width="18.85546875" style="22" bestFit="1" customWidth="1"/>
    <col min="14087" max="14088" width="12.7109375" style="22" customWidth="1"/>
    <col min="14089" max="14336" width="11.42578125" style="22"/>
    <col min="14337" max="14337" width="19.42578125" style="22" bestFit="1" customWidth="1"/>
    <col min="14338" max="14338" width="12.7109375" style="22" bestFit="1" customWidth="1"/>
    <col min="14339" max="14340" width="12.7109375" style="22" customWidth="1"/>
    <col min="14341" max="14341" width="11.42578125" style="22"/>
    <col min="14342" max="14342" width="18.85546875" style="22" bestFit="1" customWidth="1"/>
    <col min="14343" max="14344" width="12.7109375" style="22" customWidth="1"/>
    <col min="14345" max="14592" width="11.42578125" style="22"/>
    <col min="14593" max="14593" width="19.42578125" style="22" bestFit="1" customWidth="1"/>
    <col min="14594" max="14594" width="12.7109375" style="22" bestFit="1" customWidth="1"/>
    <col min="14595" max="14596" width="12.7109375" style="22" customWidth="1"/>
    <col min="14597" max="14597" width="11.42578125" style="22"/>
    <col min="14598" max="14598" width="18.85546875" style="22" bestFit="1" customWidth="1"/>
    <col min="14599" max="14600" width="12.7109375" style="22" customWidth="1"/>
    <col min="14601" max="14848" width="11.42578125" style="22"/>
    <col min="14849" max="14849" width="19.42578125" style="22" bestFit="1" customWidth="1"/>
    <col min="14850" max="14850" width="12.7109375" style="22" bestFit="1" customWidth="1"/>
    <col min="14851" max="14852" width="12.7109375" style="22" customWidth="1"/>
    <col min="14853" max="14853" width="11.42578125" style="22"/>
    <col min="14854" max="14854" width="18.85546875" style="22" bestFit="1" customWidth="1"/>
    <col min="14855" max="14856" width="12.7109375" style="22" customWidth="1"/>
    <col min="14857" max="15104" width="11.42578125" style="22"/>
    <col min="15105" max="15105" width="19.42578125" style="22" bestFit="1" customWidth="1"/>
    <col min="15106" max="15106" width="12.7109375" style="22" bestFit="1" customWidth="1"/>
    <col min="15107" max="15108" width="12.7109375" style="22" customWidth="1"/>
    <col min="15109" max="15109" width="11.42578125" style="22"/>
    <col min="15110" max="15110" width="18.85546875" style="22" bestFit="1" customWidth="1"/>
    <col min="15111" max="15112" width="12.7109375" style="22" customWidth="1"/>
    <col min="15113" max="15360" width="11.42578125" style="22"/>
    <col min="15361" max="15361" width="19.42578125" style="22" bestFit="1" customWidth="1"/>
    <col min="15362" max="15362" width="12.7109375" style="22" bestFit="1" customWidth="1"/>
    <col min="15363" max="15364" width="12.7109375" style="22" customWidth="1"/>
    <col min="15365" max="15365" width="11.42578125" style="22"/>
    <col min="15366" max="15366" width="18.85546875" style="22" bestFit="1" customWidth="1"/>
    <col min="15367" max="15368" width="12.7109375" style="22" customWidth="1"/>
    <col min="15369" max="15616" width="11.42578125" style="22"/>
    <col min="15617" max="15617" width="19.42578125" style="22" bestFit="1" customWidth="1"/>
    <col min="15618" max="15618" width="12.7109375" style="22" bestFit="1" customWidth="1"/>
    <col min="15619" max="15620" width="12.7109375" style="22" customWidth="1"/>
    <col min="15621" max="15621" width="11.42578125" style="22"/>
    <col min="15622" max="15622" width="18.85546875" style="22" bestFit="1" customWidth="1"/>
    <col min="15623" max="15624" width="12.7109375" style="22" customWidth="1"/>
    <col min="15625" max="15872" width="11.42578125" style="22"/>
    <col min="15873" max="15873" width="19.42578125" style="22" bestFit="1" customWidth="1"/>
    <col min="15874" max="15874" width="12.7109375" style="22" bestFit="1" customWidth="1"/>
    <col min="15875" max="15876" width="12.7109375" style="22" customWidth="1"/>
    <col min="15877" max="15877" width="11.42578125" style="22"/>
    <col min="15878" max="15878" width="18.85546875" style="22" bestFit="1" customWidth="1"/>
    <col min="15879" max="15880" width="12.7109375" style="22" customWidth="1"/>
    <col min="15881" max="16128" width="11.42578125" style="22"/>
    <col min="16129" max="16129" width="19.42578125" style="22" bestFit="1" customWidth="1"/>
    <col min="16130" max="16130" width="12.7109375" style="22" bestFit="1" customWidth="1"/>
    <col min="16131" max="16132" width="12.7109375" style="22" customWidth="1"/>
    <col min="16133" max="16133" width="11.42578125" style="22"/>
    <col min="16134" max="16134" width="18.85546875" style="22" bestFit="1" customWidth="1"/>
    <col min="16135" max="16136" width="12.7109375" style="22" customWidth="1"/>
    <col min="16137" max="16384" width="11.42578125" style="22"/>
  </cols>
  <sheetData>
    <row r="4" spans="1:9" ht="15" x14ac:dyDescent="0.2">
      <c r="A4" s="820" t="s">
        <v>308</v>
      </c>
      <c r="B4" s="820"/>
      <c r="C4" s="820"/>
      <c r="D4" s="820"/>
      <c r="E4" s="820"/>
      <c r="F4" s="820"/>
      <c r="G4" s="276"/>
      <c r="H4" s="276"/>
      <c r="I4" s="276"/>
    </row>
    <row r="7" spans="1:9" ht="15.75" x14ac:dyDescent="0.25">
      <c r="A7" s="807" t="s">
        <v>309</v>
      </c>
      <c r="B7" s="807"/>
      <c r="C7" s="807"/>
      <c r="D7" s="807"/>
      <c r="E7" s="807"/>
      <c r="F7" s="807"/>
    </row>
    <row r="8" spans="1:9" ht="13.5" thickBot="1" x14ac:dyDescent="0.25">
      <c r="C8" s="277"/>
      <c r="D8" s="16"/>
      <c r="E8" s="16"/>
    </row>
    <row r="9" spans="1:9" ht="24.75" thickBot="1" x14ac:dyDescent="0.3">
      <c r="A9" s="223"/>
      <c r="B9" s="278" t="s">
        <v>615</v>
      </c>
      <c r="C9" s="278" t="s">
        <v>629</v>
      </c>
      <c r="D9" s="278" t="s">
        <v>310</v>
      </c>
    </row>
    <row r="10" spans="1:9" x14ac:dyDescent="0.2">
      <c r="A10" s="225" t="s">
        <v>311</v>
      </c>
      <c r="B10" s="189">
        <v>73748</v>
      </c>
      <c r="C10" s="189">
        <v>75433</v>
      </c>
      <c r="D10" s="279">
        <f>(C10-B10)/B10</f>
        <v>2.2848077235992841E-2</v>
      </c>
    </row>
    <row r="11" spans="1:9" x14ac:dyDescent="0.2">
      <c r="A11" s="227" t="s">
        <v>312</v>
      </c>
      <c r="B11" s="280">
        <v>1514</v>
      </c>
      <c r="C11" s="280">
        <v>1528</v>
      </c>
      <c r="D11" s="281">
        <f>(C11-B11)/B11</f>
        <v>9.247027741083224E-3</v>
      </c>
    </row>
    <row r="12" spans="1:9" ht="13.5" thickBot="1" x14ac:dyDescent="0.25">
      <c r="A12" s="228" t="s">
        <v>313</v>
      </c>
      <c r="B12" s="282">
        <f>SUM(B10:B11)</f>
        <v>75262</v>
      </c>
      <c r="C12" s="282">
        <f>SUM(C10:C11)</f>
        <v>76961</v>
      </c>
      <c r="D12" s="283">
        <f>(C12-B12)/B12</f>
        <v>2.2574473173713163E-2</v>
      </c>
    </row>
    <row r="14" spans="1:9" ht="13.5" thickBot="1" x14ac:dyDescent="0.25"/>
    <row r="15" spans="1:9" ht="18.75" thickBot="1" x14ac:dyDescent="0.3">
      <c r="A15" s="802" t="s">
        <v>185</v>
      </c>
      <c r="B15" s="803"/>
      <c r="C15" s="804"/>
      <c r="F15" s="802" t="s">
        <v>185</v>
      </c>
      <c r="G15" s="803"/>
      <c r="H15" s="804"/>
    </row>
    <row r="16" spans="1:9" ht="15.75" thickBot="1" x14ac:dyDescent="0.3">
      <c r="A16" s="248"/>
      <c r="B16" s="249" t="s">
        <v>13</v>
      </c>
      <c r="C16" s="143"/>
      <c r="F16" s="248"/>
      <c r="G16" s="209" t="s">
        <v>13</v>
      </c>
      <c r="H16" s="143"/>
      <c r="I16" s="143"/>
    </row>
    <row r="17" spans="1:9" ht="13.5" thickBot="1" x14ac:dyDescent="0.25">
      <c r="A17" s="235" t="s">
        <v>612</v>
      </c>
      <c r="B17" s="284">
        <f>B10</f>
        <v>73748</v>
      </c>
      <c r="C17" s="143" t="s">
        <v>614</v>
      </c>
      <c r="F17" s="235" t="s">
        <v>612</v>
      </c>
      <c r="G17" s="284">
        <f>B11</f>
        <v>1514</v>
      </c>
      <c r="H17" s="143" t="s">
        <v>613</v>
      </c>
      <c r="I17" s="143"/>
    </row>
    <row r="18" spans="1:9" ht="13.5" thickBot="1" x14ac:dyDescent="0.25">
      <c r="A18" s="235" t="s">
        <v>631</v>
      </c>
      <c r="B18" s="284">
        <f>C10</f>
        <v>75433</v>
      </c>
      <c r="C18" s="143" t="s">
        <v>630</v>
      </c>
      <c r="F18" s="235" t="s">
        <v>631</v>
      </c>
      <c r="G18" s="284">
        <f>C11</f>
        <v>1528</v>
      </c>
      <c r="H18" s="143" t="s">
        <v>632</v>
      </c>
      <c r="I18" s="143"/>
    </row>
  </sheetData>
  <mergeCells count="4">
    <mergeCell ref="A4:F4"/>
    <mergeCell ref="A7:F7"/>
    <mergeCell ref="A15:C15"/>
    <mergeCell ref="F15:H15"/>
  </mergeCells>
  <pageMargins left="0.75" right="0.75" top="1" bottom="1" header="0" footer="0"/>
  <pageSetup paperSize="9" orientation="landscape" horizontalDpi="1200" verticalDpi="12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1E927-6CA8-487B-BCB1-E3EBAFC6A7CA}">
  <dimension ref="A3:P83"/>
  <sheetViews>
    <sheetView zoomScale="90" zoomScaleNormal="90" workbookViewId="0">
      <selection activeCell="D7" sqref="D7"/>
    </sheetView>
  </sheetViews>
  <sheetFormatPr baseColWidth="10" defaultRowHeight="12.75" x14ac:dyDescent="0.2"/>
  <cols>
    <col min="1" max="1" width="24" style="22" bestFit="1" customWidth="1"/>
    <col min="2" max="3" width="13" style="22" customWidth="1"/>
    <col min="4" max="5" width="10.7109375" style="22" customWidth="1"/>
    <col min="6" max="7" width="10.85546875" style="22" customWidth="1"/>
    <col min="8" max="13" width="10.7109375" style="22" customWidth="1"/>
    <col min="14" max="17" width="11.42578125" style="22"/>
    <col min="18" max="18" width="14.42578125" style="22" bestFit="1" customWidth="1"/>
    <col min="19" max="256" width="11.42578125" style="22"/>
    <col min="257" max="257" width="24" style="22" bestFit="1" customWidth="1"/>
    <col min="258" max="258" width="13.7109375" style="22" customWidth="1"/>
    <col min="259" max="259" width="13" style="22" customWidth="1"/>
    <col min="260" max="262" width="10.7109375" style="22" customWidth="1"/>
    <col min="263" max="263" width="10.85546875" style="22" customWidth="1"/>
    <col min="264" max="269" width="10.7109375" style="22" customWidth="1"/>
    <col min="270" max="512" width="11.42578125" style="22"/>
    <col min="513" max="513" width="24" style="22" bestFit="1" customWidth="1"/>
    <col min="514" max="514" width="13.7109375" style="22" customWidth="1"/>
    <col min="515" max="515" width="13" style="22" customWidth="1"/>
    <col min="516" max="518" width="10.7109375" style="22" customWidth="1"/>
    <col min="519" max="519" width="10.85546875" style="22" customWidth="1"/>
    <col min="520" max="525" width="10.7109375" style="22" customWidth="1"/>
    <col min="526" max="768" width="11.42578125" style="22"/>
    <col min="769" max="769" width="24" style="22" bestFit="1" customWidth="1"/>
    <col min="770" max="770" width="13.7109375" style="22" customWidth="1"/>
    <col min="771" max="771" width="13" style="22" customWidth="1"/>
    <col min="772" max="774" width="10.7109375" style="22" customWidth="1"/>
    <col min="775" max="775" width="10.85546875" style="22" customWidth="1"/>
    <col min="776" max="781" width="10.7109375" style="22" customWidth="1"/>
    <col min="782" max="1024" width="11.42578125" style="22"/>
    <col min="1025" max="1025" width="24" style="22" bestFit="1" customWidth="1"/>
    <col min="1026" max="1026" width="13.7109375" style="22" customWidth="1"/>
    <col min="1027" max="1027" width="13" style="22" customWidth="1"/>
    <col min="1028" max="1030" width="10.7109375" style="22" customWidth="1"/>
    <col min="1031" max="1031" width="10.85546875" style="22" customWidth="1"/>
    <col min="1032" max="1037" width="10.7109375" style="22" customWidth="1"/>
    <col min="1038" max="1280" width="11.42578125" style="22"/>
    <col min="1281" max="1281" width="24" style="22" bestFit="1" customWidth="1"/>
    <col min="1282" max="1282" width="13.7109375" style="22" customWidth="1"/>
    <col min="1283" max="1283" width="13" style="22" customWidth="1"/>
    <col min="1284" max="1286" width="10.7109375" style="22" customWidth="1"/>
    <col min="1287" max="1287" width="10.85546875" style="22" customWidth="1"/>
    <col min="1288" max="1293" width="10.7109375" style="22" customWidth="1"/>
    <col min="1294" max="1536" width="11.42578125" style="22"/>
    <col min="1537" max="1537" width="24" style="22" bestFit="1" customWidth="1"/>
    <col min="1538" max="1538" width="13.7109375" style="22" customWidth="1"/>
    <col min="1539" max="1539" width="13" style="22" customWidth="1"/>
    <col min="1540" max="1542" width="10.7109375" style="22" customWidth="1"/>
    <col min="1543" max="1543" width="10.85546875" style="22" customWidth="1"/>
    <col min="1544" max="1549" width="10.7109375" style="22" customWidth="1"/>
    <col min="1550" max="1792" width="11.42578125" style="22"/>
    <col min="1793" max="1793" width="24" style="22" bestFit="1" customWidth="1"/>
    <col min="1794" max="1794" width="13.7109375" style="22" customWidth="1"/>
    <col min="1795" max="1795" width="13" style="22" customWidth="1"/>
    <col min="1796" max="1798" width="10.7109375" style="22" customWidth="1"/>
    <col min="1799" max="1799" width="10.85546875" style="22" customWidth="1"/>
    <col min="1800" max="1805" width="10.7109375" style="22" customWidth="1"/>
    <col min="1806" max="2048" width="11.42578125" style="22"/>
    <col min="2049" max="2049" width="24" style="22" bestFit="1" customWidth="1"/>
    <col min="2050" max="2050" width="13.7109375" style="22" customWidth="1"/>
    <col min="2051" max="2051" width="13" style="22" customWidth="1"/>
    <col min="2052" max="2054" width="10.7109375" style="22" customWidth="1"/>
    <col min="2055" max="2055" width="10.85546875" style="22" customWidth="1"/>
    <col min="2056" max="2061" width="10.7109375" style="22" customWidth="1"/>
    <col min="2062" max="2304" width="11.42578125" style="22"/>
    <col min="2305" max="2305" width="24" style="22" bestFit="1" customWidth="1"/>
    <col min="2306" max="2306" width="13.7109375" style="22" customWidth="1"/>
    <col min="2307" max="2307" width="13" style="22" customWidth="1"/>
    <col min="2308" max="2310" width="10.7109375" style="22" customWidth="1"/>
    <col min="2311" max="2311" width="10.85546875" style="22" customWidth="1"/>
    <col min="2312" max="2317" width="10.7109375" style="22" customWidth="1"/>
    <col min="2318" max="2560" width="11.42578125" style="22"/>
    <col min="2561" max="2561" width="24" style="22" bestFit="1" customWidth="1"/>
    <col min="2562" max="2562" width="13.7109375" style="22" customWidth="1"/>
    <col min="2563" max="2563" width="13" style="22" customWidth="1"/>
    <col min="2564" max="2566" width="10.7109375" style="22" customWidth="1"/>
    <col min="2567" max="2567" width="10.85546875" style="22" customWidth="1"/>
    <col min="2568" max="2573" width="10.7109375" style="22" customWidth="1"/>
    <col min="2574" max="2816" width="11.42578125" style="22"/>
    <col min="2817" max="2817" width="24" style="22" bestFit="1" customWidth="1"/>
    <col min="2818" max="2818" width="13.7109375" style="22" customWidth="1"/>
    <col min="2819" max="2819" width="13" style="22" customWidth="1"/>
    <col min="2820" max="2822" width="10.7109375" style="22" customWidth="1"/>
    <col min="2823" max="2823" width="10.85546875" style="22" customWidth="1"/>
    <col min="2824" max="2829" width="10.7109375" style="22" customWidth="1"/>
    <col min="2830" max="3072" width="11.42578125" style="22"/>
    <col min="3073" max="3073" width="24" style="22" bestFit="1" customWidth="1"/>
    <col min="3074" max="3074" width="13.7109375" style="22" customWidth="1"/>
    <col min="3075" max="3075" width="13" style="22" customWidth="1"/>
    <col min="3076" max="3078" width="10.7109375" style="22" customWidth="1"/>
    <col min="3079" max="3079" width="10.85546875" style="22" customWidth="1"/>
    <col min="3080" max="3085" width="10.7109375" style="22" customWidth="1"/>
    <col min="3086" max="3328" width="11.42578125" style="22"/>
    <col min="3329" max="3329" width="24" style="22" bestFit="1" customWidth="1"/>
    <col min="3330" max="3330" width="13.7109375" style="22" customWidth="1"/>
    <col min="3331" max="3331" width="13" style="22" customWidth="1"/>
    <col min="3332" max="3334" width="10.7109375" style="22" customWidth="1"/>
    <col min="3335" max="3335" width="10.85546875" style="22" customWidth="1"/>
    <col min="3336" max="3341" width="10.7109375" style="22" customWidth="1"/>
    <col min="3342" max="3584" width="11.42578125" style="22"/>
    <col min="3585" max="3585" width="24" style="22" bestFit="1" customWidth="1"/>
    <col min="3586" max="3586" width="13.7109375" style="22" customWidth="1"/>
    <col min="3587" max="3587" width="13" style="22" customWidth="1"/>
    <col min="3588" max="3590" width="10.7109375" style="22" customWidth="1"/>
    <col min="3591" max="3591" width="10.85546875" style="22" customWidth="1"/>
    <col min="3592" max="3597" width="10.7109375" style="22" customWidth="1"/>
    <col min="3598" max="3840" width="11.42578125" style="22"/>
    <col min="3841" max="3841" width="24" style="22" bestFit="1" customWidth="1"/>
    <col min="3842" max="3842" width="13.7109375" style="22" customWidth="1"/>
    <col min="3843" max="3843" width="13" style="22" customWidth="1"/>
    <col min="3844" max="3846" width="10.7109375" style="22" customWidth="1"/>
    <col min="3847" max="3847" width="10.85546875" style="22" customWidth="1"/>
    <col min="3848" max="3853" width="10.7109375" style="22" customWidth="1"/>
    <col min="3854" max="4096" width="11.42578125" style="22"/>
    <col min="4097" max="4097" width="24" style="22" bestFit="1" customWidth="1"/>
    <col min="4098" max="4098" width="13.7109375" style="22" customWidth="1"/>
    <col min="4099" max="4099" width="13" style="22" customWidth="1"/>
    <col min="4100" max="4102" width="10.7109375" style="22" customWidth="1"/>
    <col min="4103" max="4103" width="10.85546875" style="22" customWidth="1"/>
    <col min="4104" max="4109" width="10.7109375" style="22" customWidth="1"/>
    <col min="4110" max="4352" width="11.42578125" style="22"/>
    <col min="4353" max="4353" width="24" style="22" bestFit="1" customWidth="1"/>
    <col min="4354" max="4354" width="13.7109375" style="22" customWidth="1"/>
    <col min="4355" max="4355" width="13" style="22" customWidth="1"/>
    <col min="4356" max="4358" width="10.7109375" style="22" customWidth="1"/>
    <col min="4359" max="4359" width="10.85546875" style="22" customWidth="1"/>
    <col min="4360" max="4365" width="10.7109375" style="22" customWidth="1"/>
    <col min="4366" max="4608" width="11.42578125" style="22"/>
    <col min="4609" max="4609" width="24" style="22" bestFit="1" customWidth="1"/>
    <col min="4610" max="4610" width="13.7109375" style="22" customWidth="1"/>
    <col min="4611" max="4611" width="13" style="22" customWidth="1"/>
    <col min="4612" max="4614" width="10.7109375" style="22" customWidth="1"/>
    <col min="4615" max="4615" width="10.85546875" style="22" customWidth="1"/>
    <col min="4616" max="4621" width="10.7109375" style="22" customWidth="1"/>
    <col min="4622" max="4864" width="11.42578125" style="22"/>
    <col min="4865" max="4865" width="24" style="22" bestFit="1" customWidth="1"/>
    <col min="4866" max="4866" width="13.7109375" style="22" customWidth="1"/>
    <col min="4867" max="4867" width="13" style="22" customWidth="1"/>
    <col min="4868" max="4870" width="10.7109375" style="22" customWidth="1"/>
    <col min="4871" max="4871" width="10.85546875" style="22" customWidth="1"/>
    <col min="4872" max="4877" width="10.7109375" style="22" customWidth="1"/>
    <col min="4878" max="5120" width="11.42578125" style="22"/>
    <col min="5121" max="5121" width="24" style="22" bestFit="1" customWidth="1"/>
    <col min="5122" max="5122" width="13.7109375" style="22" customWidth="1"/>
    <col min="5123" max="5123" width="13" style="22" customWidth="1"/>
    <col min="5124" max="5126" width="10.7109375" style="22" customWidth="1"/>
    <col min="5127" max="5127" width="10.85546875" style="22" customWidth="1"/>
    <col min="5128" max="5133" width="10.7109375" style="22" customWidth="1"/>
    <col min="5134" max="5376" width="11.42578125" style="22"/>
    <col min="5377" max="5377" width="24" style="22" bestFit="1" customWidth="1"/>
    <col min="5378" max="5378" width="13.7109375" style="22" customWidth="1"/>
    <col min="5379" max="5379" width="13" style="22" customWidth="1"/>
    <col min="5380" max="5382" width="10.7109375" style="22" customWidth="1"/>
    <col min="5383" max="5383" width="10.85546875" style="22" customWidth="1"/>
    <col min="5384" max="5389" width="10.7109375" style="22" customWidth="1"/>
    <col min="5390" max="5632" width="11.42578125" style="22"/>
    <col min="5633" max="5633" width="24" style="22" bestFit="1" customWidth="1"/>
    <col min="5634" max="5634" width="13.7109375" style="22" customWidth="1"/>
    <col min="5635" max="5635" width="13" style="22" customWidth="1"/>
    <col min="5636" max="5638" width="10.7109375" style="22" customWidth="1"/>
    <col min="5639" max="5639" width="10.85546875" style="22" customWidth="1"/>
    <col min="5640" max="5645" width="10.7109375" style="22" customWidth="1"/>
    <col min="5646" max="5888" width="11.42578125" style="22"/>
    <col min="5889" max="5889" width="24" style="22" bestFit="1" customWidth="1"/>
    <col min="5890" max="5890" width="13.7109375" style="22" customWidth="1"/>
    <col min="5891" max="5891" width="13" style="22" customWidth="1"/>
    <col min="5892" max="5894" width="10.7109375" style="22" customWidth="1"/>
    <col min="5895" max="5895" width="10.85546875" style="22" customWidth="1"/>
    <col min="5896" max="5901" width="10.7109375" style="22" customWidth="1"/>
    <col min="5902" max="6144" width="11.42578125" style="22"/>
    <col min="6145" max="6145" width="24" style="22" bestFit="1" customWidth="1"/>
    <col min="6146" max="6146" width="13.7109375" style="22" customWidth="1"/>
    <col min="6147" max="6147" width="13" style="22" customWidth="1"/>
    <col min="6148" max="6150" width="10.7109375" style="22" customWidth="1"/>
    <col min="6151" max="6151" width="10.85546875" style="22" customWidth="1"/>
    <col min="6152" max="6157" width="10.7109375" style="22" customWidth="1"/>
    <col min="6158" max="6400" width="11.42578125" style="22"/>
    <col min="6401" max="6401" width="24" style="22" bestFit="1" customWidth="1"/>
    <col min="6402" max="6402" width="13.7109375" style="22" customWidth="1"/>
    <col min="6403" max="6403" width="13" style="22" customWidth="1"/>
    <col min="6404" max="6406" width="10.7109375" style="22" customWidth="1"/>
    <col min="6407" max="6407" width="10.85546875" style="22" customWidth="1"/>
    <col min="6408" max="6413" width="10.7109375" style="22" customWidth="1"/>
    <col min="6414" max="6656" width="11.42578125" style="22"/>
    <col min="6657" max="6657" width="24" style="22" bestFit="1" customWidth="1"/>
    <col min="6658" max="6658" width="13.7109375" style="22" customWidth="1"/>
    <col min="6659" max="6659" width="13" style="22" customWidth="1"/>
    <col min="6660" max="6662" width="10.7109375" style="22" customWidth="1"/>
    <col min="6663" max="6663" width="10.85546875" style="22" customWidth="1"/>
    <col min="6664" max="6669" width="10.7109375" style="22" customWidth="1"/>
    <col min="6670" max="6912" width="11.42578125" style="22"/>
    <col min="6913" max="6913" width="24" style="22" bestFit="1" customWidth="1"/>
    <col min="6914" max="6914" width="13.7109375" style="22" customWidth="1"/>
    <col min="6915" max="6915" width="13" style="22" customWidth="1"/>
    <col min="6916" max="6918" width="10.7109375" style="22" customWidth="1"/>
    <col min="6919" max="6919" width="10.85546875" style="22" customWidth="1"/>
    <col min="6920" max="6925" width="10.7109375" style="22" customWidth="1"/>
    <col min="6926" max="7168" width="11.42578125" style="22"/>
    <col min="7169" max="7169" width="24" style="22" bestFit="1" customWidth="1"/>
    <col min="7170" max="7170" width="13.7109375" style="22" customWidth="1"/>
    <col min="7171" max="7171" width="13" style="22" customWidth="1"/>
    <col min="7172" max="7174" width="10.7109375" style="22" customWidth="1"/>
    <col min="7175" max="7175" width="10.85546875" style="22" customWidth="1"/>
    <col min="7176" max="7181" width="10.7109375" style="22" customWidth="1"/>
    <col min="7182" max="7424" width="11.42578125" style="22"/>
    <col min="7425" max="7425" width="24" style="22" bestFit="1" customWidth="1"/>
    <col min="7426" max="7426" width="13.7109375" style="22" customWidth="1"/>
    <col min="7427" max="7427" width="13" style="22" customWidth="1"/>
    <col min="7428" max="7430" width="10.7109375" style="22" customWidth="1"/>
    <col min="7431" max="7431" width="10.85546875" style="22" customWidth="1"/>
    <col min="7432" max="7437" width="10.7109375" style="22" customWidth="1"/>
    <col min="7438" max="7680" width="11.42578125" style="22"/>
    <col min="7681" max="7681" width="24" style="22" bestFit="1" customWidth="1"/>
    <col min="7682" max="7682" width="13.7109375" style="22" customWidth="1"/>
    <col min="7683" max="7683" width="13" style="22" customWidth="1"/>
    <col min="7684" max="7686" width="10.7109375" style="22" customWidth="1"/>
    <col min="7687" max="7687" width="10.85546875" style="22" customWidth="1"/>
    <col min="7688" max="7693" width="10.7109375" style="22" customWidth="1"/>
    <col min="7694" max="7936" width="11.42578125" style="22"/>
    <col min="7937" max="7937" width="24" style="22" bestFit="1" customWidth="1"/>
    <col min="7938" max="7938" width="13.7109375" style="22" customWidth="1"/>
    <col min="7939" max="7939" width="13" style="22" customWidth="1"/>
    <col min="7940" max="7942" width="10.7109375" style="22" customWidth="1"/>
    <col min="7943" max="7943" width="10.85546875" style="22" customWidth="1"/>
    <col min="7944" max="7949" width="10.7109375" style="22" customWidth="1"/>
    <col min="7950" max="8192" width="11.42578125" style="22"/>
    <col min="8193" max="8193" width="24" style="22" bestFit="1" customWidth="1"/>
    <col min="8194" max="8194" width="13.7109375" style="22" customWidth="1"/>
    <col min="8195" max="8195" width="13" style="22" customWidth="1"/>
    <col min="8196" max="8198" width="10.7109375" style="22" customWidth="1"/>
    <col min="8199" max="8199" width="10.85546875" style="22" customWidth="1"/>
    <col min="8200" max="8205" width="10.7109375" style="22" customWidth="1"/>
    <col min="8206" max="8448" width="11.42578125" style="22"/>
    <col min="8449" max="8449" width="24" style="22" bestFit="1" customWidth="1"/>
    <col min="8450" max="8450" width="13.7109375" style="22" customWidth="1"/>
    <col min="8451" max="8451" width="13" style="22" customWidth="1"/>
    <col min="8452" max="8454" width="10.7109375" style="22" customWidth="1"/>
    <col min="8455" max="8455" width="10.85546875" style="22" customWidth="1"/>
    <col min="8456" max="8461" width="10.7109375" style="22" customWidth="1"/>
    <col min="8462" max="8704" width="11.42578125" style="22"/>
    <col min="8705" max="8705" width="24" style="22" bestFit="1" customWidth="1"/>
    <col min="8706" max="8706" width="13.7109375" style="22" customWidth="1"/>
    <col min="8707" max="8707" width="13" style="22" customWidth="1"/>
    <col min="8708" max="8710" width="10.7109375" style="22" customWidth="1"/>
    <col min="8711" max="8711" width="10.85546875" style="22" customWidth="1"/>
    <col min="8712" max="8717" width="10.7109375" style="22" customWidth="1"/>
    <col min="8718" max="8960" width="11.42578125" style="22"/>
    <col min="8961" max="8961" width="24" style="22" bestFit="1" customWidth="1"/>
    <col min="8962" max="8962" width="13.7109375" style="22" customWidth="1"/>
    <col min="8963" max="8963" width="13" style="22" customWidth="1"/>
    <col min="8964" max="8966" width="10.7109375" style="22" customWidth="1"/>
    <col min="8967" max="8967" width="10.85546875" style="22" customWidth="1"/>
    <col min="8968" max="8973" width="10.7109375" style="22" customWidth="1"/>
    <col min="8974" max="9216" width="11.42578125" style="22"/>
    <col min="9217" max="9217" width="24" style="22" bestFit="1" customWidth="1"/>
    <col min="9218" max="9218" width="13.7109375" style="22" customWidth="1"/>
    <col min="9219" max="9219" width="13" style="22" customWidth="1"/>
    <col min="9220" max="9222" width="10.7109375" style="22" customWidth="1"/>
    <col min="9223" max="9223" width="10.85546875" style="22" customWidth="1"/>
    <col min="9224" max="9229" width="10.7109375" style="22" customWidth="1"/>
    <col min="9230" max="9472" width="11.42578125" style="22"/>
    <col min="9473" max="9473" width="24" style="22" bestFit="1" customWidth="1"/>
    <col min="9474" max="9474" width="13.7109375" style="22" customWidth="1"/>
    <col min="9475" max="9475" width="13" style="22" customWidth="1"/>
    <col min="9476" max="9478" width="10.7109375" style="22" customWidth="1"/>
    <col min="9479" max="9479" width="10.85546875" style="22" customWidth="1"/>
    <col min="9480" max="9485" width="10.7109375" style="22" customWidth="1"/>
    <col min="9486" max="9728" width="11.42578125" style="22"/>
    <col min="9729" max="9729" width="24" style="22" bestFit="1" customWidth="1"/>
    <col min="9730" max="9730" width="13.7109375" style="22" customWidth="1"/>
    <col min="9731" max="9731" width="13" style="22" customWidth="1"/>
    <col min="9732" max="9734" width="10.7109375" style="22" customWidth="1"/>
    <col min="9735" max="9735" width="10.85546875" style="22" customWidth="1"/>
    <col min="9736" max="9741" width="10.7109375" style="22" customWidth="1"/>
    <col min="9742" max="9984" width="11.42578125" style="22"/>
    <col min="9985" max="9985" width="24" style="22" bestFit="1" customWidth="1"/>
    <col min="9986" max="9986" width="13.7109375" style="22" customWidth="1"/>
    <col min="9987" max="9987" width="13" style="22" customWidth="1"/>
    <col min="9988" max="9990" width="10.7109375" style="22" customWidth="1"/>
    <col min="9991" max="9991" width="10.85546875" style="22" customWidth="1"/>
    <col min="9992" max="9997" width="10.7109375" style="22" customWidth="1"/>
    <col min="9998" max="10240" width="11.42578125" style="22"/>
    <col min="10241" max="10241" width="24" style="22" bestFit="1" customWidth="1"/>
    <col min="10242" max="10242" width="13.7109375" style="22" customWidth="1"/>
    <col min="10243" max="10243" width="13" style="22" customWidth="1"/>
    <col min="10244" max="10246" width="10.7109375" style="22" customWidth="1"/>
    <col min="10247" max="10247" width="10.85546875" style="22" customWidth="1"/>
    <col min="10248" max="10253" width="10.7109375" style="22" customWidth="1"/>
    <col min="10254" max="10496" width="11.42578125" style="22"/>
    <col min="10497" max="10497" width="24" style="22" bestFit="1" customWidth="1"/>
    <col min="10498" max="10498" width="13.7109375" style="22" customWidth="1"/>
    <col min="10499" max="10499" width="13" style="22" customWidth="1"/>
    <col min="10500" max="10502" width="10.7109375" style="22" customWidth="1"/>
    <col min="10503" max="10503" width="10.85546875" style="22" customWidth="1"/>
    <col min="10504" max="10509" width="10.7109375" style="22" customWidth="1"/>
    <col min="10510" max="10752" width="11.42578125" style="22"/>
    <col min="10753" max="10753" width="24" style="22" bestFit="1" customWidth="1"/>
    <col min="10754" max="10754" width="13.7109375" style="22" customWidth="1"/>
    <col min="10755" max="10755" width="13" style="22" customWidth="1"/>
    <col min="10756" max="10758" width="10.7109375" style="22" customWidth="1"/>
    <col min="10759" max="10759" width="10.85546875" style="22" customWidth="1"/>
    <col min="10760" max="10765" width="10.7109375" style="22" customWidth="1"/>
    <col min="10766" max="11008" width="11.42578125" style="22"/>
    <col min="11009" max="11009" width="24" style="22" bestFit="1" customWidth="1"/>
    <col min="11010" max="11010" width="13.7109375" style="22" customWidth="1"/>
    <col min="11011" max="11011" width="13" style="22" customWidth="1"/>
    <col min="11012" max="11014" width="10.7109375" style="22" customWidth="1"/>
    <col min="11015" max="11015" width="10.85546875" style="22" customWidth="1"/>
    <col min="11016" max="11021" width="10.7109375" style="22" customWidth="1"/>
    <col min="11022" max="11264" width="11.42578125" style="22"/>
    <col min="11265" max="11265" width="24" style="22" bestFit="1" customWidth="1"/>
    <col min="11266" max="11266" width="13.7109375" style="22" customWidth="1"/>
    <col min="11267" max="11267" width="13" style="22" customWidth="1"/>
    <col min="11268" max="11270" width="10.7109375" style="22" customWidth="1"/>
    <col min="11271" max="11271" width="10.85546875" style="22" customWidth="1"/>
    <col min="11272" max="11277" width="10.7109375" style="22" customWidth="1"/>
    <col min="11278" max="11520" width="11.42578125" style="22"/>
    <col min="11521" max="11521" width="24" style="22" bestFit="1" customWidth="1"/>
    <col min="11522" max="11522" width="13.7109375" style="22" customWidth="1"/>
    <col min="11523" max="11523" width="13" style="22" customWidth="1"/>
    <col min="11524" max="11526" width="10.7109375" style="22" customWidth="1"/>
    <col min="11527" max="11527" width="10.85546875" style="22" customWidth="1"/>
    <col min="11528" max="11533" width="10.7109375" style="22" customWidth="1"/>
    <col min="11534" max="11776" width="11.42578125" style="22"/>
    <col min="11777" max="11777" width="24" style="22" bestFit="1" customWidth="1"/>
    <col min="11778" max="11778" width="13.7109375" style="22" customWidth="1"/>
    <col min="11779" max="11779" width="13" style="22" customWidth="1"/>
    <col min="11780" max="11782" width="10.7109375" style="22" customWidth="1"/>
    <col min="11783" max="11783" width="10.85546875" style="22" customWidth="1"/>
    <col min="11784" max="11789" width="10.7109375" style="22" customWidth="1"/>
    <col min="11790" max="12032" width="11.42578125" style="22"/>
    <col min="12033" max="12033" width="24" style="22" bestFit="1" customWidth="1"/>
    <col min="12034" max="12034" width="13.7109375" style="22" customWidth="1"/>
    <col min="12035" max="12035" width="13" style="22" customWidth="1"/>
    <col min="12036" max="12038" width="10.7109375" style="22" customWidth="1"/>
    <col min="12039" max="12039" width="10.85546875" style="22" customWidth="1"/>
    <col min="12040" max="12045" width="10.7109375" style="22" customWidth="1"/>
    <col min="12046" max="12288" width="11.42578125" style="22"/>
    <col min="12289" max="12289" width="24" style="22" bestFit="1" customWidth="1"/>
    <col min="12290" max="12290" width="13.7109375" style="22" customWidth="1"/>
    <col min="12291" max="12291" width="13" style="22" customWidth="1"/>
    <col min="12292" max="12294" width="10.7109375" style="22" customWidth="1"/>
    <col min="12295" max="12295" width="10.85546875" style="22" customWidth="1"/>
    <col min="12296" max="12301" width="10.7109375" style="22" customWidth="1"/>
    <col min="12302" max="12544" width="11.42578125" style="22"/>
    <col min="12545" max="12545" width="24" style="22" bestFit="1" customWidth="1"/>
    <col min="12546" max="12546" width="13.7109375" style="22" customWidth="1"/>
    <col min="12547" max="12547" width="13" style="22" customWidth="1"/>
    <col min="12548" max="12550" width="10.7109375" style="22" customWidth="1"/>
    <col min="12551" max="12551" width="10.85546875" style="22" customWidth="1"/>
    <col min="12552" max="12557" width="10.7109375" style="22" customWidth="1"/>
    <col min="12558" max="12800" width="11.42578125" style="22"/>
    <col min="12801" max="12801" width="24" style="22" bestFit="1" customWidth="1"/>
    <col min="12802" max="12802" width="13.7109375" style="22" customWidth="1"/>
    <col min="12803" max="12803" width="13" style="22" customWidth="1"/>
    <col min="12804" max="12806" width="10.7109375" style="22" customWidth="1"/>
    <col min="12807" max="12807" width="10.85546875" style="22" customWidth="1"/>
    <col min="12808" max="12813" width="10.7109375" style="22" customWidth="1"/>
    <col min="12814" max="13056" width="11.42578125" style="22"/>
    <col min="13057" max="13057" width="24" style="22" bestFit="1" customWidth="1"/>
    <col min="13058" max="13058" width="13.7109375" style="22" customWidth="1"/>
    <col min="13059" max="13059" width="13" style="22" customWidth="1"/>
    <col min="13060" max="13062" width="10.7109375" style="22" customWidth="1"/>
    <col min="13063" max="13063" width="10.85546875" style="22" customWidth="1"/>
    <col min="13064" max="13069" width="10.7109375" style="22" customWidth="1"/>
    <col min="13070" max="13312" width="11.42578125" style="22"/>
    <col min="13313" max="13313" width="24" style="22" bestFit="1" customWidth="1"/>
    <col min="13314" max="13314" width="13.7109375" style="22" customWidth="1"/>
    <col min="13315" max="13315" width="13" style="22" customWidth="1"/>
    <col min="13316" max="13318" width="10.7109375" style="22" customWidth="1"/>
    <col min="13319" max="13319" width="10.85546875" style="22" customWidth="1"/>
    <col min="13320" max="13325" width="10.7109375" style="22" customWidth="1"/>
    <col min="13326" max="13568" width="11.42578125" style="22"/>
    <col min="13569" max="13569" width="24" style="22" bestFit="1" customWidth="1"/>
    <col min="13570" max="13570" width="13.7109375" style="22" customWidth="1"/>
    <col min="13571" max="13571" width="13" style="22" customWidth="1"/>
    <col min="13572" max="13574" width="10.7109375" style="22" customWidth="1"/>
    <col min="13575" max="13575" width="10.85546875" style="22" customWidth="1"/>
    <col min="13576" max="13581" width="10.7109375" style="22" customWidth="1"/>
    <col min="13582" max="13824" width="11.42578125" style="22"/>
    <col min="13825" max="13825" width="24" style="22" bestFit="1" customWidth="1"/>
    <col min="13826" max="13826" width="13.7109375" style="22" customWidth="1"/>
    <col min="13827" max="13827" width="13" style="22" customWidth="1"/>
    <col min="13828" max="13830" width="10.7109375" style="22" customWidth="1"/>
    <col min="13831" max="13831" width="10.85546875" style="22" customWidth="1"/>
    <col min="13832" max="13837" width="10.7109375" style="22" customWidth="1"/>
    <col min="13838" max="14080" width="11.42578125" style="22"/>
    <col min="14081" max="14081" width="24" style="22" bestFit="1" customWidth="1"/>
    <col min="14082" max="14082" width="13.7109375" style="22" customWidth="1"/>
    <col min="14083" max="14083" width="13" style="22" customWidth="1"/>
    <col min="14084" max="14086" width="10.7109375" style="22" customWidth="1"/>
    <col min="14087" max="14087" width="10.85546875" style="22" customWidth="1"/>
    <col min="14088" max="14093" width="10.7109375" style="22" customWidth="1"/>
    <col min="14094" max="14336" width="11.42578125" style="22"/>
    <col min="14337" max="14337" width="24" style="22" bestFit="1" customWidth="1"/>
    <col min="14338" max="14338" width="13.7109375" style="22" customWidth="1"/>
    <col min="14339" max="14339" width="13" style="22" customWidth="1"/>
    <col min="14340" max="14342" width="10.7109375" style="22" customWidth="1"/>
    <col min="14343" max="14343" width="10.85546875" style="22" customWidth="1"/>
    <col min="14344" max="14349" width="10.7109375" style="22" customWidth="1"/>
    <col min="14350" max="14592" width="11.42578125" style="22"/>
    <col min="14593" max="14593" width="24" style="22" bestFit="1" customWidth="1"/>
    <col min="14594" max="14594" width="13.7109375" style="22" customWidth="1"/>
    <col min="14595" max="14595" width="13" style="22" customWidth="1"/>
    <col min="14596" max="14598" width="10.7109375" style="22" customWidth="1"/>
    <col min="14599" max="14599" width="10.85546875" style="22" customWidth="1"/>
    <col min="14600" max="14605" width="10.7109375" style="22" customWidth="1"/>
    <col min="14606" max="14848" width="11.42578125" style="22"/>
    <col min="14849" max="14849" width="24" style="22" bestFit="1" customWidth="1"/>
    <col min="14850" max="14850" width="13.7109375" style="22" customWidth="1"/>
    <col min="14851" max="14851" width="13" style="22" customWidth="1"/>
    <col min="14852" max="14854" width="10.7109375" style="22" customWidth="1"/>
    <col min="14855" max="14855" width="10.85546875" style="22" customWidth="1"/>
    <col min="14856" max="14861" width="10.7109375" style="22" customWidth="1"/>
    <col min="14862" max="15104" width="11.42578125" style="22"/>
    <col min="15105" max="15105" width="24" style="22" bestFit="1" customWidth="1"/>
    <col min="15106" max="15106" width="13.7109375" style="22" customWidth="1"/>
    <col min="15107" max="15107" width="13" style="22" customWidth="1"/>
    <col min="15108" max="15110" width="10.7109375" style="22" customWidth="1"/>
    <col min="15111" max="15111" width="10.85546875" style="22" customWidth="1"/>
    <col min="15112" max="15117" width="10.7109375" style="22" customWidth="1"/>
    <col min="15118" max="15360" width="11.42578125" style="22"/>
    <col min="15361" max="15361" width="24" style="22" bestFit="1" customWidth="1"/>
    <col min="15362" max="15362" width="13.7109375" style="22" customWidth="1"/>
    <col min="15363" max="15363" width="13" style="22" customWidth="1"/>
    <col min="15364" max="15366" width="10.7109375" style="22" customWidth="1"/>
    <col min="15367" max="15367" width="10.85546875" style="22" customWidth="1"/>
    <col min="15368" max="15373" width="10.7109375" style="22" customWidth="1"/>
    <col min="15374" max="15616" width="11.42578125" style="22"/>
    <col min="15617" max="15617" width="24" style="22" bestFit="1" customWidth="1"/>
    <col min="15618" max="15618" width="13.7109375" style="22" customWidth="1"/>
    <col min="15619" max="15619" width="13" style="22" customWidth="1"/>
    <col min="15620" max="15622" width="10.7109375" style="22" customWidth="1"/>
    <col min="15623" max="15623" width="10.85546875" style="22" customWidth="1"/>
    <col min="15624" max="15629" width="10.7109375" style="22" customWidth="1"/>
    <col min="15630" max="15872" width="11.42578125" style="22"/>
    <col min="15873" max="15873" width="24" style="22" bestFit="1" customWidth="1"/>
    <col min="15874" max="15874" width="13.7109375" style="22" customWidth="1"/>
    <col min="15875" max="15875" width="13" style="22" customWidth="1"/>
    <col min="15876" max="15878" width="10.7109375" style="22" customWidth="1"/>
    <col min="15879" max="15879" width="10.85546875" style="22" customWidth="1"/>
    <col min="15880" max="15885" width="10.7109375" style="22" customWidth="1"/>
    <col min="15886" max="16128" width="11.42578125" style="22"/>
    <col min="16129" max="16129" width="24" style="22" bestFit="1" customWidth="1"/>
    <col min="16130" max="16130" width="13.7109375" style="22" customWidth="1"/>
    <col min="16131" max="16131" width="13" style="22" customWidth="1"/>
    <col min="16132" max="16134" width="10.7109375" style="22" customWidth="1"/>
    <col min="16135" max="16135" width="10.85546875" style="22" customWidth="1"/>
    <col min="16136" max="16141" width="10.7109375" style="22" customWidth="1"/>
    <col min="16142" max="16384" width="11.42578125" style="22"/>
  </cols>
  <sheetData>
    <row r="3" spans="1:16" x14ac:dyDescent="0.2">
      <c r="P3" s="97"/>
    </row>
    <row r="4" spans="1:16" ht="15" x14ac:dyDescent="0.2">
      <c r="A4" s="820" t="s">
        <v>314</v>
      </c>
      <c r="B4" s="820"/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</row>
    <row r="7" spans="1:16" ht="15.75" x14ac:dyDescent="0.25">
      <c r="A7" s="807" t="s">
        <v>315</v>
      </c>
      <c r="B7" s="807"/>
      <c r="C7" s="807"/>
      <c r="D7" s="807"/>
      <c r="E7" s="807"/>
      <c r="F7" s="807"/>
      <c r="G7" s="807"/>
      <c r="H7" s="807"/>
      <c r="I7" s="807"/>
      <c r="J7" s="807"/>
      <c r="K7" s="807"/>
      <c r="L7" s="807"/>
      <c r="M7" s="807"/>
    </row>
    <row r="9" spans="1:16" ht="13.5" thickBot="1" x14ac:dyDescent="0.25"/>
    <row r="10" spans="1:16" ht="15.75" thickBot="1" x14ac:dyDescent="0.3">
      <c r="A10" s="285"/>
      <c r="B10" s="835" t="s">
        <v>316</v>
      </c>
      <c r="C10" s="836"/>
      <c r="D10" s="835" t="s">
        <v>317</v>
      </c>
      <c r="E10" s="836"/>
      <c r="F10" s="835" t="s">
        <v>318</v>
      </c>
      <c r="G10" s="836"/>
      <c r="H10" s="835" t="s">
        <v>319</v>
      </c>
      <c r="I10" s="836"/>
      <c r="J10" s="835" t="s">
        <v>320</v>
      </c>
      <c r="K10" s="836"/>
      <c r="L10" s="286"/>
      <c r="M10" s="286"/>
    </row>
    <row r="11" spans="1:16" ht="15.75" thickBot="1" x14ac:dyDescent="0.3">
      <c r="A11" s="287"/>
      <c r="B11" s="288">
        <v>2023</v>
      </c>
      <c r="C11" s="288">
        <v>2024</v>
      </c>
      <c r="D11" s="288">
        <v>2023</v>
      </c>
      <c r="E11" s="288">
        <v>2024</v>
      </c>
      <c r="F11" s="288">
        <v>2023</v>
      </c>
      <c r="G11" s="288">
        <v>2024</v>
      </c>
      <c r="H11" s="288">
        <v>2023</v>
      </c>
      <c r="I11" s="288">
        <v>2024</v>
      </c>
      <c r="J11" s="288">
        <v>2023</v>
      </c>
      <c r="K11" s="288">
        <v>2024</v>
      </c>
      <c r="L11" s="286"/>
      <c r="M11" s="286"/>
    </row>
    <row r="12" spans="1:16" ht="13.5" customHeight="1" x14ac:dyDescent="0.2">
      <c r="A12" s="225" t="s">
        <v>311</v>
      </c>
      <c r="B12" s="289">
        <v>5411</v>
      </c>
      <c r="C12" s="691">
        <v>5657</v>
      </c>
      <c r="D12" s="290">
        <v>11415</v>
      </c>
      <c r="E12" s="693">
        <v>11723</v>
      </c>
      <c r="F12" s="290">
        <v>13440</v>
      </c>
      <c r="G12" s="693">
        <v>13741</v>
      </c>
      <c r="H12" s="290">
        <v>4198</v>
      </c>
      <c r="I12" s="693">
        <v>4273</v>
      </c>
      <c r="J12" s="291">
        <v>10443</v>
      </c>
      <c r="K12" s="692">
        <v>10740</v>
      </c>
      <c r="L12" s="286"/>
      <c r="M12" s="286"/>
    </row>
    <row r="13" spans="1:16" ht="13.5" customHeight="1" x14ac:dyDescent="0.2">
      <c r="A13" s="227" t="s">
        <v>312</v>
      </c>
      <c r="B13" s="291">
        <v>77</v>
      </c>
      <c r="C13" s="692">
        <v>80</v>
      </c>
      <c r="D13" s="291">
        <v>228</v>
      </c>
      <c r="E13" s="692">
        <v>227</v>
      </c>
      <c r="F13" s="291">
        <v>242</v>
      </c>
      <c r="G13" s="692">
        <v>275</v>
      </c>
      <c r="H13" s="291">
        <v>95</v>
      </c>
      <c r="I13" s="692">
        <v>92</v>
      </c>
      <c r="J13" s="291">
        <v>216</v>
      </c>
      <c r="K13" s="692">
        <v>218</v>
      </c>
      <c r="L13" s="286"/>
      <c r="M13" s="286"/>
    </row>
    <row r="14" spans="1:16" ht="13.5" customHeight="1" x14ac:dyDescent="0.2">
      <c r="A14" s="227" t="s">
        <v>313</v>
      </c>
      <c r="B14" s="291">
        <f t="shared" ref="B14" si="0">SUM(B12:B13)</f>
        <v>5488</v>
      </c>
      <c r="C14" s="291">
        <f t="shared" ref="C14:K14" si="1">SUM(C12:C13)</f>
        <v>5737</v>
      </c>
      <c r="D14" s="291">
        <f t="shared" ref="D14" si="2">SUM(D12:D13)</f>
        <v>11643</v>
      </c>
      <c r="E14" s="291">
        <f t="shared" si="1"/>
        <v>11950</v>
      </c>
      <c r="F14" s="291">
        <f t="shared" ref="F14" si="3">SUM(F12:F13)</f>
        <v>13682</v>
      </c>
      <c r="G14" s="291">
        <f t="shared" si="1"/>
        <v>14016</v>
      </c>
      <c r="H14" s="291">
        <f t="shared" ref="H14" si="4">SUM(H12:H13)</f>
        <v>4293</v>
      </c>
      <c r="I14" s="291">
        <f t="shared" si="1"/>
        <v>4365</v>
      </c>
      <c r="J14" s="291">
        <f t="shared" ref="J14" si="5">SUM(J12:J13)</f>
        <v>10659</v>
      </c>
      <c r="K14" s="291">
        <f t="shared" si="1"/>
        <v>10958</v>
      </c>
      <c r="L14" s="286"/>
      <c r="M14" s="286"/>
    </row>
    <row r="15" spans="1:16" ht="13.5" customHeight="1" thickBot="1" x14ac:dyDescent="0.25">
      <c r="A15" s="292" t="s">
        <v>321</v>
      </c>
      <c r="B15" s="293"/>
      <c r="C15" s="293">
        <f>(C14-B14)/B14</f>
        <v>4.5371720116618074E-2</v>
      </c>
      <c r="D15" s="293"/>
      <c r="E15" s="293">
        <f>(E14-D14)/D14</f>
        <v>2.6367774628532164E-2</v>
      </c>
      <c r="F15" s="293"/>
      <c r="G15" s="293">
        <f>(G14-F14)/F14</f>
        <v>2.4411635725771087E-2</v>
      </c>
      <c r="H15" s="293"/>
      <c r="I15" s="293">
        <f>(I14-H14)/H14</f>
        <v>1.6771488469601678E-2</v>
      </c>
      <c r="J15" s="293"/>
      <c r="K15" s="293">
        <f>(K14-J14)/J14</f>
        <v>2.8051411952340746E-2</v>
      </c>
      <c r="L15" s="286"/>
      <c r="M15" s="286"/>
    </row>
    <row r="17" spans="1:13" ht="13.5" thickBot="1" x14ac:dyDescent="0.25"/>
    <row r="18" spans="1:13" ht="15.75" thickBot="1" x14ac:dyDescent="0.3">
      <c r="A18" s="285"/>
      <c r="B18" s="835" t="s">
        <v>322</v>
      </c>
      <c r="C18" s="836"/>
      <c r="D18" s="835" t="s">
        <v>323</v>
      </c>
      <c r="E18" s="836"/>
      <c r="F18" s="835" t="s">
        <v>324</v>
      </c>
      <c r="G18" s="836"/>
      <c r="H18" s="835" t="s">
        <v>325</v>
      </c>
      <c r="I18" s="836"/>
      <c r="J18" s="835" t="s">
        <v>225</v>
      </c>
      <c r="K18" s="836"/>
    </row>
    <row r="19" spans="1:13" ht="15.75" thickBot="1" x14ac:dyDescent="0.3">
      <c r="A19" s="287"/>
      <c r="B19" s="288">
        <v>2023</v>
      </c>
      <c r="C19" s="288">
        <v>2024</v>
      </c>
      <c r="D19" s="288">
        <v>2023</v>
      </c>
      <c r="E19" s="288">
        <v>2024</v>
      </c>
      <c r="F19" s="288">
        <v>2023</v>
      </c>
      <c r="G19" s="288">
        <v>2024</v>
      </c>
      <c r="H19" s="288">
        <v>2023</v>
      </c>
      <c r="I19" s="288">
        <v>2024</v>
      </c>
      <c r="J19" s="288">
        <v>2023</v>
      </c>
      <c r="K19" s="288">
        <v>2024</v>
      </c>
    </row>
    <row r="20" spans="1:13" ht="12.75" customHeight="1" x14ac:dyDescent="0.2">
      <c r="A20" s="225" t="s">
        <v>311</v>
      </c>
      <c r="B20" s="291">
        <v>5956</v>
      </c>
      <c r="C20" s="692">
        <v>6055</v>
      </c>
      <c r="D20" s="291">
        <v>2966</v>
      </c>
      <c r="E20" s="692">
        <v>3081</v>
      </c>
      <c r="F20" s="290">
        <v>15243</v>
      </c>
      <c r="G20" s="693">
        <v>15436</v>
      </c>
      <c r="H20" s="290">
        <v>4651</v>
      </c>
      <c r="I20" s="693">
        <v>4685</v>
      </c>
      <c r="J20" s="294">
        <f>73748-25</f>
        <v>73723</v>
      </c>
      <c r="K20" s="694">
        <f>C12+E12+G12+I12+K12+C20+E20+G20+I20</f>
        <v>75391</v>
      </c>
    </row>
    <row r="21" spans="1:13" ht="12.75" customHeight="1" x14ac:dyDescent="0.2">
      <c r="A21" s="227" t="s">
        <v>312</v>
      </c>
      <c r="B21" s="291">
        <v>166</v>
      </c>
      <c r="C21" s="692">
        <v>155</v>
      </c>
      <c r="D21" s="291">
        <v>37</v>
      </c>
      <c r="E21" s="692">
        <v>33</v>
      </c>
      <c r="F21" s="291">
        <v>375</v>
      </c>
      <c r="G21" s="692">
        <v>370</v>
      </c>
      <c r="H21" s="291">
        <v>73</v>
      </c>
      <c r="I21" s="692">
        <v>73</v>
      </c>
      <c r="J21" s="295">
        <f>SUM(B13,D13,F13,H13,J13,B21,D21,F21,H21)</f>
        <v>1509</v>
      </c>
      <c r="K21" s="295">
        <f>SUM(C13,E13,G13,I13,K13,C21,E21,G21,I21)</f>
        <v>1523</v>
      </c>
    </row>
    <row r="22" spans="1:13" ht="12.75" customHeight="1" x14ac:dyDescent="0.2">
      <c r="A22" s="227" t="s">
        <v>326</v>
      </c>
      <c r="B22" s="291"/>
      <c r="C22" s="291"/>
      <c r="D22" s="291"/>
      <c r="E22" s="291"/>
      <c r="F22" s="291"/>
      <c r="G22" s="291"/>
      <c r="H22" s="291"/>
      <c r="I22" s="291"/>
      <c r="J22" s="690">
        <v>30</v>
      </c>
      <c r="K22" s="690">
        <v>47</v>
      </c>
    </row>
    <row r="23" spans="1:13" ht="12.75" customHeight="1" x14ac:dyDescent="0.2">
      <c r="A23" s="227" t="s">
        <v>313</v>
      </c>
      <c r="B23" s="291">
        <f t="shared" ref="B23" si="6">SUM(B20:B22)</f>
        <v>6122</v>
      </c>
      <c r="C23" s="291">
        <f t="shared" ref="C23:G23" si="7">SUM(C20:C22)</f>
        <v>6210</v>
      </c>
      <c r="D23" s="291">
        <f t="shared" ref="D23" si="8">SUM(D20:D22)</f>
        <v>3003</v>
      </c>
      <c r="E23" s="291">
        <f t="shared" si="7"/>
        <v>3114</v>
      </c>
      <c r="F23" s="291">
        <f t="shared" ref="F23" si="9">SUM(F20:F22)</f>
        <v>15618</v>
      </c>
      <c r="G23" s="291">
        <f t="shared" si="7"/>
        <v>15806</v>
      </c>
      <c r="H23" s="291">
        <f>SUM(H20:H22)</f>
        <v>4724</v>
      </c>
      <c r="I23" s="291">
        <f>SUM(I20:I22)</f>
        <v>4758</v>
      </c>
      <c r="J23" s="295">
        <f>SUM(J20:J22)</f>
        <v>75262</v>
      </c>
      <c r="K23" s="295">
        <f>SUM(K20:K22)</f>
        <v>76961</v>
      </c>
      <c r="L23" s="695">
        <f>EMPLEO!C12</f>
        <v>76961</v>
      </c>
      <c r="M23" s="28">
        <f>L23-K23</f>
        <v>0</v>
      </c>
    </row>
    <row r="24" spans="1:13" ht="12.75" customHeight="1" thickBot="1" x14ac:dyDescent="0.25">
      <c r="A24" s="292" t="s">
        <v>321</v>
      </c>
      <c r="B24" s="293"/>
      <c r="C24" s="293">
        <f>(C23-B23)/B23</f>
        <v>1.4374387455080039E-2</v>
      </c>
      <c r="D24" s="293"/>
      <c r="E24" s="293">
        <f>(E23-D23)/D23</f>
        <v>3.696303696303696E-2</v>
      </c>
      <c r="F24" s="293"/>
      <c r="G24" s="293">
        <f>(G23-F23)/F23</f>
        <v>1.2037392751952874E-2</v>
      </c>
      <c r="H24" s="293"/>
      <c r="I24" s="293">
        <f>(I23-H23)/H23</f>
        <v>7.1972904318374255E-3</v>
      </c>
      <c r="J24" s="293"/>
      <c r="K24" s="293">
        <f>(K23-J23)/J23</f>
        <v>2.2574473173713163E-2</v>
      </c>
    </row>
    <row r="25" spans="1:13" ht="15.75" x14ac:dyDescent="0.25">
      <c r="A25" s="121"/>
      <c r="B25" s="121"/>
      <c r="C25" s="121"/>
      <c r="D25" s="121"/>
      <c r="E25" s="121"/>
      <c r="F25" s="121"/>
      <c r="G25" s="121"/>
    </row>
    <row r="26" spans="1:13" ht="14.25" x14ac:dyDescent="0.2">
      <c r="J26" s="296"/>
      <c r="K26" s="296"/>
    </row>
    <row r="27" spans="1:13" ht="14.25" x14ac:dyDescent="0.2">
      <c r="F27" s="297"/>
      <c r="G27" s="297"/>
      <c r="J27" s="296"/>
      <c r="K27" s="296"/>
    </row>
    <row r="28" spans="1:13" ht="13.5" thickBot="1" x14ac:dyDescent="0.25">
      <c r="F28" s="297"/>
      <c r="G28" s="297"/>
    </row>
    <row r="29" spans="1:13" ht="18.75" thickBot="1" x14ac:dyDescent="0.3">
      <c r="A29" s="802" t="s">
        <v>185</v>
      </c>
      <c r="B29" s="803"/>
      <c r="C29" s="804"/>
      <c r="F29" s="297"/>
      <c r="G29" s="297"/>
    </row>
    <row r="30" spans="1:13" ht="15" x14ac:dyDescent="0.25">
      <c r="A30" s="298"/>
      <c r="B30" s="299" t="s">
        <v>614</v>
      </c>
      <c r="C30" s="299" t="s">
        <v>630</v>
      </c>
      <c r="F30" s="297"/>
      <c r="G30" s="297"/>
    </row>
    <row r="31" spans="1:13" x14ac:dyDescent="0.2">
      <c r="A31" s="233" t="s">
        <v>186</v>
      </c>
      <c r="B31" s="300">
        <f>+B12</f>
        <v>5411</v>
      </c>
      <c r="C31" s="300">
        <f>+C12</f>
        <v>5657</v>
      </c>
      <c r="F31" s="297"/>
      <c r="G31" s="297"/>
    </row>
    <row r="32" spans="1:13" x14ac:dyDescent="0.2">
      <c r="A32" s="233" t="s">
        <v>6</v>
      </c>
      <c r="B32" s="300">
        <f>+D12</f>
        <v>11415</v>
      </c>
      <c r="C32" s="300">
        <f>+E12</f>
        <v>11723</v>
      </c>
      <c r="F32" s="297"/>
      <c r="G32" s="297"/>
    </row>
    <row r="33" spans="1:7" x14ac:dyDescent="0.2">
      <c r="A33" s="233" t="s">
        <v>18</v>
      </c>
      <c r="B33" s="300">
        <f>+F12</f>
        <v>13440</v>
      </c>
      <c r="C33" s="300">
        <f>+G12</f>
        <v>13741</v>
      </c>
      <c r="F33" s="297"/>
      <c r="G33" s="297"/>
    </row>
    <row r="34" spans="1:7" x14ac:dyDescent="0.2">
      <c r="A34" s="233" t="s">
        <v>7</v>
      </c>
      <c r="B34" s="300">
        <f>+H12</f>
        <v>4198</v>
      </c>
      <c r="C34" s="300">
        <f>+I12</f>
        <v>4273</v>
      </c>
      <c r="F34" s="297"/>
      <c r="G34" s="297"/>
    </row>
    <row r="35" spans="1:7" x14ac:dyDescent="0.2">
      <c r="A35" s="233" t="s">
        <v>8</v>
      </c>
      <c r="B35" s="300">
        <f>+J12</f>
        <v>10443</v>
      </c>
      <c r="C35" s="300">
        <f>+K12</f>
        <v>10740</v>
      </c>
      <c r="F35" s="297"/>
      <c r="G35" s="297"/>
    </row>
    <row r="36" spans="1:7" x14ac:dyDescent="0.2">
      <c r="A36" s="233" t="s">
        <v>9</v>
      </c>
      <c r="B36" s="300">
        <f>+B20</f>
        <v>5956</v>
      </c>
      <c r="C36" s="300">
        <f>+C20</f>
        <v>6055</v>
      </c>
    </row>
    <row r="37" spans="1:7" x14ac:dyDescent="0.2">
      <c r="A37" s="233" t="s">
        <v>10</v>
      </c>
      <c r="B37" s="300">
        <f>+D20</f>
        <v>2966</v>
      </c>
      <c r="C37" s="300">
        <f>+E20</f>
        <v>3081</v>
      </c>
    </row>
    <row r="38" spans="1:7" x14ac:dyDescent="0.2">
      <c r="A38" s="233" t="s">
        <v>11</v>
      </c>
      <c r="B38" s="300">
        <f>+F20</f>
        <v>15243</v>
      </c>
      <c r="C38" s="300">
        <f>+G20</f>
        <v>15436</v>
      </c>
    </row>
    <row r="39" spans="1:7" x14ac:dyDescent="0.2">
      <c r="A39" s="233" t="s">
        <v>12</v>
      </c>
      <c r="B39" s="300">
        <f>+H20</f>
        <v>4651</v>
      </c>
      <c r="C39" s="300">
        <f>+I20</f>
        <v>4685</v>
      </c>
    </row>
    <row r="40" spans="1:7" x14ac:dyDescent="0.2">
      <c r="B40" s="28"/>
      <c r="C40" s="28"/>
    </row>
    <row r="66" spans="1:7" ht="15.75" x14ac:dyDescent="0.25">
      <c r="A66" s="121"/>
      <c r="B66" s="121"/>
      <c r="C66" s="121"/>
      <c r="D66" s="121"/>
      <c r="E66" s="121"/>
      <c r="F66" s="121"/>
      <c r="G66" s="121"/>
    </row>
    <row r="71" spans="1:7" ht="13.5" thickBot="1" x14ac:dyDescent="0.25"/>
    <row r="72" spans="1:7" ht="18.75" thickBot="1" x14ac:dyDescent="0.3">
      <c r="A72" s="802" t="s">
        <v>185</v>
      </c>
      <c r="B72" s="803"/>
      <c r="C72" s="804"/>
    </row>
    <row r="73" spans="1:7" ht="15" x14ac:dyDescent="0.25">
      <c r="A73" s="298"/>
      <c r="B73" s="301" t="s">
        <v>613</v>
      </c>
      <c r="C73" s="301" t="s">
        <v>632</v>
      </c>
    </row>
    <row r="74" spans="1:7" x14ac:dyDescent="0.2">
      <c r="A74" s="233" t="s">
        <v>186</v>
      </c>
      <c r="B74" s="300">
        <f>B13</f>
        <v>77</v>
      </c>
      <c r="C74" s="300">
        <f>C13</f>
        <v>80</v>
      </c>
    </row>
    <row r="75" spans="1:7" x14ac:dyDescent="0.2">
      <c r="A75" s="233" t="s">
        <v>6</v>
      </c>
      <c r="B75" s="300">
        <f>+D13</f>
        <v>228</v>
      </c>
      <c r="C75" s="300">
        <f>+E13</f>
        <v>227</v>
      </c>
    </row>
    <row r="76" spans="1:7" x14ac:dyDescent="0.2">
      <c r="A76" s="233" t="s">
        <v>18</v>
      </c>
      <c r="B76" s="300">
        <f>+F13</f>
        <v>242</v>
      </c>
      <c r="C76" s="300">
        <f>+G13</f>
        <v>275</v>
      </c>
    </row>
    <row r="77" spans="1:7" x14ac:dyDescent="0.2">
      <c r="A77" s="233" t="s">
        <v>7</v>
      </c>
      <c r="B77" s="300">
        <f>+H13</f>
        <v>95</v>
      </c>
      <c r="C77" s="300">
        <f>+I13</f>
        <v>92</v>
      </c>
    </row>
    <row r="78" spans="1:7" x14ac:dyDescent="0.2">
      <c r="A78" s="233" t="s">
        <v>8</v>
      </c>
      <c r="B78" s="300">
        <f>+J13</f>
        <v>216</v>
      </c>
      <c r="C78" s="300">
        <f>+K13</f>
        <v>218</v>
      </c>
    </row>
    <row r="79" spans="1:7" x14ac:dyDescent="0.2">
      <c r="A79" s="233" t="s">
        <v>9</v>
      </c>
      <c r="B79" s="300">
        <f>+B21</f>
        <v>166</v>
      </c>
      <c r="C79" s="300">
        <f>+C21</f>
        <v>155</v>
      </c>
    </row>
    <row r="80" spans="1:7" x14ac:dyDescent="0.2">
      <c r="A80" s="233" t="s">
        <v>10</v>
      </c>
      <c r="B80" s="300">
        <f>+D21</f>
        <v>37</v>
      </c>
      <c r="C80" s="300">
        <f>+E21</f>
        <v>33</v>
      </c>
    </row>
    <row r="81" spans="1:3" x14ac:dyDescent="0.2">
      <c r="A81" s="233" t="s">
        <v>11</v>
      </c>
      <c r="B81" s="300">
        <f>+F21</f>
        <v>375</v>
      </c>
      <c r="C81" s="300">
        <f>+G21</f>
        <v>370</v>
      </c>
    </row>
    <row r="82" spans="1:3" ht="13.5" thickBot="1" x14ac:dyDescent="0.25">
      <c r="A82" s="302" t="s">
        <v>12</v>
      </c>
      <c r="B82" s="303">
        <f>+H21</f>
        <v>73</v>
      </c>
      <c r="C82" s="303">
        <f>+I21</f>
        <v>73</v>
      </c>
    </row>
    <row r="83" spans="1:3" x14ac:dyDescent="0.2">
      <c r="B83" s="28"/>
      <c r="C83" s="28"/>
    </row>
  </sheetData>
  <mergeCells count="14">
    <mergeCell ref="J18:K18"/>
    <mergeCell ref="A29:C29"/>
    <mergeCell ref="A4:M4"/>
    <mergeCell ref="A7:M7"/>
    <mergeCell ref="B10:C10"/>
    <mergeCell ref="D10:E10"/>
    <mergeCell ref="F10:G10"/>
    <mergeCell ref="H10:I10"/>
    <mergeCell ref="J10:K10"/>
    <mergeCell ref="A72:C72"/>
    <mergeCell ref="B18:C18"/>
    <mergeCell ref="D18:E18"/>
    <mergeCell ref="F18:G18"/>
    <mergeCell ref="H18:I18"/>
  </mergeCells>
  <conditionalFormatting sqref="M23">
    <cfRule type="cellIs" dxfId="0" priority="1" operator="equal">
      <formula>0</formula>
    </cfRule>
  </conditionalFormatting>
  <pageMargins left="0.75" right="0.75" top="1" bottom="1" header="0" footer="0"/>
  <pageSetup paperSize="9" scale="6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02A6-303B-4F2F-AD42-F27B156B0CC6}">
  <dimension ref="A6:M521"/>
  <sheetViews>
    <sheetView topLeftCell="A482" zoomScale="85" workbookViewId="0">
      <selection activeCell="D7" sqref="D7"/>
    </sheetView>
  </sheetViews>
  <sheetFormatPr baseColWidth="10" defaultRowHeight="12.75" x14ac:dyDescent="0.2"/>
  <cols>
    <col min="1" max="1" width="36.42578125" style="22" customWidth="1"/>
    <col min="2" max="2" width="14.140625" style="22" customWidth="1"/>
    <col min="3" max="256" width="11.42578125" style="22"/>
    <col min="257" max="257" width="36.42578125" style="22" customWidth="1"/>
    <col min="258" max="258" width="14.140625" style="22" customWidth="1"/>
    <col min="259" max="512" width="11.42578125" style="22"/>
    <col min="513" max="513" width="36.42578125" style="22" customWidth="1"/>
    <col min="514" max="514" width="14.140625" style="22" customWidth="1"/>
    <col min="515" max="768" width="11.42578125" style="22"/>
    <col min="769" max="769" width="36.42578125" style="22" customWidth="1"/>
    <col min="770" max="770" width="14.140625" style="22" customWidth="1"/>
    <col min="771" max="1024" width="11.42578125" style="22"/>
    <col min="1025" max="1025" width="36.42578125" style="22" customWidth="1"/>
    <col min="1026" max="1026" width="14.140625" style="22" customWidth="1"/>
    <col min="1027" max="1280" width="11.42578125" style="22"/>
    <col min="1281" max="1281" width="36.42578125" style="22" customWidth="1"/>
    <col min="1282" max="1282" width="14.140625" style="22" customWidth="1"/>
    <col min="1283" max="1536" width="11.42578125" style="22"/>
    <col min="1537" max="1537" width="36.42578125" style="22" customWidth="1"/>
    <col min="1538" max="1538" width="14.140625" style="22" customWidth="1"/>
    <col min="1539" max="1792" width="11.42578125" style="22"/>
    <col min="1793" max="1793" width="36.42578125" style="22" customWidth="1"/>
    <col min="1794" max="1794" width="14.140625" style="22" customWidth="1"/>
    <col min="1795" max="2048" width="11.42578125" style="22"/>
    <col min="2049" max="2049" width="36.42578125" style="22" customWidth="1"/>
    <col min="2050" max="2050" width="14.140625" style="22" customWidth="1"/>
    <col min="2051" max="2304" width="11.42578125" style="22"/>
    <col min="2305" max="2305" width="36.42578125" style="22" customWidth="1"/>
    <col min="2306" max="2306" width="14.140625" style="22" customWidth="1"/>
    <col min="2307" max="2560" width="11.42578125" style="22"/>
    <col min="2561" max="2561" width="36.42578125" style="22" customWidth="1"/>
    <col min="2562" max="2562" width="14.140625" style="22" customWidth="1"/>
    <col min="2563" max="2816" width="11.42578125" style="22"/>
    <col min="2817" max="2817" width="36.42578125" style="22" customWidth="1"/>
    <col min="2818" max="2818" width="14.140625" style="22" customWidth="1"/>
    <col min="2819" max="3072" width="11.42578125" style="22"/>
    <col min="3073" max="3073" width="36.42578125" style="22" customWidth="1"/>
    <col min="3074" max="3074" width="14.140625" style="22" customWidth="1"/>
    <col min="3075" max="3328" width="11.42578125" style="22"/>
    <col min="3329" max="3329" width="36.42578125" style="22" customWidth="1"/>
    <col min="3330" max="3330" width="14.140625" style="22" customWidth="1"/>
    <col min="3331" max="3584" width="11.42578125" style="22"/>
    <col min="3585" max="3585" width="36.42578125" style="22" customWidth="1"/>
    <col min="3586" max="3586" width="14.140625" style="22" customWidth="1"/>
    <col min="3587" max="3840" width="11.42578125" style="22"/>
    <col min="3841" max="3841" width="36.42578125" style="22" customWidth="1"/>
    <col min="3842" max="3842" width="14.140625" style="22" customWidth="1"/>
    <col min="3843" max="4096" width="11.42578125" style="22"/>
    <col min="4097" max="4097" width="36.42578125" style="22" customWidth="1"/>
    <col min="4098" max="4098" width="14.140625" style="22" customWidth="1"/>
    <col min="4099" max="4352" width="11.42578125" style="22"/>
    <col min="4353" max="4353" width="36.42578125" style="22" customWidth="1"/>
    <col min="4354" max="4354" width="14.140625" style="22" customWidth="1"/>
    <col min="4355" max="4608" width="11.42578125" style="22"/>
    <col min="4609" max="4609" width="36.42578125" style="22" customWidth="1"/>
    <col min="4610" max="4610" width="14.140625" style="22" customWidth="1"/>
    <col min="4611" max="4864" width="11.42578125" style="22"/>
    <col min="4865" max="4865" width="36.42578125" style="22" customWidth="1"/>
    <col min="4866" max="4866" width="14.140625" style="22" customWidth="1"/>
    <col min="4867" max="5120" width="11.42578125" style="22"/>
    <col min="5121" max="5121" width="36.42578125" style="22" customWidth="1"/>
    <col min="5122" max="5122" width="14.140625" style="22" customWidth="1"/>
    <col min="5123" max="5376" width="11.42578125" style="22"/>
    <col min="5377" max="5377" width="36.42578125" style="22" customWidth="1"/>
    <col min="5378" max="5378" width="14.140625" style="22" customWidth="1"/>
    <col min="5379" max="5632" width="11.42578125" style="22"/>
    <col min="5633" max="5633" width="36.42578125" style="22" customWidth="1"/>
    <col min="5634" max="5634" width="14.140625" style="22" customWidth="1"/>
    <col min="5635" max="5888" width="11.42578125" style="22"/>
    <col min="5889" max="5889" width="36.42578125" style="22" customWidth="1"/>
    <col min="5890" max="5890" width="14.140625" style="22" customWidth="1"/>
    <col min="5891" max="6144" width="11.42578125" style="22"/>
    <col min="6145" max="6145" width="36.42578125" style="22" customWidth="1"/>
    <col min="6146" max="6146" width="14.140625" style="22" customWidth="1"/>
    <col min="6147" max="6400" width="11.42578125" style="22"/>
    <col min="6401" max="6401" width="36.42578125" style="22" customWidth="1"/>
    <col min="6402" max="6402" width="14.140625" style="22" customWidth="1"/>
    <col min="6403" max="6656" width="11.42578125" style="22"/>
    <col min="6657" max="6657" width="36.42578125" style="22" customWidth="1"/>
    <col min="6658" max="6658" width="14.140625" style="22" customWidth="1"/>
    <col min="6659" max="6912" width="11.42578125" style="22"/>
    <col min="6913" max="6913" width="36.42578125" style="22" customWidth="1"/>
    <col min="6914" max="6914" width="14.140625" style="22" customWidth="1"/>
    <col min="6915" max="7168" width="11.42578125" style="22"/>
    <col min="7169" max="7169" width="36.42578125" style="22" customWidth="1"/>
    <col min="7170" max="7170" width="14.140625" style="22" customWidth="1"/>
    <col min="7171" max="7424" width="11.42578125" style="22"/>
    <col min="7425" max="7425" width="36.42578125" style="22" customWidth="1"/>
    <col min="7426" max="7426" width="14.140625" style="22" customWidth="1"/>
    <col min="7427" max="7680" width="11.42578125" style="22"/>
    <col min="7681" max="7681" width="36.42578125" style="22" customWidth="1"/>
    <col min="7682" max="7682" width="14.140625" style="22" customWidth="1"/>
    <col min="7683" max="7936" width="11.42578125" style="22"/>
    <col min="7937" max="7937" width="36.42578125" style="22" customWidth="1"/>
    <col min="7938" max="7938" width="14.140625" style="22" customWidth="1"/>
    <col min="7939" max="8192" width="11.42578125" style="22"/>
    <col min="8193" max="8193" width="36.42578125" style="22" customWidth="1"/>
    <col min="8194" max="8194" width="14.140625" style="22" customWidth="1"/>
    <col min="8195" max="8448" width="11.42578125" style="22"/>
    <col min="8449" max="8449" width="36.42578125" style="22" customWidth="1"/>
    <col min="8450" max="8450" width="14.140625" style="22" customWidth="1"/>
    <col min="8451" max="8704" width="11.42578125" style="22"/>
    <col min="8705" max="8705" width="36.42578125" style="22" customWidth="1"/>
    <col min="8706" max="8706" width="14.140625" style="22" customWidth="1"/>
    <col min="8707" max="8960" width="11.42578125" style="22"/>
    <col min="8961" max="8961" width="36.42578125" style="22" customWidth="1"/>
    <col min="8962" max="8962" width="14.140625" style="22" customWidth="1"/>
    <col min="8963" max="9216" width="11.42578125" style="22"/>
    <col min="9217" max="9217" width="36.42578125" style="22" customWidth="1"/>
    <col min="9218" max="9218" width="14.140625" style="22" customWidth="1"/>
    <col min="9219" max="9472" width="11.42578125" style="22"/>
    <col min="9473" max="9473" width="36.42578125" style="22" customWidth="1"/>
    <col min="9474" max="9474" width="14.140625" style="22" customWidth="1"/>
    <col min="9475" max="9728" width="11.42578125" style="22"/>
    <col min="9729" max="9729" width="36.42578125" style="22" customWidth="1"/>
    <col min="9730" max="9730" width="14.140625" style="22" customWidth="1"/>
    <col min="9731" max="9984" width="11.42578125" style="22"/>
    <col min="9985" max="9985" width="36.42578125" style="22" customWidth="1"/>
    <col min="9986" max="9986" width="14.140625" style="22" customWidth="1"/>
    <col min="9987" max="10240" width="11.42578125" style="22"/>
    <col min="10241" max="10241" width="36.42578125" style="22" customWidth="1"/>
    <col min="10242" max="10242" width="14.140625" style="22" customWidth="1"/>
    <col min="10243" max="10496" width="11.42578125" style="22"/>
    <col min="10497" max="10497" width="36.42578125" style="22" customWidth="1"/>
    <col min="10498" max="10498" width="14.140625" style="22" customWidth="1"/>
    <col min="10499" max="10752" width="11.42578125" style="22"/>
    <col min="10753" max="10753" width="36.42578125" style="22" customWidth="1"/>
    <col min="10754" max="10754" width="14.140625" style="22" customWidth="1"/>
    <col min="10755" max="11008" width="11.42578125" style="22"/>
    <col min="11009" max="11009" width="36.42578125" style="22" customWidth="1"/>
    <col min="11010" max="11010" width="14.140625" style="22" customWidth="1"/>
    <col min="11011" max="11264" width="11.42578125" style="22"/>
    <col min="11265" max="11265" width="36.42578125" style="22" customWidth="1"/>
    <col min="11266" max="11266" width="14.140625" style="22" customWidth="1"/>
    <col min="11267" max="11520" width="11.42578125" style="22"/>
    <col min="11521" max="11521" width="36.42578125" style="22" customWidth="1"/>
    <col min="11522" max="11522" width="14.140625" style="22" customWidth="1"/>
    <col min="11523" max="11776" width="11.42578125" style="22"/>
    <col min="11777" max="11777" width="36.42578125" style="22" customWidth="1"/>
    <col min="11778" max="11778" width="14.140625" style="22" customWidth="1"/>
    <col min="11779" max="12032" width="11.42578125" style="22"/>
    <col min="12033" max="12033" width="36.42578125" style="22" customWidth="1"/>
    <col min="12034" max="12034" width="14.140625" style="22" customWidth="1"/>
    <col min="12035" max="12288" width="11.42578125" style="22"/>
    <col min="12289" max="12289" width="36.42578125" style="22" customWidth="1"/>
    <col min="12290" max="12290" width="14.140625" style="22" customWidth="1"/>
    <col min="12291" max="12544" width="11.42578125" style="22"/>
    <col min="12545" max="12545" width="36.42578125" style="22" customWidth="1"/>
    <col min="12546" max="12546" width="14.140625" style="22" customWidth="1"/>
    <col min="12547" max="12800" width="11.42578125" style="22"/>
    <col min="12801" max="12801" width="36.42578125" style="22" customWidth="1"/>
    <col min="12802" max="12802" width="14.140625" style="22" customWidth="1"/>
    <col min="12803" max="13056" width="11.42578125" style="22"/>
    <col min="13057" max="13057" width="36.42578125" style="22" customWidth="1"/>
    <col min="13058" max="13058" width="14.140625" style="22" customWidth="1"/>
    <col min="13059" max="13312" width="11.42578125" style="22"/>
    <col min="13313" max="13313" width="36.42578125" style="22" customWidth="1"/>
    <col min="13314" max="13314" width="14.140625" style="22" customWidth="1"/>
    <col min="13315" max="13568" width="11.42578125" style="22"/>
    <col min="13569" max="13569" width="36.42578125" style="22" customWidth="1"/>
    <col min="13570" max="13570" width="14.140625" style="22" customWidth="1"/>
    <col min="13571" max="13824" width="11.42578125" style="22"/>
    <col min="13825" max="13825" width="36.42578125" style="22" customWidth="1"/>
    <col min="13826" max="13826" width="14.140625" style="22" customWidth="1"/>
    <col min="13827" max="14080" width="11.42578125" style="22"/>
    <col min="14081" max="14081" width="36.42578125" style="22" customWidth="1"/>
    <col min="14082" max="14082" width="14.140625" style="22" customWidth="1"/>
    <col min="14083" max="14336" width="11.42578125" style="22"/>
    <col min="14337" max="14337" width="36.42578125" style="22" customWidth="1"/>
    <col min="14338" max="14338" width="14.140625" style="22" customWidth="1"/>
    <col min="14339" max="14592" width="11.42578125" style="22"/>
    <col min="14593" max="14593" width="36.42578125" style="22" customWidth="1"/>
    <col min="14594" max="14594" width="14.140625" style="22" customWidth="1"/>
    <col min="14595" max="14848" width="11.42578125" style="22"/>
    <col min="14849" max="14849" width="36.42578125" style="22" customWidth="1"/>
    <col min="14850" max="14850" width="14.140625" style="22" customWidth="1"/>
    <col min="14851" max="15104" width="11.42578125" style="22"/>
    <col min="15105" max="15105" width="36.42578125" style="22" customWidth="1"/>
    <col min="15106" max="15106" width="14.140625" style="22" customWidth="1"/>
    <col min="15107" max="15360" width="11.42578125" style="22"/>
    <col min="15361" max="15361" width="36.42578125" style="22" customWidth="1"/>
    <col min="15362" max="15362" width="14.140625" style="22" customWidth="1"/>
    <col min="15363" max="15616" width="11.42578125" style="22"/>
    <col min="15617" max="15617" width="36.42578125" style="22" customWidth="1"/>
    <col min="15618" max="15618" width="14.140625" style="22" customWidth="1"/>
    <col min="15619" max="15872" width="11.42578125" style="22"/>
    <col min="15873" max="15873" width="36.42578125" style="22" customWidth="1"/>
    <col min="15874" max="15874" width="14.140625" style="22" customWidth="1"/>
    <col min="15875" max="16128" width="11.42578125" style="22"/>
    <col min="16129" max="16129" width="36.42578125" style="22" customWidth="1"/>
    <col min="16130" max="16130" width="14.140625" style="22" customWidth="1"/>
    <col min="16131" max="16384" width="11.42578125" style="22"/>
  </cols>
  <sheetData>
    <row r="6" spans="1:13" ht="15" x14ac:dyDescent="0.2">
      <c r="A6" s="820" t="s">
        <v>327</v>
      </c>
      <c r="B6" s="820"/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</row>
    <row r="9" spans="1:13" x14ac:dyDescent="0.2">
      <c r="A9" s="808" t="s">
        <v>328</v>
      </c>
      <c r="B9" s="809"/>
      <c r="C9" s="809"/>
      <c r="D9" s="809"/>
      <c r="E9" s="809"/>
      <c r="F9" s="809"/>
      <c r="G9" s="809"/>
      <c r="H9" s="809"/>
      <c r="I9" s="809"/>
      <c r="J9" s="809"/>
      <c r="K9" s="809"/>
      <c r="L9" s="809"/>
      <c r="M9" s="809"/>
    </row>
    <row r="12" spans="1:13" ht="13.5" thickBot="1" x14ac:dyDescent="0.25"/>
    <row r="13" spans="1:13" ht="18.75" thickBot="1" x14ac:dyDescent="0.3">
      <c r="A13" s="837" t="s">
        <v>185</v>
      </c>
      <c r="B13" s="838"/>
      <c r="C13" s="804"/>
    </row>
    <row r="14" spans="1:13" x14ac:dyDescent="0.2">
      <c r="A14" s="642" t="s">
        <v>329</v>
      </c>
      <c r="B14" s="643">
        <v>0.125</v>
      </c>
      <c r="F14" s="306"/>
      <c r="G14" s="176"/>
    </row>
    <row r="15" spans="1:13" x14ac:dyDescent="0.2">
      <c r="A15" s="642" t="s">
        <v>330</v>
      </c>
      <c r="B15" s="643">
        <v>0.21</v>
      </c>
      <c r="F15" s="306"/>
      <c r="G15" s="176"/>
    </row>
    <row r="16" spans="1:13" x14ac:dyDescent="0.2">
      <c r="A16" s="642" t="s">
        <v>331</v>
      </c>
      <c r="B16" s="643">
        <v>0.187</v>
      </c>
      <c r="F16" s="306"/>
      <c r="G16" s="176"/>
    </row>
    <row r="17" spans="1:12" x14ac:dyDescent="0.2">
      <c r="A17" s="642" t="s">
        <v>332</v>
      </c>
      <c r="B17" s="643">
        <v>0.17899999999999999</v>
      </c>
      <c r="F17" s="306"/>
      <c r="G17" s="176"/>
    </row>
    <row r="18" spans="1:12" x14ac:dyDescent="0.2">
      <c r="A18" s="642" t="s">
        <v>333</v>
      </c>
      <c r="B18" s="643">
        <v>0.29899999999999999</v>
      </c>
      <c r="F18" s="306"/>
      <c r="G18" s="176"/>
    </row>
    <row r="19" spans="1:12" x14ac:dyDescent="0.2">
      <c r="A19" s="642" t="s">
        <v>349</v>
      </c>
      <c r="B19" s="644">
        <v>2E-3</v>
      </c>
      <c r="F19" s="306"/>
      <c r="G19" s="176"/>
    </row>
    <row r="20" spans="1:12" x14ac:dyDescent="0.2">
      <c r="A20" s="642" t="s">
        <v>278</v>
      </c>
      <c r="B20" s="644">
        <v>1</v>
      </c>
      <c r="F20" s="306"/>
      <c r="G20" s="176"/>
    </row>
    <row r="21" spans="1:12" x14ac:dyDescent="0.2">
      <c r="A21" s="642" t="s">
        <v>334</v>
      </c>
      <c r="B21" s="645">
        <v>2476</v>
      </c>
      <c r="F21" s="306"/>
      <c r="G21" s="176"/>
      <c r="H21" s="176"/>
      <c r="I21" s="176"/>
      <c r="J21" s="176"/>
      <c r="K21" s="176"/>
      <c r="L21" s="176"/>
    </row>
    <row r="22" spans="1:12" x14ac:dyDescent="0.2">
      <c r="F22" s="308"/>
    </row>
    <row r="23" spans="1:12" x14ac:dyDescent="0.2">
      <c r="F23" s="308"/>
    </row>
    <row r="24" spans="1:12" x14ac:dyDescent="0.2">
      <c r="F24" s="308"/>
    </row>
    <row r="25" spans="1:12" x14ac:dyDescent="0.2">
      <c r="F25" s="308"/>
    </row>
    <row r="26" spans="1:12" x14ac:dyDescent="0.2">
      <c r="F26" s="308"/>
    </row>
    <row r="27" spans="1:12" x14ac:dyDescent="0.2">
      <c r="F27" s="308"/>
    </row>
    <row r="28" spans="1:12" x14ac:dyDescent="0.2">
      <c r="F28" s="309"/>
    </row>
    <row r="43" spans="1:5" ht="13.5" thickBot="1" x14ac:dyDescent="0.25"/>
    <row r="44" spans="1:5" ht="18.75" thickBot="1" x14ac:dyDescent="0.3">
      <c r="A44" s="837" t="s">
        <v>185</v>
      </c>
      <c r="B44" s="838"/>
      <c r="C44" s="804"/>
      <c r="E44" s="176"/>
    </row>
    <row r="45" spans="1:5" x14ac:dyDescent="0.2">
      <c r="A45" s="304" t="s">
        <v>335</v>
      </c>
      <c r="B45" s="305">
        <v>0.503</v>
      </c>
      <c r="E45" s="176"/>
    </row>
    <row r="46" spans="1:5" x14ac:dyDescent="0.2">
      <c r="A46" s="304" t="s">
        <v>336</v>
      </c>
      <c r="B46" s="305">
        <v>0.497</v>
      </c>
      <c r="E46" s="176"/>
    </row>
    <row r="47" spans="1:5" x14ac:dyDescent="0.2">
      <c r="A47" s="304" t="s">
        <v>278</v>
      </c>
      <c r="B47" s="305">
        <v>1</v>
      </c>
    </row>
    <row r="48" spans="1:5" x14ac:dyDescent="0.2">
      <c r="A48" s="304" t="s">
        <v>334</v>
      </c>
      <c r="B48" s="307">
        <f>$B$21</f>
        <v>2476</v>
      </c>
    </row>
    <row r="72" spans="1:11" ht="13.5" thickBot="1" x14ac:dyDescent="0.25"/>
    <row r="73" spans="1:11" ht="18.75" thickBot="1" x14ac:dyDescent="0.3">
      <c r="A73" s="837" t="s">
        <v>185</v>
      </c>
      <c r="B73" s="838"/>
      <c r="C73" s="804"/>
      <c r="G73" s="176"/>
      <c r="H73" s="176"/>
      <c r="I73" s="176"/>
      <c r="J73" s="176"/>
      <c r="K73" s="176"/>
    </row>
    <row r="74" spans="1:11" x14ac:dyDescent="0.2">
      <c r="A74" s="310" t="s">
        <v>337</v>
      </c>
      <c r="B74" s="305">
        <v>1.0999999999999999E-2</v>
      </c>
      <c r="F74" s="176"/>
      <c r="G74" s="176"/>
      <c r="H74" s="176"/>
      <c r="I74" s="176"/>
      <c r="J74" s="176"/>
      <c r="K74" s="176"/>
    </row>
    <row r="75" spans="1:11" x14ac:dyDescent="0.2">
      <c r="A75" s="310" t="s">
        <v>553</v>
      </c>
      <c r="B75" s="305">
        <v>6.7000000000000004E-2</v>
      </c>
      <c r="F75" s="176"/>
      <c r="G75" s="176"/>
      <c r="H75" s="176"/>
      <c r="I75" s="176"/>
      <c r="J75" s="176"/>
      <c r="K75" s="176"/>
    </row>
    <row r="76" spans="1:11" x14ac:dyDescent="0.2">
      <c r="A76" s="310" t="s">
        <v>554</v>
      </c>
      <c r="B76" s="305">
        <v>0.28000000000000003</v>
      </c>
      <c r="F76" s="176"/>
      <c r="G76" s="176"/>
      <c r="H76" s="176"/>
      <c r="I76" s="176"/>
      <c r="J76" s="176"/>
      <c r="K76" s="176"/>
    </row>
    <row r="77" spans="1:11" x14ac:dyDescent="0.2">
      <c r="A77" s="310" t="s">
        <v>338</v>
      </c>
      <c r="B77" s="305">
        <v>0.60499999999999998</v>
      </c>
      <c r="F77" s="176"/>
      <c r="G77" s="176"/>
      <c r="H77" s="176"/>
      <c r="I77" s="176"/>
      <c r="J77" s="176"/>
      <c r="K77" s="176"/>
    </row>
    <row r="78" spans="1:11" x14ac:dyDescent="0.2">
      <c r="A78" s="310" t="s">
        <v>349</v>
      </c>
      <c r="B78" s="305">
        <v>3.6999999999999998E-2</v>
      </c>
      <c r="F78" s="176"/>
      <c r="G78" s="176"/>
      <c r="H78" s="176"/>
      <c r="I78" s="176"/>
      <c r="J78" s="176"/>
      <c r="K78" s="176"/>
    </row>
    <row r="79" spans="1:11" x14ac:dyDescent="0.2">
      <c r="A79" s="310" t="s">
        <v>278</v>
      </c>
      <c r="B79" s="305">
        <v>1</v>
      </c>
      <c r="F79" s="176"/>
      <c r="G79" s="176"/>
      <c r="H79" s="176"/>
    </row>
    <row r="80" spans="1:11" x14ac:dyDescent="0.2">
      <c r="A80" s="310" t="s">
        <v>334</v>
      </c>
      <c r="B80" s="307">
        <f>$B$21</f>
        <v>2476</v>
      </c>
      <c r="F80" s="176"/>
      <c r="G80" s="176"/>
      <c r="H80" s="176"/>
    </row>
    <row r="104" spans="1:3" ht="13.5" thickBot="1" x14ac:dyDescent="0.25"/>
    <row r="105" spans="1:3" ht="18.75" thickBot="1" x14ac:dyDescent="0.3">
      <c r="A105" s="837" t="s">
        <v>185</v>
      </c>
      <c r="B105" s="838"/>
      <c r="C105" s="804"/>
    </row>
    <row r="106" spans="1:3" x14ac:dyDescent="0.2">
      <c r="A106" s="310" t="s">
        <v>339</v>
      </c>
      <c r="B106" s="305">
        <v>0.60399999999999998</v>
      </c>
    </row>
    <row r="107" spans="1:3" x14ac:dyDescent="0.2">
      <c r="A107" s="310" t="s">
        <v>341</v>
      </c>
      <c r="B107" s="305">
        <v>0.126</v>
      </c>
    </row>
    <row r="108" spans="1:3" x14ac:dyDescent="0.2">
      <c r="A108" s="310" t="s">
        <v>340</v>
      </c>
      <c r="B108" s="305">
        <v>9.9000000000000005E-2</v>
      </c>
    </row>
    <row r="109" spans="1:3" x14ac:dyDescent="0.2">
      <c r="A109" s="310" t="s">
        <v>342</v>
      </c>
      <c r="B109" s="305">
        <v>9.5000000000000001E-2</v>
      </c>
    </row>
    <row r="110" spans="1:3" x14ac:dyDescent="0.2">
      <c r="A110" s="310" t="s">
        <v>343</v>
      </c>
      <c r="B110" s="305">
        <v>3.4000000000000002E-2</v>
      </c>
    </row>
    <row r="111" spans="1:3" x14ac:dyDescent="0.2">
      <c r="A111" s="310" t="s">
        <v>344</v>
      </c>
      <c r="B111" s="305">
        <v>1.2999999999999999E-2</v>
      </c>
    </row>
    <row r="112" spans="1:3" x14ac:dyDescent="0.2">
      <c r="A112" s="310" t="s">
        <v>349</v>
      </c>
      <c r="B112" s="305">
        <v>2.9000000000000001E-2</v>
      </c>
    </row>
    <row r="113" spans="1:6" x14ac:dyDescent="0.2">
      <c r="A113" s="310" t="s">
        <v>278</v>
      </c>
      <c r="B113" s="305">
        <v>1</v>
      </c>
    </row>
    <row r="114" spans="1:6" x14ac:dyDescent="0.2">
      <c r="A114" s="310" t="s">
        <v>334</v>
      </c>
      <c r="B114" s="307">
        <f>$B$21</f>
        <v>2476</v>
      </c>
      <c r="F114" s="176"/>
    </row>
    <row r="141" spans="1:8" ht="13.5" thickBot="1" x14ac:dyDescent="0.25"/>
    <row r="142" spans="1:8" ht="18.75" thickBot="1" x14ac:dyDescent="0.3">
      <c r="A142" s="837" t="s">
        <v>185</v>
      </c>
      <c r="B142" s="838"/>
      <c r="C142" s="804"/>
      <c r="F142" s="176"/>
      <c r="G142" s="176"/>
      <c r="H142" s="176"/>
    </row>
    <row r="143" spans="1:8" x14ac:dyDescent="0.2">
      <c r="A143" s="304" t="s">
        <v>345</v>
      </c>
      <c r="B143" s="305">
        <v>4.4999999999999998E-2</v>
      </c>
      <c r="E143" s="176"/>
      <c r="F143" s="176"/>
      <c r="G143" s="176"/>
      <c r="H143" s="176"/>
    </row>
    <row r="144" spans="1:8" x14ac:dyDescent="0.2">
      <c r="A144" s="304" t="s">
        <v>346</v>
      </c>
      <c r="B144" s="305">
        <v>0.24399999999999999</v>
      </c>
      <c r="E144" s="176"/>
      <c r="F144" s="176"/>
      <c r="G144" s="176"/>
      <c r="H144" s="176"/>
    </row>
    <row r="145" spans="1:8" x14ac:dyDescent="0.2">
      <c r="A145" s="304" t="s">
        <v>347</v>
      </c>
      <c r="B145" s="305">
        <v>0.18</v>
      </c>
      <c r="E145" s="176"/>
      <c r="F145" s="176"/>
      <c r="G145" s="176"/>
      <c r="H145" s="176"/>
    </row>
    <row r="146" spans="1:8" x14ac:dyDescent="0.2">
      <c r="A146" s="304" t="s">
        <v>348</v>
      </c>
      <c r="B146" s="305">
        <v>4.3999999999999997E-2</v>
      </c>
      <c r="E146" s="176"/>
      <c r="F146" s="176"/>
      <c r="G146" s="176"/>
      <c r="H146" s="176"/>
    </row>
    <row r="147" spans="1:8" x14ac:dyDescent="0.2">
      <c r="A147" s="304" t="s">
        <v>349</v>
      </c>
      <c r="B147" s="305">
        <v>0.48699999999999999</v>
      </c>
      <c r="E147" s="176"/>
    </row>
    <row r="148" spans="1:8" x14ac:dyDescent="0.2">
      <c r="A148" s="304" t="s">
        <v>278</v>
      </c>
      <c r="B148" s="305">
        <v>1</v>
      </c>
      <c r="E148" s="176"/>
    </row>
    <row r="149" spans="1:8" x14ac:dyDescent="0.2">
      <c r="A149" s="310" t="s">
        <v>334</v>
      </c>
      <c r="B149" s="307">
        <f>$B$21</f>
        <v>2476</v>
      </c>
    </row>
    <row r="172" spans="1:13" x14ac:dyDescent="0.2">
      <c r="A172" s="808" t="s">
        <v>350</v>
      </c>
      <c r="B172" s="809"/>
      <c r="C172" s="809"/>
      <c r="D172" s="809"/>
      <c r="E172" s="809"/>
      <c r="F172" s="809"/>
      <c r="G172" s="809"/>
      <c r="H172" s="809"/>
      <c r="I172" s="809"/>
      <c r="J172" s="809"/>
      <c r="K172" s="809"/>
      <c r="L172" s="809"/>
      <c r="M172" s="809"/>
    </row>
    <row r="174" spans="1:13" x14ac:dyDescent="0.2">
      <c r="A174" s="808" t="s">
        <v>351</v>
      </c>
      <c r="B174" s="809"/>
      <c r="C174" s="809"/>
      <c r="D174" s="809"/>
      <c r="E174" s="809"/>
      <c r="F174" s="809"/>
      <c r="G174" s="809"/>
      <c r="H174" s="809"/>
      <c r="I174" s="809"/>
      <c r="J174" s="809"/>
      <c r="K174" s="809"/>
      <c r="L174" s="809"/>
      <c r="M174" s="809"/>
    </row>
    <row r="177" spans="1:7" ht="13.5" thickBot="1" x14ac:dyDescent="0.25"/>
    <row r="178" spans="1:7" ht="18.75" thickBot="1" x14ac:dyDescent="0.3">
      <c r="A178" s="837" t="s">
        <v>185</v>
      </c>
      <c r="B178" s="838"/>
      <c r="C178" s="804"/>
    </row>
    <row r="179" spans="1:7" x14ac:dyDescent="0.2">
      <c r="A179" s="304" t="s">
        <v>349</v>
      </c>
      <c r="B179" s="305">
        <v>5.0000000000000001E-3</v>
      </c>
    </row>
    <row r="180" spans="1:7" x14ac:dyDescent="0.2">
      <c r="A180" s="304" t="s">
        <v>352</v>
      </c>
      <c r="B180" s="305">
        <v>4.4999999999999998E-2</v>
      </c>
    </row>
    <row r="181" spans="1:7" x14ac:dyDescent="0.2">
      <c r="A181" s="304" t="s">
        <v>353</v>
      </c>
      <c r="B181" s="305">
        <v>6.0000000000000001E-3</v>
      </c>
    </row>
    <row r="182" spans="1:7" x14ac:dyDescent="0.2">
      <c r="A182" s="304" t="s">
        <v>355</v>
      </c>
      <c r="B182" s="305">
        <v>1.9E-2</v>
      </c>
    </row>
    <row r="183" spans="1:7" x14ac:dyDescent="0.2">
      <c r="A183" s="304" t="s">
        <v>356</v>
      </c>
      <c r="B183" s="305">
        <v>0.02</v>
      </c>
    </row>
    <row r="184" spans="1:7" x14ac:dyDescent="0.2">
      <c r="A184" s="304" t="s">
        <v>354</v>
      </c>
      <c r="B184" s="305">
        <v>2.4E-2</v>
      </c>
    </row>
    <row r="185" spans="1:7" x14ac:dyDescent="0.2">
      <c r="A185" s="304" t="s">
        <v>357</v>
      </c>
      <c r="B185" s="305">
        <v>7.8E-2</v>
      </c>
    </row>
    <row r="186" spans="1:7" x14ac:dyDescent="0.2">
      <c r="A186" s="304" t="s">
        <v>358</v>
      </c>
      <c r="B186" s="305">
        <v>0.1</v>
      </c>
    </row>
    <row r="187" spans="1:7" x14ac:dyDescent="0.2">
      <c r="A187" s="304" t="s">
        <v>359</v>
      </c>
      <c r="B187" s="305">
        <v>0.70799999999999996</v>
      </c>
    </row>
    <row r="188" spans="1:7" x14ac:dyDescent="0.2">
      <c r="A188" s="310" t="s">
        <v>278</v>
      </c>
      <c r="B188" s="311">
        <v>1</v>
      </c>
      <c r="F188" s="176"/>
      <c r="G188" s="176"/>
    </row>
    <row r="189" spans="1:7" x14ac:dyDescent="0.2">
      <c r="A189" s="310" t="s">
        <v>334</v>
      </c>
      <c r="B189" s="307">
        <f>$B$21</f>
        <v>2476</v>
      </c>
    </row>
    <row r="210" spans="1:8" x14ac:dyDescent="0.2">
      <c r="A210" s="843"/>
      <c r="B210" s="843"/>
      <c r="C210" s="843"/>
      <c r="D210" s="843"/>
      <c r="E210" s="843"/>
      <c r="F210" s="843"/>
    </row>
    <row r="212" spans="1:8" ht="13.5" thickBot="1" x14ac:dyDescent="0.25"/>
    <row r="213" spans="1:8" ht="18.75" thickBot="1" x14ac:dyDescent="0.3">
      <c r="A213" s="837" t="s">
        <v>185</v>
      </c>
      <c r="B213" s="838"/>
      <c r="C213" s="804"/>
      <c r="E213" s="176"/>
      <c r="F213" s="176"/>
      <c r="G213" s="176"/>
      <c r="H213" s="176"/>
    </row>
    <row r="214" spans="1:8" x14ac:dyDescent="0.2">
      <c r="A214" s="304" t="s">
        <v>360</v>
      </c>
      <c r="B214" s="311">
        <v>0.42799999999999999</v>
      </c>
      <c r="E214" s="176"/>
      <c r="F214" s="176"/>
      <c r="G214" s="176"/>
      <c r="H214" s="176"/>
    </row>
    <row r="215" spans="1:8" x14ac:dyDescent="0.2">
      <c r="A215" s="304" t="s">
        <v>361</v>
      </c>
      <c r="B215" s="311">
        <v>0.36699999999999999</v>
      </c>
      <c r="E215" s="176"/>
      <c r="F215" s="176"/>
      <c r="G215" s="176"/>
      <c r="H215" s="176"/>
    </row>
    <row r="216" spans="1:8" x14ac:dyDescent="0.2">
      <c r="A216" s="304" t="s">
        <v>362</v>
      </c>
      <c r="B216" s="311">
        <v>0.19800000000000001</v>
      </c>
      <c r="E216" s="176"/>
      <c r="F216" s="176"/>
      <c r="G216" s="176"/>
      <c r="H216" s="176"/>
    </row>
    <row r="217" spans="1:8" x14ac:dyDescent="0.2">
      <c r="A217" s="304" t="s">
        <v>349</v>
      </c>
      <c r="B217" s="311">
        <v>7.0000000000000001E-3</v>
      </c>
      <c r="F217" s="176"/>
      <c r="G217" s="176"/>
      <c r="H217" s="176"/>
    </row>
    <row r="218" spans="1:8" x14ac:dyDescent="0.2">
      <c r="A218" s="310" t="s">
        <v>278</v>
      </c>
      <c r="B218" s="311">
        <v>1</v>
      </c>
      <c r="F218" s="176"/>
      <c r="G218" s="176"/>
      <c r="H218" s="176"/>
    </row>
    <row r="219" spans="1:8" x14ac:dyDescent="0.2">
      <c r="A219" s="310" t="s">
        <v>334</v>
      </c>
      <c r="B219" s="307">
        <f>$B$21</f>
        <v>2476</v>
      </c>
      <c r="F219" s="176"/>
      <c r="G219" s="176"/>
      <c r="H219" s="176"/>
    </row>
    <row r="220" spans="1:8" x14ac:dyDescent="0.2">
      <c r="F220" s="176"/>
      <c r="G220" s="176"/>
      <c r="H220" s="176"/>
    </row>
    <row r="221" spans="1:8" x14ac:dyDescent="0.2">
      <c r="G221" s="176"/>
    </row>
    <row r="241" spans="1:9" ht="13.5" thickBot="1" x14ac:dyDescent="0.25"/>
    <row r="242" spans="1:9" ht="18.75" thickBot="1" x14ac:dyDescent="0.3">
      <c r="A242" s="837" t="s">
        <v>185</v>
      </c>
      <c r="B242" s="838"/>
      <c r="C242" s="804"/>
      <c r="I242" s="176"/>
    </row>
    <row r="243" spans="1:9" ht="14.1" customHeight="1" x14ac:dyDescent="0.2">
      <c r="A243" s="312" t="s">
        <v>349</v>
      </c>
      <c r="B243" s="305">
        <v>4.2000000000000003E-2</v>
      </c>
      <c r="G243" s="176"/>
      <c r="H243" s="176"/>
      <c r="I243" s="176"/>
    </row>
    <row r="244" spans="1:9" ht="14.1" customHeight="1" x14ac:dyDescent="0.2">
      <c r="A244" s="312" t="s">
        <v>363</v>
      </c>
      <c r="B244" s="305">
        <v>0.01</v>
      </c>
      <c r="G244" s="176"/>
      <c r="H244" s="176"/>
      <c r="I244" s="176"/>
    </row>
    <row r="245" spans="1:9" ht="14.1" customHeight="1" x14ac:dyDescent="0.2">
      <c r="A245" s="312" t="s">
        <v>364</v>
      </c>
      <c r="B245" s="305">
        <v>2.7E-2</v>
      </c>
      <c r="I245" s="176"/>
    </row>
    <row r="246" spans="1:9" ht="14.1" customHeight="1" x14ac:dyDescent="0.2">
      <c r="A246" s="312" t="s">
        <v>365</v>
      </c>
      <c r="B246" s="305">
        <v>0.42199999999999999</v>
      </c>
      <c r="G246" s="176"/>
      <c r="H246" s="176"/>
      <c r="I246" s="176"/>
    </row>
    <row r="247" spans="1:9" ht="14.1" customHeight="1" x14ac:dyDescent="0.2">
      <c r="A247" s="312" t="s">
        <v>366</v>
      </c>
      <c r="B247" s="305">
        <v>0.60099999999999998</v>
      </c>
      <c r="G247" s="176"/>
      <c r="H247" s="176"/>
      <c r="I247" s="176"/>
    </row>
    <row r="248" spans="1:9" ht="14.1" customHeight="1" x14ac:dyDescent="0.2">
      <c r="A248" s="313" t="s">
        <v>278</v>
      </c>
      <c r="B248" s="314">
        <v>1</v>
      </c>
      <c r="F248" s="176"/>
      <c r="G248" s="176"/>
      <c r="H248" s="176"/>
      <c r="I248" s="176"/>
    </row>
    <row r="249" spans="1:9" ht="14.1" customHeight="1" x14ac:dyDescent="0.2">
      <c r="A249" s="310" t="s">
        <v>334</v>
      </c>
      <c r="B249" s="307">
        <f>$B$21</f>
        <v>2476</v>
      </c>
      <c r="F249" s="176"/>
      <c r="G249" s="176"/>
      <c r="H249" s="176"/>
    </row>
    <row r="270" spans="1:3" ht="13.5" thickBot="1" x14ac:dyDescent="0.25"/>
    <row r="271" spans="1:3" ht="18.75" thickBot="1" x14ac:dyDescent="0.3">
      <c r="A271" s="837" t="s">
        <v>185</v>
      </c>
      <c r="B271" s="838"/>
      <c r="C271" s="804"/>
    </row>
    <row r="272" spans="1:3" x14ac:dyDescent="0.2">
      <c r="A272" s="304" t="s">
        <v>367</v>
      </c>
      <c r="B272" s="305">
        <v>0.71199999999999997</v>
      </c>
    </row>
    <row r="273" spans="1:2" x14ac:dyDescent="0.2">
      <c r="A273" s="304" t="s">
        <v>368</v>
      </c>
      <c r="B273" s="305">
        <v>0.28799999999999998</v>
      </c>
    </row>
    <row r="274" spans="1:2" x14ac:dyDescent="0.2">
      <c r="A274" s="304" t="s">
        <v>278</v>
      </c>
      <c r="B274" s="305">
        <v>1</v>
      </c>
    </row>
    <row r="275" spans="1:2" x14ac:dyDescent="0.2">
      <c r="A275" s="310" t="s">
        <v>334</v>
      </c>
      <c r="B275" s="307">
        <f>$B$21</f>
        <v>2476</v>
      </c>
    </row>
    <row r="295" spans="1:3" ht="13.5" thickBot="1" x14ac:dyDescent="0.25"/>
    <row r="296" spans="1:3" ht="18.75" thickBot="1" x14ac:dyDescent="0.3">
      <c r="A296" s="840" t="s">
        <v>185</v>
      </c>
      <c r="B296" s="841"/>
      <c r="C296" s="842"/>
    </row>
    <row r="297" spans="1:3" x14ac:dyDescent="0.2">
      <c r="A297" s="304" t="s">
        <v>555</v>
      </c>
      <c r="B297" s="305">
        <v>0.75800000000000001</v>
      </c>
    </row>
    <row r="298" spans="1:3" x14ac:dyDescent="0.2">
      <c r="A298" s="304" t="s">
        <v>556</v>
      </c>
      <c r="B298" s="305">
        <v>0.24199999999999999</v>
      </c>
    </row>
    <row r="299" spans="1:3" x14ac:dyDescent="0.2">
      <c r="A299" s="304" t="s">
        <v>278</v>
      </c>
      <c r="B299" s="305">
        <v>1</v>
      </c>
    </row>
    <row r="300" spans="1:3" x14ac:dyDescent="0.2">
      <c r="A300" s="310" t="s">
        <v>334</v>
      </c>
      <c r="B300" s="307">
        <f>$B$21</f>
        <v>2476</v>
      </c>
    </row>
    <row r="326" spans="1:13" x14ac:dyDescent="0.2">
      <c r="A326" s="808" t="s">
        <v>369</v>
      </c>
      <c r="B326" s="809"/>
      <c r="C326" s="809"/>
      <c r="D326" s="809"/>
      <c r="E326" s="809"/>
      <c r="F326" s="809"/>
      <c r="G326" s="809"/>
      <c r="H326" s="149"/>
      <c r="I326" s="149"/>
      <c r="J326" s="149"/>
      <c r="K326" s="149"/>
      <c r="L326" s="149"/>
      <c r="M326" s="149"/>
    </row>
    <row r="328" spans="1:13" ht="13.5" thickBot="1" x14ac:dyDescent="0.25"/>
    <row r="329" spans="1:13" ht="18.75" thickBot="1" x14ac:dyDescent="0.3">
      <c r="A329" s="837" t="s">
        <v>185</v>
      </c>
      <c r="B329" s="838"/>
      <c r="C329" s="804"/>
    </row>
    <row r="330" spans="1:13" x14ac:dyDescent="0.2">
      <c r="A330" s="310" t="s">
        <v>349</v>
      </c>
      <c r="B330" s="646">
        <v>1.6E-2</v>
      </c>
    </row>
    <row r="331" spans="1:13" x14ac:dyDescent="0.2">
      <c r="A331" s="310" t="s">
        <v>373</v>
      </c>
      <c r="B331" s="646">
        <v>8.9999999999999993E-3</v>
      </c>
    </row>
    <row r="332" spans="1:13" x14ac:dyDescent="0.2">
      <c r="A332" s="310" t="s">
        <v>371</v>
      </c>
      <c r="B332" s="646">
        <v>1.2999999999999999E-2</v>
      </c>
    </row>
    <row r="333" spans="1:13" x14ac:dyDescent="0.2">
      <c r="A333" s="310" t="s">
        <v>372</v>
      </c>
      <c r="B333" s="646">
        <v>3.1E-2</v>
      </c>
    </row>
    <row r="334" spans="1:13" x14ac:dyDescent="0.2">
      <c r="A334" s="310" t="s">
        <v>374</v>
      </c>
      <c r="B334" s="646">
        <v>4.4999999999999998E-2</v>
      </c>
    </row>
    <row r="335" spans="1:13" x14ac:dyDescent="0.2">
      <c r="A335" s="310" t="s">
        <v>375</v>
      </c>
      <c r="B335" s="646">
        <v>5.7000000000000002E-2</v>
      </c>
    </row>
    <row r="336" spans="1:13" x14ac:dyDescent="0.2">
      <c r="A336" s="310" t="s">
        <v>557</v>
      </c>
      <c r="B336" s="646">
        <v>6.4000000000000001E-2</v>
      </c>
    </row>
    <row r="337" spans="1:2" x14ac:dyDescent="0.2">
      <c r="A337" s="310" t="s">
        <v>558</v>
      </c>
      <c r="B337" s="646">
        <v>7.0000000000000007E-2</v>
      </c>
    </row>
    <row r="338" spans="1:2" x14ac:dyDescent="0.2">
      <c r="A338" s="310" t="s">
        <v>370</v>
      </c>
      <c r="B338" s="646">
        <v>7.0999999999999994E-2</v>
      </c>
    </row>
    <row r="339" spans="1:2" x14ac:dyDescent="0.2">
      <c r="A339" s="310" t="s">
        <v>376</v>
      </c>
      <c r="B339" s="646">
        <v>7.8E-2</v>
      </c>
    </row>
    <row r="340" spans="1:2" x14ac:dyDescent="0.2">
      <c r="A340" s="310" t="s">
        <v>378</v>
      </c>
      <c r="B340" s="646">
        <v>0.14799999999999999</v>
      </c>
    </row>
    <row r="341" spans="1:2" x14ac:dyDescent="0.2">
      <c r="A341" s="310" t="s">
        <v>379</v>
      </c>
      <c r="B341" s="646">
        <v>0.192</v>
      </c>
    </row>
    <row r="342" spans="1:2" x14ac:dyDescent="0.2">
      <c r="A342" s="310" t="s">
        <v>377</v>
      </c>
      <c r="B342" s="646">
        <v>0.219</v>
      </c>
    </row>
    <row r="343" spans="1:2" x14ac:dyDescent="0.2">
      <c r="A343" s="310" t="s">
        <v>381</v>
      </c>
      <c r="B343" s="646">
        <v>0.219</v>
      </c>
    </row>
    <row r="344" spans="1:2" x14ac:dyDescent="0.2">
      <c r="A344" s="310" t="s">
        <v>383</v>
      </c>
      <c r="B344" s="646">
        <v>0.29099999999999998</v>
      </c>
    </row>
    <row r="345" spans="1:2" x14ac:dyDescent="0.2">
      <c r="A345" s="310" t="s">
        <v>382</v>
      </c>
      <c r="B345" s="646">
        <v>0.40200000000000002</v>
      </c>
    </row>
    <row r="346" spans="1:2" x14ac:dyDescent="0.2">
      <c r="A346" s="310" t="s">
        <v>384</v>
      </c>
      <c r="B346" s="646">
        <v>0.48499999999999999</v>
      </c>
    </row>
    <row r="347" spans="1:2" x14ac:dyDescent="0.2">
      <c r="A347" s="310" t="s">
        <v>380</v>
      </c>
      <c r="B347" s="646">
        <v>0.52200000000000002</v>
      </c>
    </row>
    <row r="348" spans="1:2" x14ac:dyDescent="0.2">
      <c r="A348" s="310" t="s">
        <v>278</v>
      </c>
      <c r="B348" s="310">
        <v>2.9319999999999999</v>
      </c>
    </row>
    <row r="349" spans="1:2" x14ac:dyDescent="0.2">
      <c r="A349" s="310" t="s">
        <v>334</v>
      </c>
      <c r="B349" s="647">
        <v>2461</v>
      </c>
    </row>
    <row r="381" spans="1:3" ht="13.5" thickBot="1" x14ac:dyDescent="0.25"/>
    <row r="382" spans="1:3" ht="18.75" thickBot="1" x14ac:dyDescent="0.3">
      <c r="A382" s="837" t="s">
        <v>185</v>
      </c>
      <c r="B382" s="838"/>
      <c r="C382" s="804"/>
    </row>
    <row r="383" spans="1:3" x14ac:dyDescent="0.2">
      <c r="A383" s="312" t="s">
        <v>349</v>
      </c>
      <c r="B383" s="650">
        <v>3.0000000000000001E-3</v>
      </c>
    </row>
    <row r="384" spans="1:3" x14ac:dyDescent="0.2">
      <c r="A384" s="312" t="s">
        <v>385</v>
      </c>
      <c r="B384" s="650">
        <v>5.0999999999999997E-2</v>
      </c>
    </row>
    <row r="385" spans="1:2" x14ac:dyDescent="0.2">
      <c r="A385" s="312" t="s">
        <v>386</v>
      </c>
      <c r="B385" s="651">
        <v>1E-3</v>
      </c>
    </row>
    <row r="386" spans="1:2" x14ac:dyDescent="0.2">
      <c r="A386" s="312" t="s">
        <v>378</v>
      </c>
      <c r="B386" s="651">
        <v>7.0000000000000001E-3</v>
      </c>
    </row>
    <row r="387" spans="1:2" x14ac:dyDescent="0.2">
      <c r="A387" s="312" t="s">
        <v>387</v>
      </c>
      <c r="B387" s="651">
        <v>2.1000000000000001E-2</v>
      </c>
    </row>
    <row r="388" spans="1:2" x14ac:dyDescent="0.2">
      <c r="A388" s="312" t="s">
        <v>388</v>
      </c>
      <c r="B388" s="651">
        <v>0.04</v>
      </c>
    </row>
    <row r="389" spans="1:2" x14ac:dyDescent="0.2">
      <c r="A389" s="312" t="s">
        <v>385</v>
      </c>
      <c r="B389" s="651">
        <v>5.0999999999999997E-2</v>
      </c>
    </row>
    <row r="390" spans="1:2" x14ac:dyDescent="0.2">
      <c r="A390" s="312" t="s">
        <v>390</v>
      </c>
      <c r="B390" s="651">
        <v>0.13100000000000001</v>
      </c>
    </row>
    <row r="391" spans="1:2" ht="10.5" customHeight="1" x14ac:dyDescent="0.2">
      <c r="A391" s="312" t="s">
        <v>391</v>
      </c>
      <c r="B391" s="651">
        <v>0.13600000000000001</v>
      </c>
    </row>
    <row r="392" spans="1:2" x14ac:dyDescent="0.2">
      <c r="A392" s="312" t="s">
        <v>389</v>
      </c>
      <c r="B392" s="651">
        <v>0.152</v>
      </c>
    </row>
    <row r="393" spans="1:2" x14ac:dyDescent="0.2">
      <c r="A393" s="312" t="s">
        <v>392</v>
      </c>
      <c r="B393" s="651">
        <v>0.45800000000000002</v>
      </c>
    </row>
    <row r="394" spans="1:2" x14ac:dyDescent="0.2">
      <c r="A394" s="312" t="s">
        <v>278</v>
      </c>
      <c r="B394" s="649">
        <v>1</v>
      </c>
    </row>
    <row r="395" spans="1:2" x14ac:dyDescent="0.2">
      <c r="A395" s="310" t="s">
        <v>334</v>
      </c>
      <c r="B395" s="648">
        <v>2461</v>
      </c>
    </row>
    <row r="428" spans="1:13" x14ac:dyDescent="0.2">
      <c r="A428" s="808" t="s">
        <v>393</v>
      </c>
      <c r="B428" s="809"/>
      <c r="C428" s="809"/>
      <c r="D428" s="809"/>
      <c r="E428" s="809"/>
      <c r="F428" s="809"/>
      <c r="G428" s="809"/>
      <c r="H428" s="149"/>
      <c r="I428" s="149"/>
      <c r="J428" s="149"/>
      <c r="K428" s="149"/>
      <c r="L428" s="149"/>
      <c r="M428" s="149"/>
    </row>
    <row r="430" spans="1:13" ht="13.5" thickBot="1" x14ac:dyDescent="0.25"/>
    <row r="431" spans="1:13" ht="18.75" thickBot="1" x14ac:dyDescent="0.3">
      <c r="A431" s="837" t="s">
        <v>185</v>
      </c>
      <c r="B431" s="838"/>
      <c r="C431" s="804"/>
    </row>
    <row r="432" spans="1:13" x14ac:dyDescent="0.2">
      <c r="A432" s="310" t="s">
        <v>394</v>
      </c>
      <c r="B432" s="310"/>
      <c r="E432" s="315"/>
      <c r="F432" s="316"/>
    </row>
    <row r="433" spans="1:6" x14ac:dyDescent="0.2">
      <c r="A433" s="310" t="s">
        <v>395</v>
      </c>
      <c r="B433" s="310">
        <v>7.93</v>
      </c>
      <c r="E433" s="315"/>
      <c r="F433" s="316"/>
    </row>
    <row r="434" spans="1:6" x14ac:dyDescent="0.2">
      <c r="A434" s="310" t="s">
        <v>396</v>
      </c>
      <c r="B434" s="662">
        <v>8.1</v>
      </c>
      <c r="E434" s="315"/>
      <c r="F434" s="316"/>
    </row>
    <row r="435" spans="1:6" x14ac:dyDescent="0.2">
      <c r="A435" s="310" t="s">
        <v>397</v>
      </c>
      <c r="B435" s="310">
        <v>8.18</v>
      </c>
      <c r="E435" s="315"/>
      <c r="F435" s="316"/>
    </row>
    <row r="436" spans="1:6" x14ac:dyDescent="0.2">
      <c r="A436" s="310" t="s">
        <v>398</v>
      </c>
      <c r="B436" s="310">
        <v>8.39</v>
      </c>
      <c r="E436" s="315"/>
      <c r="F436" s="316"/>
    </row>
    <row r="437" spans="1:6" x14ac:dyDescent="0.2">
      <c r="A437" s="310" t="s">
        <v>399</v>
      </c>
      <c r="B437" s="310">
        <v>8.48</v>
      </c>
      <c r="E437" s="315"/>
      <c r="F437" s="316"/>
    </row>
    <row r="438" spans="1:6" ht="12.75" customHeight="1" x14ac:dyDescent="0.2">
      <c r="A438" s="310" t="s">
        <v>641</v>
      </c>
      <c r="B438" s="310">
        <v>8.56</v>
      </c>
      <c r="E438" s="315"/>
      <c r="F438" s="316"/>
    </row>
    <row r="439" spans="1:6" x14ac:dyDescent="0.2">
      <c r="A439" s="310" t="s">
        <v>400</v>
      </c>
      <c r="B439" s="310">
        <v>8.57</v>
      </c>
      <c r="E439" s="315"/>
      <c r="F439" s="316"/>
    </row>
    <row r="440" spans="1:6" ht="13.5" customHeight="1" x14ac:dyDescent="0.2">
      <c r="A440" s="310" t="s">
        <v>401</v>
      </c>
      <c r="B440" s="310">
        <v>8.58</v>
      </c>
      <c r="E440" s="315"/>
      <c r="F440" s="316"/>
    </row>
    <row r="441" spans="1:6" x14ac:dyDescent="0.2">
      <c r="A441" s="310" t="s">
        <v>403</v>
      </c>
      <c r="B441" s="310">
        <v>8.7200000000000006</v>
      </c>
      <c r="E441" s="315"/>
      <c r="F441" s="316"/>
    </row>
    <row r="442" spans="1:6" x14ac:dyDescent="0.2">
      <c r="A442" s="310" t="s">
        <v>402</v>
      </c>
      <c r="B442" s="310">
        <v>8.75</v>
      </c>
    </row>
    <row r="443" spans="1:6" x14ac:dyDescent="0.2">
      <c r="A443" s="310" t="s">
        <v>404</v>
      </c>
      <c r="B443" s="310">
        <v>8.7899999999999991</v>
      </c>
    </row>
    <row r="475" spans="1:9" ht="13.5" thickBot="1" x14ac:dyDescent="0.25"/>
    <row r="476" spans="1:9" ht="15" x14ac:dyDescent="0.2">
      <c r="A476" s="97"/>
      <c r="B476" s="317" t="s">
        <v>24</v>
      </c>
      <c r="C476" s="659"/>
      <c r="D476" s="318"/>
      <c r="E476" s="318"/>
      <c r="F476" s="318"/>
      <c r="G476" s="318"/>
      <c r="H476" s="318"/>
      <c r="I476" s="332"/>
    </row>
    <row r="477" spans="1:9" ht="13.5" thickBot="1" x14ac:dyDescent="0.25">
      <c r="A477" s="97"/>
      <c r="B477" s="320" t="s">
        <v>25</v>
      </c>
      <c r="C477" s="320"/>
      <c r="D477" s="321"/>
      <c r="E477" s="321"/>
      <c r="F477" s="321"/>
      <c r="G477" s="321"/>
      <c r="H477" s="321"/>
      <c r="I477" s="327"/>
    </row>
    <row r="478" spans="1:9" ht="13.5" thickBot="1" x14ac:dyDescent="0.25">
      <c r="A478" s="97"/>
      <c r="B478" s="322"/>
      <c r="C478" s="322"/>
      <c r="D478" s="322"/>
      <c r="E478" s="322"/>
      <c r="F478" s="322"/>
      <c r="G478" s="322"/>
      <c r="H478" s="322"/>
    </row>
    <row r="479" spans="1:9" x14ac:dyDescent="0.2">
      <c r="A479" s="97"/>
      <c r="B479" s="323" t="s">
        <v>405</v>
      </c>
      <c r="C479" s="318"/>
      <c r="D479" s="659"/>
      <c r="E479" s="318"/>
      <c r="F479" s="318"/>
      <c r="G479" s="318"/>
      <c r="H479" s="319"/>
    </row>
    <row r="480" spans="1:9" x14ac:dyDescent="0.2">
      <c r="A480" s="97"/>
      <c r="B480" s="181" t="s">
        <v>406</v>
      </c>
      <c r="D480" s="181"/>
      <c r="H480" s="324"/>
    </row>
    <row r="481" spans="1:10" ht="13.5" thickBot="1" x14ac:dyDescent="0.25">
      <c r="A481" s="97"/>
      <c r="B481" s="325" t="s">
        <v>607</v>
      </c>
      <c r="C481" s="326"/>
      <c r="D481" s="325"/>
      <c r="E481" s="326"/>
      <c r="F481" s="326"/>
      <c r="G481" s="326"/>
      <c r="H481" s="327"/>
    </row>
    <row r="482" spans="1:10" ht="13.5" thickBot="1" x14ac:dyDescent="0.25">
      <c r="A482" s="328" t="s">
        <v>407</v>
      </c>
      <c r="B482" s="329"/>
      <c r="C482" s="329"/>
      <c r="D482" s="329"/>
      <c r="E482" s="329"/>
      <c r="F482" s="329"/>
      <c r="G482" s="329"/>
      <c r="H482" s="329"/>
    </row>
    <row r="483" spans="1:10" ht="13.5" thickBot="1" x14ac:dyDescent="0.25">
      <c r="A483" s="330"/>
      <c r="B483" s="331"/>
      <c r="C483" s="331"/>
      <c r="D483" s="331"/>
      <c r="E483" s="331"/>
      <c r="F483" s="331"/>
      <c r="G483" s="331"/>
      <c r="H483" s="331"/>
    </row>
    <row r="484" spans="1:10" x14ac:dyDescent="0.2">
      <c r="A484" s="330"/>
      <c r="B484" s="331"/>
      <c r="C484" s="331"/>
      <c r="D484" s="331"/>
      <c r="E484" s="331"/>
      <c r="F484" s="331"/>
      <c r="G484" s="331"/>
      <c r="H484" s="331"/>
      <c r="I484" s="657"/>
      <c r="J484" s="332"/>
    </row>
    <row r="485" spans="1:10" x14ac:dyDescent="0.2">
      <c r="A485" s="181" t="s">
        <v>408</v>
      </c>
      <c r="J485" s="324"/>
    </row>
    <row r="486" spans="1:10" x14ac:dyDescent="0.2">
      <c r="A486" s="333" t="s">
        <v>409</v>
      </c>
      <c r="B486" s="22" t="s">
        <v>410</v>
      </c>
      <c r="J486" s="324"/>
    </row>
    <row r="487" spans="1:10" x14ac:dyDescent="0.2">
      <c r="A487" s="333" t="s">
        <v>411</v>
      </c>
      <c r="B487" s="22" t="s">
        <v>412</v>
      </c>
      <c r="J487" s="324"/>
    </row>
    <row r="488" spans="1:10" x14ac:dyDescent="0.2">
      <c r="A488" s="333" t="s">
        <v>413</v>
      </c>
      <c r="B488" s="22" t="s">
        <v>414</v>
      </c>
      <c r="J488" s="324"/>
    </row>
    <row r="489" spans="1:10" x14ac:dyDescent="0.2">
      <c r="A489" s="333" t="s">
        <v>415</v>
      </c>
      <c r="B489" s="22" t="s">
        <v>416</v>
      </c>
      <c r="J489" s="324"/>
    </row>
    <row r="490" spans="1:10" ht="12.75" customHeight="1" x14ac:dyDescent="0.2">
      <c r="A490" s="839" t="s">
        <v>417</v>
      </c>
      <c r="B490" s="658" t="s">
        <v>418</v>
      </c>
      <c r="C490" s="658"/>
      <c r="D490" s="658"/>
      <c r="E490" s="658"/>
      <c r="F490" s="658"/>
      <c r="G490" s="658"/>
      <c r="H490" s="658"/>
      <c r="J490" s="324"/>
    </row>
    <row r="491" spans="1:10" x14ac:dyDescent="0.2">
      <c r="A491" s="839"/>
      <c r="B491" s="658"/>
      <c r="C491" s="658"/>
      <c r="D491" s="658"/>
      <c r="E491" s="658"/>
      <c r="F491" s="658"/>
      <c r="G491" s="658"/>
      <c r="H491" s="658"/>
      <c r="J491" s="324"/>
    </row>
    <row r="492" spans="1:10" x14ac:dyDescent="0.2">
      <c r="A492" s="333" t="s">
        <v>419</v>
      </c>
      <c r="B492" s="22" t="s">
        <v>420</v>
      </c>
      <c r="J492" s="324"/>
    </row>
    <row r="493" spans="1:10" ht="13.5" thickBot="1" x14ac:dyDescent="0.25">
      <c r="A493" s="335" t="s">
        <v>421</v>
      </c>
      <c r="B493" s="326" t="s">
        <v>422</v>
      </c>
      <c r="C493" s="326"/>
      <c r="D493" s="326"/>
      <c r="E493" s="326"/>
      <c r="F493" s="326"/>
      <c r="G493" s="326"/>
      <c r="H493" s="326"/>
      <c r="I493" s="326"/>
      <c r="J493" s="327"/>
    </row>
    <row r="494" spans="1:10" ht="13.5" thickBot="1" x14ac:dyDescent="0.25">
      <c r="A494" s="97"/>
      <c r="B494" s="97"/>
      <c r="C494" s="97"/>
      <c r="D494" s="97"/>
      <c r="E494" s="97"/>
      <c r="F494" s="97"/>
      <c r="G494" s="97"/>
      <c r="H494" s="97"/>
    </row>
    <row r="495" spans="1:10" x14ac:dyDescent="0.2">
      <c r="A495" s="336" t="s">
        <v>423</v>
      </c>
      <c r="B495" s="337"/>
      <c r="C495" s="338"/>
      <c r="D495" s="338"/>
      <c r="E495" s="338"/>
      <c r="F495" s="338"/>
      <c r="G495" s="338"/>
      <c r="H495" s="339"/>
    </row>
    <row r="496" spans="1:10" x14ac:dyDescent="0.2">
      <c r="A496" s="333" t="s">
        <v>424</v>
      </c>
      <c r="B496" s="22" t="s">
        <v>425</v>
      </c>
      <c r="H496" s="324"/>
    </row>
    <row r="497" spans="1:12" ht="24" customHeight="1" x14ac:dyDescent="0.2">
      <c r="A497" s="333" t="s">
        <v>426</v>
      </c>
      <c r="B497" s="658" t="s">
        <v>552</v>
      </c>
      <c r="C497" s="658"/>
      <c r="D497" s="658"/>
      <c r="E497" s="658"/>
      <c r="F497" s="658"/>
      <c r="G497" s="658"/>
      <c r="H497" s="334"/>
    </row>
    <row r="498" spans="1:12" ht="15" x14ac:dyDescent="0.25">
      <c r="A498" s="333" t="s">
        <v>427</v>
      </c>
      <c r="B498" s="22" t="s">
        <v>428</v>
      </c>
      <c r="E498" s="660"/>
      <c r="H498" s="324"/>
    </row>
    <row r="499" spans="1:12" x14ac:dyDescent="0.2">
      <c r="A499" s="333" t="s">
        <v>429</v>
      </c>
      <c r="B499" s="22" t="s">
        <v>430</v>
      </c>
      <c r="H499" s="324"/>
    </row>
    <row r="500" spans="1:12" x14ac:dyDescent="0.2">
      <c r="A500" s="333" t="s">
        <v>431</v>
      </c>
      <c r="B500" s="22" t="s">
        <v>432</v>
      </c>
      <c r="H500" s="324"/>
    </row>
    <row r="501" spans="1:12" ht="15" x14ac:dyDescent="0.25">
      <c r="A501" s="333" t="s">
        <v>433</v>
      </c>
      <c r="B501" s="22" t="s">
        <v>434</v>
      </c>
      <c r="E501" s="660"/>
      <c r="H501" s="324"/>
    </row>
    <row r="502" spans="1:12" ht="12.75" customHeight="1" x14ac:dyDescent="0.2">
      <c r="A502" s="333" t="s">
        <v>435</v>
      </c>
      <c r="B502" s="661" t="s">
        <v>636</v>
      </c>
      <c r="C502" s="661"/>
      <c r="D502" s="661"/>
      <c r="E502" s="661"/>
      <c r="F502" s="661"/>
      <c r="G502" s="661"/>
      <c r="H502" s="652"/>
    </row>
    <row r="503" spans="1:12" ht="13.5" thickBot="1" x14ac:dyDescent="0.25">
      <c r="A503" s="335"/>
      <c r="B503" s="653"/>
      <c r="C503" s="653"/>
      <c r="D503" s="653"/>
      <c r="E503" s="653"/>
      <c r="F503" s="653"/>
      <c r="G503" s="653"/>
      <c r="H503" s="654"/>
    </row>
    <row r="504" spans="1:12" ht="15.75" thickBot="1" x14ac:dyDescent="0.25">
      <c r="A504" s="97"/>
      <c r="B504" s="97"/>
      <c r="C504" s="656"/>
      <c r="D504" s="97"/>
      <c r="E504" s="97"/>
      <c r="F504" s="97"/>
      <c r="G504" s="97"/>
      <c r="H504" s="97"/>
    </row>
    <row r="505" spans="1:12" x14ac:dyDescent="0.2">
      <c r="A505" s="340" t="s">
        <v>175</v>
      </c>
      <c r="B505" s="337"/>
      <c r="C505" s="337"/>
      <c r="D505" s="337"/>
      <c r="E505" s="337"/>
      <c r="F505" s="337"/>
      <c r="G505" s="337"/>
      <c r="H505" s="339"/>
    </row>
    <row r="506" spans="1:12" x14ac:dyDescent="0.2">
      <c r="A506" s="333" t="s">
        <v>436</v>
      </c>
      <c r="B506" s="22" t="s">
        <v>437</v>
      </c>
      <c r="H506" s="341"/>
    </row>
    <row r="507" spans="1:12" x14ac:dyDescent="0.2">
      <c r="A507" s="333" t="s">
        <v>438</v>
      </c>
      <c r="B507" s="22" t="s">
        <v>439</v>
      </c>
      <c r="H507" s="341"/>
    </row>
    <row r="508" spans="1:12" ht="15" x14ac:dyDescent="0.25">
      <c r="A508" s="333" t="s">
        <v>440</v>
      </c>
      <c r="B508" s="22" t="s">
        <v>441</v>
      </c>
      <c r="E508" s="660"/>
      <c r="H508" s="341"/>
    </row>
    <row r="509" spans="1:12" s="343" customFormat="1" ht="12.75" customHeight="1" x14ac:dyDescent="0.2">
      <c r="A509" s="342" t="s">
        <v>442</v>
      </c>
      <c r="B509" s="182" t="s">
        <v>633</v>
      </c>
      <c r="C509" s="182"/>
      <c r="D509" s="182"/>
      <c r="E509" s="182"/>
      <c r="F509" s="182"/>
      <c r="G509" s="182"/>
      <c r="H509" s="641"/>
      <c r="I509" s="22"/>
      <c r="J509" s="22"/>
      <c r="K509" s="22"/>
      <c r="L509" s="22"/>
    </row>
    <row r="510" spans="1:12" ht="15" x14ac:dyDescent="0.25">
      <c r="A510" s="333" t="s">
        <v>433</v>
      </c>
      <c r="B510" s="22" t="s">
        <v>443</v>
      </c>
      <c r="E510" s="660"/>
      <c r="H510" s="341"/>
    </row>
    <row r="511" spans="1:12" ht="12.75" customHeight="1" x14ac:dyDescent="0.2">
      <c r="A511" s="333" t="s">
        <v>435</v>
      </c>
      <c r="B511" s="661" t="s">
        <v>640</v>
      </c>
      <c r="C511" s="661"/>
      <c r="D511" s="661"/>
      <c r="E511" s="661"/>
      <c r="F511" s="661"/>
      <c r="G511" s="661"/>
      <c r="H511" s="652"/>
    </row>
    <row r="512" spans="1:12" ht="13.5" thickBot="1" x14ac:dyDescent="0.25">
      <c r="A512" s="344"/>
      <c r="B512" s="653"/>
      <c r="C512" s="653"/>
      <c r="D512" s="653"/>
      <c r="E512" s="653"/>
      <c r="F512" s="653"/>
      <c r="G512" s="653"/>
      <c r="H512" s="654"/>
    </row>
    <row r="515" spans="1:1" x14ac:dyDescent="0.2">
      <c r="A515" s="107" t="s">
        <v>444</v>
      </c>
    </row>
    <row r="516" spans="1:1" x14ac:dyDescent="0.2">
      <c r="A516" s="22" t="s">
        <v>445</v>
      </c>
    </row>
    <row r="517" spans="1:1" x14ac:dyDescent="0.2">
      <c r="A517" s="22" t="s">
        <v>446</v>
      </c>
    </row>
    <row r="518" spans="1:1" x14ac:dyDescent="0.2">
      <c r="A518" s="22" t="s">
        <v>447</v>
      </c>
    </row>
    <row r="520" spans="1:1" x14ac:dyDescent="0.2">
      <c r="A520" s="107" t="s">
        <v>448</v>
      </c>
    </row>
    <row r="521" spans="1:1" x14ac:dyDescent="0.2">
      <c r="A521" s="22" t="s">
        <v>644</v>
      </c>
    </row>
  </sheetData>
  <mergeCells count="24">
    <mergeCell ref="A105:C105"/>
    <mergeCell ref="A142:C142"/>
    <mergeCell ref="A73:C73"/>
    <mergeCell ref="A6:M6"/>
    <mergeCell ref="A9:G9"/>
    <mergeCell ref="H9:M9"/>
    <mergeCell ref="A13:C13"/>
    <mergeCell ref="A44:C44"/>
    <mergeCell ref="A431:C431"/>
    <mergeCell ref="A490:A491"/>
    <mergeCell ref="A329:C329"/>
    <mergeCell ref="A172:G172"/>
    <mergeCell ref="H172:M172"/>
    <mergeCell ref="A174:G174"/>
    <mergeCell ref="A382:C382"/>
    <mergeCell ref="A428:G428"/>
    <mergeCell ref="A326:G326"/>
    <mergeCell ref="A296:C296"/>
    <mergeCell ref="H174:M174"/>
    <mergeCell ref="A178:C178"/>
    <mergeCell ref="A210:F210"/>
    <mergeCell ref="A213:C213"/>
    <mergeCell ref="A242:C242"/>
    <mergeCell ref="A271:C271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6BE81-2218-45F7-87BA-064509E46ECE}">
  <dimension ref="A1:P64"/>
  <sheetViews>
    <sheetView zoomScale="75" zoomScaleNormal="100" workbookViewId="0">
      <selection activeCell="D7" sqref="D7"/>
    </sheetView>
  </sheetViews>
  <sheetFormatPr baseColWidth="10" defaultRowHeight="12.75" x14ac:dyDescent="0.2"/>
  <cols>
    <col min="1" max="1" width="11.42578125" style="22"/>
    <col min="2" max="2" width="25.42578125" style="22" customWidth="1"/>
    <col min="3" max="3" width="13" style="22" bestFit="1" customWidth="1"/>
    <col min="4" max="4" width="12.5703125" style="22" bestFit="1" customWidth="1"/>
    <col min="5" max="5" width="12" style="22" bestFit="1" customWidth="1"/>
    <col min="6" max="6" width="11.5703125" style="22" bestFit="1" customWidth="1"/>
    <col min="7" max="7" width="12.5703125" style="22" bestFit="1" customWidth="1"/>
    <col min="8" max="9" width="11.5703125" style="22" bestFit="1" customWidth="1"/>
    <col min="10" max="10" width="12" style="22" bestFit="1" customWidth="1"/>
    <col min="11" max="11" width="11.5703125" style="22" customWidth="1"/>
    <col min="12" max="12" width="14.140625" style="22" customWidth="1"/>
    <col min="13" max="13" width="15" style="22" customWidth="1"/>
    <col min="14" max="14" width="13" style="22" customWidth="1"/>
    <col min="15" max="16" width="14.85546875" style="22" bestFit="1" customWidth="1"/>
    <col min="17" max="257" width="11.42578125" style="22"/>
    <col min="258" max="258" width="25.42578125" style="22" customWidth="1"/>
    <col min="259" max="259" width="13" style="22" bestFit="1" customWidth="1"/>
    <col min="260" max="260" width="12.5703125" style="22" bestFit="1" customWidth="1"/>
    <col min="261" max="261" width="12" style="22" bestFit="1" customWidth="1"/>
    <col min="262" max="262" width="11.5703125" style="22" bestFit="1" customWidth="1"/>
    <col min="263" max="263" width="12.5703125" style="22" bestFit="1" customWidth="1"/>
    <col min="264" max="265" width="11.5703125" style="22" bestFit="1" customWidth="1"/>
    <col min="266" max="266" width="12" style="22" bestFit="1" customWidth="1"/>
    <col min="267" max="267" width="11.5703125" style="22" customWidth="1"/>
    <col min="268" max="268" width="14.140625" style="22" customWidth="1"/>
    <col min="269" max="269" width="16.140625" style="22" customWidth="1"/>
    <col min="270" max="270" width="13" style="22" customWidth="1"/>
    <col min="271" max="272" width="14.85546875" style="22" bestFit="1" customWidth="1"/>
    <col min="273" max="513" width="11.42578125" style="22"/>
    <col min="514" max="514" width="25.42578125" style="22" customWidth="1"/>
    <col min="515" max="515" width="13" style="22" bestFit="1" customWidth="1"/>
    <col min="516" max="516" width="12.5703125" style="22" bestFit="1" customWidth="1"/>
    <col min="517" max="517" width="12" style="22" bestFit="1" customWidth="1"/>
    <col min="518" max="518" width="11.5703125" style="22" bestFit="1" customWidth="1"/>
    <col min="519" max="519" width="12.5703125" style="22" bestFit="1" customWidth="1"/>
    <col min="520" max="521" width="11.5703125" style="22" bestFit="1" customWidth="1"/>
    <col min="522" max="522" width="12" style="22" bestFit="1" customWidth="1"/>
    <col min="523" max="523" width="11.5703125" style="22" customWidth="1"/>
    <col min="524" max="524" width="14.140625" style="22" customWidth="1"/>
    <col min="525" max="525" width="16.140625" style="22" customWidth="1"/>
    <col min="526" max="526" width="13" style="22" customWidth="1"/>
    <col min="527" max="528" width="14.85546875" style="22" bestFit="1" customWidth="1"/>
    <col min="529" max="769" width="11.42578125" style="22"/>
    <col min="770" max="770" width="25.42578125" style="22" customWidth="1"/>
    <col min="771" max="771" width="13" style="22" bestFit="1" customWidth="1"/>
    <col min="772" max="772" width="12.5703125" style="22" bestFit="1" customWidth="1"/>
    <col min="773" max="773" width="12" style="22" bestFit="1" customWidth="1"/>
    <col min="774" max="774" width="11.5703125" style="22" bestFit="1" customWidth="1"/>
    <col min="775" max="775" width="12.5703125" style="22" bestFit="1" customWidth="1"/>
    <col min="776" max="777" width="11.5703125" style="22" bestFit="1" customWidth="1"/>
    <col min="778" max="778" width="12" style="22" bestFit="1" customWidth="1"/>
    <col min="779" max="779" width="11.5703125" style="22" customWidth="1"/>
    <col min="780" max="780" width="14.140625" style="22" customWidth="1"/>
    <col min="781" max="781" width="16.140625" style="22" customWidth="1"/>
    <col min="782" max="782" width="13" style="22" customWidth="1"/>
    <col min="783" max="784" width="14.85546875" style="22" bestFit="1" customWidth="1"/>
    <col min="785" max="1025" width="11.42578125" style="22"/>
    <col min="1026" max="1026" width="25.42578125" style="22" customWidth="1"/>
    <col min="1027" max="1027" width="13" style="22" bestFit="1" customWidth="1"/>
    <col min="1028" max="1028" width="12.5703125" style="22" bestFit="1" customWidth="1"/>
    <col min="1029" max="1029" width="12" style="22" bestFit="1" customWidth="1"/>
    <col min="1030" max="1030" width="11.5703125" style="22" bestFit="1" customWidth="1"/>
    <col min="1031" max="1031" width="12.5703125" style="22" bestFit="1" customWidth="1"/>
    <col min="1032" max="1033" width="11.5703125" style="22" bestFit="1" customWidth="1"/>
    <col min="1034" max="1034" width="12" style="22" bestFit="1" customWidth="1"/>
    <col min="1035" max="1035" width="11.5703125" style="22" customWidth="1"/>
    <col min="1036" max="1036" width="14.140625" style="22" customWidth="1"/>
    <col min="1037" max="1037" width="16.140625" style="22" customWidth="1"/>
    <col min="1038" max="1038" width="13" style="22" customWidth="1"/>
    <col min="1039" max="1040" width="14.85546875" style="22" bestFit="1" customWidth="1"/>
    <col min="1041" max="1281" width="11.42578125" style="22"/>
    <col min="1282" max="1282" width="25.42578125" style="22" customWidth="1"/>
    <col min="1283" max="1283" width="13" style="22" bestFit="1" customWidth="1"/>
    <col min="1284" max="1284" width="12.5703125" style="22" bestFit="1" customWidth="1"/>
    <col min="1285" max="1285" width="12" style="22" bestFit="1" customWidth="1"/>
    <col min="1286" max="1286" width="11.5703125" style="22" bestFit="1" customWidth="1"/>
    <col min="1287" max="1287" width="12.5703125" style="22" bestFit="1" customWidth="1"/>
    <col min="1288" max="1289" width="11.5703125" style="22" bestFit="1" customWidth="1"/>
    <col min="1290" max="1290" width="12" style="22" bestFit="1" customWidth="1"/>
    <col min="1291" max="1291" width="11.5703125" style="22" customWidth="1"/>
    <col min="1292" max="1292" width="14.140625" style="22" customWidth="1"/>
    <col min="1293" max="1293" width="16.140625" style="22" customWidth="1"/>
    <col min="1294" max="1294" width="13" style="22" customWidth="1"/>
    <col min="1295" max="1296" width="14.85546875" style="22" bestFit="1" customWidth="1"/>
    <col min="1297" max="1537" width="11.42578125" style="22"/>
    <col min="1538" max="1538" width="25.42578125" style="22" customWidth="1"/>
    <col min="1539" max="1539" width="13" style="22" bestFit="1" customWidth="1"/>
    <col min="1540" max="1540" width="12.5703125" style="22" bestFit="1" customWidth="1"/>
    <col min="1541" max="1541" width="12" style="22" bestFit="1" customWidth="1"/>
    <col min="1542" max="1542" width="11.5703125" style="22" bestFit="1" customWidth="1"/>
    <col min="1543" max="1543" width="12.5703125" style="22" bestFit="1" customWidth="1"/>
    <col min="1544" max="1545" width="11.5703125" style="22" bestFit="1" customWidth="1"/>
    <col min="1546" max="1546" width="12" style="22" bestFit="1" customWidth="1"/>
    <col min="1547" max="1547" width="11.5703125" style="22" customWidth="1"/>
    <col min="1548" max="1548" width="14.140625" style="22" customWidth="1"/>
    <col min="1549" max="1549" width="16.140625" style="22" customWidth="1"/>
    <col min="1550" max="1550" width="13" style="22" customWidth="1"/>
    <col min="1551" max="1552" width="14.85546875" style="22" bestFit="1" customWidth="1"/>
    <col min="1553" max="1793" width="11.42578125" style="22"/>
    <col min="1794" max="1794" width="25.42578125" style="22" customWidth="1"/>
    <col min="1795" max="1795" width="13" style="22" bestFit="1" customWidth="1"/>
    <col min="1796" max="1796" width="12.5703125" style="22" bestFit="1" customWidth="1"/>
    <col min="1797" max="1797" width="12" style="22" bestFit="1" customWidth="1"/>
    <col min="1798" max="1798" width="11.5703125" style="22" bestFit="1" customWidth="1"/>
    <col min="1799" max="1799" width="12.5703125" style="22" bestFit="1" customWidth="1"/>
    <col min="1800" max="1801" width="11.5703125" style="22" bestFit="1" customWidth="1"/>
    <col min="1802" max="1802" width="12" style="22" bestFit="1" customWidth="1"/>
    <col min="1803" max="1803" width="11.5703125" style="22" customWidth="1"/>
    <col min="1804" max="1804" width="14.140625" style="22" customWidth="1"/>
    <col min="1805" max="1805" width="16.140625" style="22" customWidth="1"/>
    <col min="1806" max="1806" width="13" style="22" customWidth="1"/>
    <col min="1807" max="1808" width="14.85546875" style="22" bestFit="1" customWidth="1"/>
    <col min="1809" max="2049" width="11.42578125" style="22"/>
    <col min="2050" max="2050" width="25.42578125" style="22" customWidth="1"/>
    <col min="2051" max="2051" width="13" style="22" bestFit="1" customWidth="1"/>
    <col min="2052" max="2052" width="12.5703125" style="22" bestFit="1" customWidth="1"/>
    <col min="2053" max="2053" width="12" style="22" bestFit="1" customWidth="1"/>
    <col min="2054" max="2054" width="11.5703125" style="22" bestFit="1" customWidth="1"/>
    <col min="2055" max="2055" width="12.5703125" style="22" bestFit="1" customWidth="1"/>
    <col min="2056" max="2057" width="11.5703125" style="22" bestFit="1" customWidth="1"/>
    <col min="2058" max="2058" width="12" style="22" bestFit="1" customWidth="1"/>
    <col min="2059" max="2059" width="11.5703125" style="22" customWidth="1"/>
    <col min="2060" max="2060" width="14.140625" style="22" customWidth="1"/>
    <col min="2061" max="2061" width="16.140625" style="22" customWidth="1"/>
    <col min="2062" max="2062" width="13" style="22" customWidth="1"/>
    <col min="2063" max="2064" width="14.85546875" style="22" bestFit="1" customWidth="1"/>
    <col min="2065" max="2305" width="11.42578125" style="22"/>
    <col min="2306" max="2306" width="25.42578125" style="22" customWidth="1"/>
    <col min="2307" max="2307" width="13" style="22" bestFit="1" customWidth="1"/>
    <col min="2308" max="2308" width="12.5703125" style="22" bestFit="1" customWidth="1"/>
    <col min="2309" max="2309" width="12" style="22" bestFit="1" customWidth="1"/>
    <col min="2310" max="2310" width="11.5703125" style="22" bestFit="1" customWidth="1"/>
    <col min="2311" max="2311" width="12.5703125" style="22" bestFit="1" customWidth="1"/>
    <col min="2312" max="2313" width="11.5703125" style="22" bestFit="1" customWidth="1"/>
    <col min="2314" max="2314" width="12" style="22" bestFit="1" customWidth="1"/>
    <col min="2315" max="2315" width="11.5703125" style="22" customWidth="1"/>
    <col min="2316" max="2316" width="14.140625" style="22" customWidth="1"/>
    <col min="2317" max="2317" width="16.140625" style="22" customWidth="1"/>
    <col min="2318" max="2318" width="13" style="22" customWidth="1"/>
    <col min="2319" max="2320" width="14.85546875" style="22" bestFit="1" customWidth="1"/>
    <col min="2321" max="2561" width="11.42578125" style="22"/>
    <col min="2562" max="2562" width="25.42578125" style="22" customWidth="1"/>
    <col min="2563" max="2563" width="13" style="22" bestFit="1" customWidth="1"/>
    <col min="2564" max="2564" width="12.5703125" style="22" bestFit="1" customWidth="1"/>
    <col min="2565" max="2565" width="12" style="22" bestFit="1" customWidth="1"/>
    <col min="2566" max="2566" width="11.5703125" style="22" bestFit="1" customWidth="1"/>
    <col min="2567" max="2567" width="12.5703125" style="22" bestFit="1" customWidth="1"/>
    <col min="2568" max="2569" width="11.5703125" style="22" bestFit="1" customWidth="1"/>
    <col min="2570" max="2570" width="12" style="22" bestFit="1" customWidth="1"/>
    <col min="2571" max="2571" width="11.5703125" style="22" customWidth="1"/>
    <col min="2572" max="2572" width="14.140625" style="22" customWidth="1"/>
    <col min="2573" max="2573" width="16.140625" style="22" customWidth="1"/>
    <col min="2574" max="2574" width="13" style="22" customWidth="1"/>
    <col min="2575" max="2576" width="14.85546875" style="22" bestFit="1" customWidth="1"/>
    <col min="2577" max="2817" width="11.42578125" style="22"/>
    <col min="2818" max="2818" width="25.42578125" style="22" customWidth="1"/>
    <col min="2819" max="2819" width="13" style="22" bestFit="1" customWidth="1"/>
    <col min="2820" max="2820" width="12.5703125" style="22" bestFit="1" customWidth="1"/>
    <col min="2821" max="2821" width="12" style="22" bestFit="1" customWidth="1"/>
    <col min="2822" max="2822" width="11.5703125" style="22" bestFit="1" customWidth="1"/>
    <col min="2823" max="2823" width="12.5703125" style="22" bestFit="1" customWidth="1"/>
    <col min="2824" max="2825" width="11.5703125" style="22" bestFit="1" customWidth="1"/>
    <col min="2826" max="2826" width="12" style="22" bestFit="1" customWidth="1"/>
    <col min="2827" max="2827" width="11.5703125" style="22" customWidth="1"/>
    <col min="2828" max="2828" width="14.140625" style="22" customWidth="1"/>
    <col min="2829" max="2829" width="16.140625" style="22" customWidth="1"/>
    <col min="2830" max="2830" width="13" style="22" customWidth="1"/>
    <col min="2831" max="2832" width="14.85546875" style="22" bestFit="1" customWidth="1"/>
    <col min="2833" max="3073" width="11.42578125" style="22"/>
    <col min="3074" max="3074" width="25.42578125" style="22" customWidth="1"/>
    <col min="3075" max="3075" width="13" style="22" bestFit="1" customWidth="1"/>
    <col min="3076" max="3076" width="12.5703125" style="22" bestFit="1" customWidth="1"/>
    <col min="3077" max="3077" width="12" style="22" bestFit="1" customWidth="1"/>
    <col min="3078" max="3078" width="11.5703125" style="22" bestFit="1" customWidth="1"/>
    <col min="3079" max="3079" width="12.5703125" style="22" bestFit="1" customWidth="1"/>
    <col min="3080" max="3081" width="11.5703125" style="22" bestFit="1" customWidth="1"/>
    <col min="3082" max="3082" width="12" style="22" bestFit="1" customWidth="1"/>
    <col min="3083" max="3083" width="11.5703125" style="22" customWidth="1"/>
    <col min="3084" max="3084" width="14.140625" style="22" customWidth="1"/>
    <col min="3085" max="3085" width="16.140625" style="22" customWidth="1"/>
    <col min="3086" max="3086" width="13" style="22" customWidth="1"/>
    <col min="3087" max="3088" width="14.85546875" style="22" bestFit="1" customWidth="1"/>
    <col min="3089" max="3329" width="11.42578125" style="22"/>
    <col min="3330" max="3330" width="25.42578125" style="22" customWidth="1"/>
    <col min="3331" max="3331" width="13" style="22" bestFit="1" customWidth="1"/>
    <col min="3332" max="3332" width="12.5703125" style="22" bestFit="1" customWidth="1"/>
    <col min="3333" max="3333" width="12" style="22" bestFit="1" customWidth="1"/>
    <col min="3334" max="3334" width="11.5703125" style="22" bestFit="1" customWidth="1"/>
    <col min="3335" max="3335" width="12.5703125" style="22" bestFit="1" customWidth="1"/>
    <col min="3336" max="3337" width="11.5703125" style="22" bestFit="1" customWidth="1"/>
    <col min="3338" max="3338" width="12" style="22" bestFit="1" customWidth="1"/>
    <col min="3339" max="3339" width="11.5703125" style="22" customWidth="1"/>
    <col min="3340" max="3340" width="14.140625" style="22" customWidth="1"/>
    <col min="3341" max="3341" width="16.140625" style="22" customWidth="1"/>
    <col min="3342" max="3342" width="13" style="22" customWidth="1"/>
    <col min="3343" max="3344" width="14.85546875" style="22" bestFit="1" customWidth="1"/>
    <col min="3345" max="3585" width="11.42578125" style="22"/>
    <col min="3586" max="3586" width="25.42578125" style="22" customWidth="1"/>
    <col min="3587" max="3587" width="13" style="22" bestFit="1" customWidth="1"/>
    <col min="3588" max="3588" width="12.5703125" style="22" bestFit="1" customWidth="1"/>
    <col min="3589" max="3589" width="12" style="22" bestFit="1" customWidth="1"/>
    <col min="3590" max="3590" width="11.5703125" style="22" bestFit="1" customWidth="1"/>
    <col min="3591" max="3591" width="12.5703125" style="22" bestFit="1" customWidth="1"/>
    <col min="3592" max="3593" width="11.5703125" style="22" bestFit="1" customWidth="1"/>
    <col min="3594" max="3594" width="12" style="22" bestFit="1" customWidth="1"/>
    <col min="3595" max="3595" width="11.5703125" style="22" customWidth="1"/>
    <col min="3596" max="3596" width="14.140625" style="22" customWidth="1"/>
    <col min="3597" max="3597" width="16.140625" style="22" customWidth="1"/>
    <col min="3598" max="3598" width="13" style="22" customWidth="1"/>
    <col min="3599" max="3600" width="14.85546875" style="22" bestFit="1" customWidth="1"/>
    <col min="3601" max="3841" width="11.42578125" style="22"/>
    <col min="3842" max="3842" width="25.42578125" style="22" customWidth="1"/>
    <col min="3843" max="3843" width="13" style="22" bestFit="1" customWidth="1"/>
    <col min="3844" max="3844" width="12.5703125" style="22" bestFit="1" customWidth="1"/>
    <col min="3845" max="3845" width="12" style="22" bestFit="1" customWidth="1"/>
    <col min="3846" max="3846" width="11.5703125" style="22" bestFit="1" customWidth="1"/>
    <col min="3847" max="3847" width="12.5703125" style="22" bestFit="1" customWidth="1"/>
    <col min="3848" max="3849" width="11.5703125" style="22" bestFit="1" customWidth="1"/>
    <col min="3850" max="3850" width="12" style="22" bestFit="1" customWidth="1"/>
    <col min="3851" max="3851" width="11.5703125" style="22" customWidth="1"/>
    <col min="3852" max="3852" width="14.140625" style="22" customWidth="1"/>
    <col min="3853" max="3853" width="16.140625" style="22" customWidth="1"/>
    <col min="3854" max="3854" width="13" style="22" customWidth="1"/>
    <col min="3855" max="3856" width="14.85546875" style="22" bestFit="1" customWidth="1"/>
    <col min="3857" max="4097" width="11.42578125" style="22"/>
    <col min="4098" max="4098" width="25.42578125" style="22" customWidth="1"/>
    <col min="4099" max="4099" width="13" style="22" bestFit="1" customWidth="1"/>
    <col min="4100" max="4100" width="12.5703125" style="22" bestFit="1" customWidth="1"/>
    <col min="4101" max="4101" width="12" style="22" bestFit="1" customWidth="1"/>
    <col min="4102" max="4102" width="11.5703125" style="22" bestFit="1" customWidth="1"/>
    <col min="4103" max="4103" width="12.5703125" style="22" bestFit="1" customWidth="1"/>
    <col min="4104" max="4105" width="11.5703125" style="22" bestFit="1" customWidth="1"/>
    <col min="4106" max="4106" width="12" style="22" bestFit="1" customWidth="1"/>
    <col min="4107" max="4107" width="11.5703125" style="22" customWidth="1"/>
    <col min="4108" max="4108" width="14.140625" style="22" customWidth="1"/>
    <col min="4109" max="4109" width="16.140625" style="22" customWidth="1"/>
    <col min="4110" max="4110" width="13" style="22" customWidth="1"/>
    <col min="4111" max="4112" width="14.85546875" style="22" bestFit="1" customWidth="1"/>
    <col min="4113" max="4353" width="11.42578125" style="22"/>
    <col min="4354" max="4354" width="25.42578125" style="22" customWidth="1"/>
    <col min="4355" max="4355" width="13" style="22" bestFit="1" customWidth="1"/>
    <col min="4356" max="4356" width="12.5703125" style="22" bestFit="1" customWidth="1"/>
    <col min="4357" max="4357" width="12" style="22" bestFit="1" customWidth="1"/>
    <col min="4358" max="4358" width="11.5703125" style="22" bestFit="1" customWidth="1"/>
    <col min="4359" max="4359" width="12.5703125" style="22" bestFit="1" customWidth="1"/>
    <col min="4360" max="4361" width="11.5703125" style="22" bestFit="1" customWidth="1"/>
    <col min="4362" max="4362" width="12" style="22" bestFit="1" customWidth="1"/>
    <col min="4363" max="4363" width="11.5703125" style="22" customWidth="1"/>
    <col min="4364" max="4364" width="14.140625" style="22" customWidth="1"/>
    <col min="4365" max="4365" width="16.140625" style="22" customWidth="1"/>
    <col min="4366" max="4366" width="13" style="22" customWidth="1"/>
    <col min="4367" max="4368" width="14.85546875" style="22" bestFit="1" customWidth="1"/>
    <col min="4369" max="4609" width="11.42578125" style="22"/>
    <col min="4610" max="4610" width="25.42578125" style="22" customWidth="1"/>
    <col min="4611" max="4611" width="13" style="22" bestFit="1" customWidth="1"/>
    <col min="4612" max="4612" width="12.5703125" style="22" bestFit="1" customWidth="1"/>
    <col min="4613" max="4613" width="12" style="22" bestFit="1" customWidth="1"/>
    <col min="4614" max="4614" width="11.5703125" style="22" bestFit="1" customWidth="1"/>
    <col min="4615" max="4615" width="12.5703125" style="22" bestFit="1" customWidth="1"/>
    <col min="4616" max="4617" width="11.5703125" style="22" bestFit="1" customWidth="1"/>
    <col min="4618" max="4618" width="12" style="22" bestFit="1" customWidth="1"/>
    <col min="4619" max="4619" width="11.5703125" style="22" customWidth="1"/>
    <col min="4620" max="4620" width="14.140625" style="22" customWidth="1"/>
    <col min="4621" max="4621" width="16.140625" style="22" customWidth="1"/>
    <col min="4622" max="4622" width="13" style="22" customWidth="1"/>
    <col min="4623" max="4624" width="14.85546875" style="22" bestFit="1" customWidth="1"/>
    <col min="4625" max="4865" width="11.42578125" style="22"/>
    <col min="4866" max="4866" width="25.42578125" style="22" customWidth="1"/>
    <col min="4867" max="4867" width="13" style="22" bestFit="1" customWidth="1"/>
    <col min="4868" max="4868" width="12.5703125" style="22" bestFit="1" customWidth="1"/>
    <col min="4869" max="4869" width="12" style="22" bestFit="1" customWidth="1"/>
    <col min="4870" max="4870" width="11.5703125" style="22" bestFit="1" customWidth="1"/>
    <col min="4871" max="4871" width="12.5703125" style="22" bestFit="1" customWidth="1"/>
    <col min="4872" max="4873" width="11.5703125" style="22" bestFit="1" customWidth="1"/>
    <col min="4874" max="4874" width="12" style="22" bestFit="1" customWidth="1"/>
    <col min="4875" max="4875" width="11.5703125" style="22" customWidth="1"/>
    <col min="4876" max="4876" width="14.140625" style="22" customWidth="1"/>
    <col min="4877" max="4877" width="16.140625" style="22" customWidth="1"/>
    <col min="4878" max="4878" width="13" style="22" customWidth="1"/>
    <col min="4879" max="4880" width="14.85546875" style="22" bestFit="1" customWidth="1"/>
    <col min="4881" max="5121" width="11.42578125" style="22"/>
    <col min="5122" max="5122" width="25.42578125" style="22" customWidth="1"/>
    <col min="5123" max="5123" width="13" style="22" bestFit="1" customWidth="1"/>
    <col min="5124" max="5124" width="12.5703125" style="22" bestFit="1" customWidth="1"/>
    <col min="5125" max="5125" width="12" style="22" bestFit="1" customWidth="1"/>
    <col min="5126" max="5126" width="11.5703125" style="22" bestFit="1" customWidth="1"/>
    <col min="5127" max="5127" width="12.5703125" style="22" bestFit="1" customWidth="1"/>
    <col min="5128" max="5129" width="11.5703125" style="22" bestFit="1" customWidth="1"/>
    <col min="5130" max="5130" width="12" style="22" bestFit="1" customWidth="1"/>
    <col min="5131" max="5131" width="11.5703125" style="22" customWidth="1"/>
    <col min="5132" max="5132" width="14.140625" style="22" customWidth="1"/>
    <col min="5133" max="5133" width="16.140625" style="22" customWidth="1"/>
    <col min="5134" max="5134" width="13" style="22" customWidth="1"/>
    <col min="5135" max="5136" width="14.85546875" style="22" bestFit="1" customWidth="1"/>
    <col min="5137" max="5377" width="11.42578125" style="22"/>
    <col min="5378" max="5378" width="25.42578125" style="22" customWidth="1"/>
    <col min="5379" max="5379" width="13" style="22" bestFit="1" customWidth="1"/>
    <col min="5380" max="5380" width="12.5703125" style="22" bestFit="1" customWidth="1"/>
    <col min="5381" max="5381" width="12" style="22" bestFit="1" customWidth="1"/>
    <col min="5382" max="5382" width="11.5703125" style="22" bestFit="1" customWidth="1"/>
    <col min="5383" max="5383" width="12.5703125" style="22" bestFit="1" customWidth="1"/>
    <col min="5384" max="5385" width="11.5703125" style="22" bestFit="1" customWidth="1"/>
    <col min="5386" max="5386" width="12" style="22" bestFit="1" customWidth="1"/>
    <col min="5387" max="5387" width="11.5703125" style="22" customWidth="1"/>
    <col min="5388" max="5388" width="14.140625" style="22" customWidth="1"/>
    <col min="5389" max="5389" width="16.140625" style="22" customWidth="1"/>
    <col min="5390" max="5390" width="13" style="22" customWidth="1"/>
    <col min="5391" max="5392" width="14.85546875" style="22" bestFit="1" customWidth="1"/>
    <col min="5393" max="5633" width="11.42578125" style="22"/>
    <col min="5634" max="5634" width="25.42578125" style="22" customWidth="1"/>
    <col min="5635" max="5635" width="13" style="22" bestFit="1" customWidth="1"/>
    <col min="5636" max="5636" width="12.5703125" style="22" bestFit="1" customWidth="1"/>
    <col min="5637" max="5637" width="12" style="22" bestFit="1" customWidth="1"/>
    <col min="5638" max="5638" width="11.5703125" style="22" bestFit="1" customWidth="1"/>
    <col min="5639" max="5639" width="12.5703125" style="22" bestFit="1" customWidth="1"/>
    <col min="5640" max="5641" width="11.5703125" style="22" bestFit="1" customWidth="1"/>
    <col min="5642" max="5642" width="12" style="22" bestFit="1" customWidth="1"/>
    <col min="5643" max="5643" width="11.5703125" style="22" customWidth="1"/>
    <col min="5644" max="5644" width="14.140625" style="22" customWidth="1"/>
    <col min="5645" max="5645" width="16.140625" style="22" customWidth="1"/>
    <col min="5646" max="5646" width="13" style="22" customWidth="1"/>
    <col min="5647" max="5648" width="14.85546875" style="22" bestFit="1" customWidth="1"/>
    <col min="5649" max="5889" width="11.42578125" style="22"/>
    <col min="5890" max="5890" width="25.42578125" style="22" customWidth="1"/>
    <col min="5891" max="5891" width="13" style="22" bestFit="1" customWidth="1"/>
    <col min="5892" max="5892" width="12.5703125" style="22" bestFit="1" customWidth="1"/>
    <col min="5893" max="5893" width="12" style="22" bestFit="1" customWidth="1"/>
    <col min="5894" max="5894" width="11.5703125" style="22" bestFit="1" customWidth="1"/>
    <col min="5895" max="5895" width="12.5703125" style="22" bestFit="1" customWidth="1"/>
    <col min="5896" max="5897" width="11.5703125" style="22" bestFit="1" customWidth="1"/>
    <col min="5898" max="5898" width="12" style="22" bestFit="1" customWidth="1"/>
    <col min="5899" max="5899" width="11.5703125" style="22" customWidth="1"/>
    <col min="5900" max="5900" width="14.140625" style="22" customWidth="1"/>
    <col min="5901" max="5901" width="16.140625" style="22" customWidth="1"/>
    <col min="5902" max="5902" width="13" style="22" customWidth="1"/>
    <col min="5903" max="5904" width="14.85546875" style="22" bestFit="1" customWidth="1"/>
    <col min="5905" max="6145" width="11.42578125" style="22"/>
    <col min="6146" max="6146" width="25.42578125" style="22" customWidth="1"/>
    <col min="6147" max="6147" width="13" style="22" bestFit="1" customWidth="1"/>
    <col min="6148" max="6148" width="12.5703125" style="22" bestFit="1" customWidth="1"/>
    <col min="6149" max="6149" width="12" style="22" bestFit="1" customWidth="1"/>
    <col min="6150" max="6150" width="11.5703125" style="22" bestFit="1" customWidth="1"/>
    <col min="6151" max="6151" width="12.5703125" style="22" bestFit="1" customWidth="1"/>
    <col min="6152" max="6153" width="11.5703125" style="22" bestFit="1" customWidth="1"/>
    <col min="6154" max="6154" width="12" style="22" bestFit="1" customWidth="1"/>
    <col min="6155" max="6155" width="11.5703125" style="22" customWidth="1"/>
    <col min="6156" max="6156" width="14.140625" style="22" customWidth="1"/>
    <col min="6157" max="6157" width="16.140625" style="22" customWidth="1"/>
    <col min="6158" max="6158" width="13" style="22" customWidth="1"/>
    <col min="6159" max="6160" width="14.85546875" style="22" bestFit="1" customWidth="1"/>
    <col min="6161" max="6401" width="11.42578125" style="22"/>
    <col min="6402" max="6402" width="25.42578125" style="22" customWidth="1"/>
    <col min="6403" max="6403" width="13" style="22" bestFit="1" customWidth="1"/>
    <col min="6404" max="6404" width="12.5703125" style="22" bestFit="1" customWidth="1"/>
    <col min="6405" max="6405" width="12" style="22" bestFit="1" customWidth="1"/>
    <col min="6406" max="6406" width="11.5703125" style="22" bestFit="1" customWidth="1"/>
    <col min="6407" max="6407" width="12.5703125" style="22" bestFit="1" customWidth="1"/>
    <col min="6408" max="6409" width="11.5703125" style="22" bestFit="1" customWidth="1"/>
    <col min="6410" max="6410" width="12" style="22" bestFit="1" customWidth="1"/>
    <col min="6411" max="6411" width="11.5703125" style="22" customWidth="1"/>
    <col min="6412" max="6412" width="14.140625" style="22" customWidth="1"/>
    <col min="6413" max="6413" width="16.140625" style="22" customWidth="1"/>
    <col min="6414" max="6414" width="13" style="22" customWidth="1"/>
    <col min="6415" max="6416" width="14.85546875" style="22" bestFit="1" customWidth="1"/>
    <col min="6417" max="6657" width="11.42578125" style="22"/>
    <col min="6658" max="6658" width="25.42578125" style="22" customWidth="1"/>
    <col min="6659" max="6659" width="13" style="22" bestFit="1" customWidth="1"/>
    <col min="6660" max="6660" width="12.5703125" style="22" bestFit="1" customWidth="1"/>
    <col min="6661" max="6661" width="12" style="22" bestFit="1" customWidth="1"/>
    <col min="6662" max="6662" width="11.5703125" style="22" bestFit="1" customWidth="1"/>
    <col min="6663" max="6663" width="12.5703125" style="22" bestFit="1" customWidth="1"/>
    <col min="6664" max="6665" width="11.5703125" style="22" bestFit="1" customWidth="1"/>
    <col min="6666" max="6666" width="12" style="22" bestFit="1" customWidth="1"/>
    <col min="6667" max="6667" width="11.5703125" style="22" customWidth="1"/>
    <col min="6668" max="6668" width="14.140625" style="22" customWidth="1"/>
    <col min="6669" max="6669" width="16.140625" style="22" customWidth="1"/>
    <col min="6670" max="6670" width="13" style="22" customWidth="1"/>
    <col min="6671" max="6672" width="14.85546875" style="22" bestFit="1" customWidth="1"/>
    <col min="6673" max="6913" width="11.42578125" style="22"/>
    <col min="6914" max="6914" width="25.42578125" style="22" customWidth="1"/>
    <col min="6915" max="6915" width="13" style="22" bestFit="1" customWidth="1"/>
    <col min="6916" max="6916" width="12.5703125" style="22" bestFit="1" customWidth="1"/>
    <col min="6917" max="6917" width="12" style="22" bestFit="1" customWidth="1"/>
    <col min="6918" max="6918" width="11.5703125" style="22" bestFit="1" customWidth="1"/>
    <col min="6919" max="6919" width="12.5703125" style="22" bestFit="1" customWidth="1"/>
    <col min="6920" max="6921" width="11.5703125" style="22" bestFit="1" customWidth="1"/>
    <col min="6922" max="6922" width="12" style="22" bestFit="1" customWidth="1"/>
    <col min="6923" max="6923" width="11.5703125" style="22" customWidth="1"/>
    <col min="6924" max="6924" width="14.140625" style="22" customWidth="1"/>
    <col min="6925" max="6925" width="16.140625" style="22" customWidth="1"/>
    <col min="6926" max="6926" width="13" style="22" customWidth="1"/>
    <col min="6927" max="6928" width="14.85546875" style="22" bestFit="1" customWidth="1"/>
    <col min="6929" max="7169" width="11.42578125" style="22"/>
    <col min="7170" max="7170" width="25.42578125" style="22" customWidth="1"/>
    <col min="7171" max="7171" width="13" style="22" bestFit="1" customWidth="1"/>
    <col min="7172" max="7172" width="12.5703125" style="22" bestFit="1" customWidth="1"/>
    <col min="7173" max="7173" width="12" style="22" bestFit="1" customWidth="1"/>
    <col min="7174" max="7174" width="11.5703125" style="22" bestFit="1" customWidth="1"/>
    <col min="7175" max="7175" width="12.5703125" style="22" bestFit="1" customWidth="1"/>
    <col min="7176" max="7177" width="11.5703125" style="22" bestFit="1" customWidth="1"/>
    <col min="7178" max="7178" width="12" style="22" bestFit="1" customWidth="1"/>
    <col min="7179" max="7179" width="11.5703125" style="22" customWidth="1"/>
    <col min="7180" max="7180" width="14.140625" style="22" customWidth="1"/>
    <col min="7181" max="7181" width="16.140625" style="22" customWidth="1"/>
    <col min="7182" max="7182" width="13" style="22" customWidth="1"/>
    <col min="7183" max="7184" width="14.85546875" style="22" bestFit="1" customWidth="1"/>
    <col min="7185" max="7425" width="11.42578125" style="22"/>
    <col min="7426" max="7426" width="25.42578125" style="22" customWidth="1"/>
    <col min="7427" max="7427" width="13" style="22" bestFit="1" customWidth="1"/>
    <col min="7428" max="7428" width="12.5703125" style="22" bestFit="1" customWidth="1"/>
    <col min="7429" max="7429" width="12" style="22" bestFit="1" customWidth="1"/>
    <col min="7430" max="7430" width="11.5703125" style="22" bestFit="1" customWidth="1"/>
    <col min="7431" max="7431" width="12.5703125" style="22" bestFit="1" customWidth="1"/>
    <col min="7432" max="7433" width="11.5703125" style="22" bestFit="1" customWidth="1"/>
    <col min="7434" max="7434" width="12" style="22" bestFit="1" customWidth="1"/>
    <col min="7435" max="7435" width="11.5703125" style="22" customWidth="1"/>
    <col min="7436" max="7436" width="14.140625" style="22" customWidth="1"/>
    <col min="7437" max="7437" width="16.140625" style="22" customWidth="1"/>
    <col min="7438" max="7438" width="13" style="22" customWidth="1"/>
    <col min="7439" max="7440" width="14.85546875" style="22" bestFit="1" customWidth="1"/>
    <col min="7441" max="7681" width="11.42578125" style="22"/>
    <col min="7682" max="7682" width="25.42578125" style="22" customWidth="1"/>
    <col min="7683" max="7683" width="13" style="22" bestFit="1" customWidth="1"/>
    <col min="7684" max="7684" width="12.5703125" style="22" bestFit="1" customWidth="1"/>
    <col min="7685" max="7685" width="12" style="22" bestFit="1" customWidth="1"/>
    <col min="7686" max="7686" width="11.5703125" style="22" bestFit="1" customWidth="1"/>
    <col min="7687" max="7687" width="12.5703125" style="22" bestFit="1" customWidth="1"/>
    <col min="7688" max="7689" width="11.5703125" style="22" bestFit="1" customWidth="1"/>
    <col min="7690" max="7690" width="12" style="22" bestFit="1" customWidth="1"/>
    <col min="7691" max="7691" width="11.5703125" style="22" customWidth="1"/>
    <col min="7692" max="7692" width="14.140625" style="22" customWidth="1"/>
    <col min="7693" max="7693" width="16.140625" style="22" customWidth="1"/>
    <col min="7694" max="7694" width="13" style="22" customWidth="1"/>
    <col min="7695" max="7696" width="14.85546875" style="22" bestFit="1" customWidth="1"/>
    <col min="7697" max="7937" width="11.42578125" style="22"/>
    <col min="7938" max="7938" width="25.42578125" style="22" customWidth="1"/>
    <col min="7939" max="7939" width="13" style="22" bestFit="1" customWidth="1"/>
    <col min="7940" max="7940" width="12.5703125" style="22" bestFit="1" customWidth="1"/>
    <col min="7941" max="7941" width="12" style="22" bestFit="1" customWidth="1"/>
    <col min="7942" max="7942" width="11.5703125" style="22" bestFit="1" customWidth="1"/>
    <col min="7943" max="7943" width="12.5703125" style="22" bestFit="1" customWidth="1"/>
    <col min="7944" max="7945" width="11.5703125" style="22" bestFit="1" customWidth="1"/>
    <col min="7946" max="7946" width="12" style="22" bestFit="1" customWidth="1"/>
    <col min="7947" max="7947" width="11.5703125" style="22" customWidth="1"/>
    <col min="7948" max="7948" width="14.140625" style="22" customWidth="1"/>
    <col min="7949" max="7949" width="16.140625" style="22" customWidth="1"/>
    <col min="7950" max="7950" width="13" style="22" customWidth="1"/>
    <col min="7951" max="7952" width="14.85546875" style="22" bestFit="1" customWidth="1"/>
    <col min="7953" max="8193" width="11.42578125" style="22"/>
    <col min="8194" max="8194" width="25.42578125" style="22" customWidth="1"/>
    <col min="8195" max="8195" width="13" style="22" bestFit="1" customWidth="1"/>
    <col min="8196" max="8196" width="12.5703125" style="22" bestFit="1" customWidth="1"/>
    <col min="8197" max="8197" width="12" style="22" bestFit="1" customWidth="1"/>
    <col min="8198" max="8198" width="11.5703125" style="22" bestFit="1" customWidth="1"/>
    <col min="8199" max="8199" width="12.5703125" style="22" bestFit="1" customWidth="1"/>
    <col min="8200" max="8201" width="11.5703125" style="22" bestFit="1" customWidth="1"/>
    <col min="8202" max="8202" width="12" style="22" bestFit="1" customWidth="1"/>
    <col min="8203" max="8203" width="11.5703125" style="22" customWidth="1"/>
    <col min="8204" max="8204" width="14.140625" style="22" customWidth="1"/>
    <col min="8205" max="8205" width="16.140625" style="22" customWidth="1"/>
    <col min="8206" max="8206" width="13" style="22" customWidth="1"/>
    <col min="8207" max="8208" width="14.85546875" style="22" bestFit="1" customWidth="1"/>
    <col min="8209" max="8449" width="11.42578125" style="22"/>
    <col min="8450" max="8450" width="25.42578125" style="22" customWidth="1"/>
    <col min="8451" max="8451" width="13" style="22" bestFit="1" customWidth="1"/>
    <col min="8452" max="8452" width="12.5703125" style="22" bestFit="1" customWidth="1"/>
    <col min="8453" max="8453" width="12" style="22" bestFit="1" customWidth="1"/>
    <col min="8454" max="8454" width="11.5703125" style="22" bestFit="1" customWidth="1"/>
    <col min="8455" max="8455" width="12.5703125" style="22" bestFit="1" customWidth="1"/>
    <col min="8456" max="8457" width="11.5703125" style="22" bestFit="1" customWidth="1"/>
    <col min="8458" max="8458" width="12" style="22" bestFit="1" customWidth="1"/>
    <col min="8459" max="8459" width="11.5703125" style="22" customWidth="1"/>
    <col min="8460" max="8460" width="14.140625" style="22" customWidth="1"/>
    <col min="8461" max="8461" width="16.140625" style="22" customWidth="1"/>
    <col min="8462" max="8462" width="13" style="22" customWidth="1"/>
    <col min="8463" max="8464" width="14.85546875" style="22" bestFit="1" customWidth="1"/>
    <col min="8465" max="8705" width="11.42578125" style="22"/>
    <col min="8706" max="8706" width="25.42578125" style="22" customWidth="1"/>
    <col min="8707" max="8707" width="13" style="22" bestFit="1" customWidth="1"/>
    <col min="8708" max="8708" width="12.5703125" style="22" bestFit="1" customWidth="1"/>
    <col min="8709" max="8709" width="12" style="22" bestFit="1" customWidth="1"/>
    <col min="8710" max="8710" width="11.5703125" style="22" bestFit="1" customWidth="1"/>
    <col min="8711" max="8711" width="12.5703125" style="22" bestFit="1" customWidth="1"/>
    <col min="8712" max="8713" width="11.5703125" style="22" bestFit="1" customWidth="1"/>
    <col min="8714" max="8714" width="12" style="22" bestFit="1" customWidth="1"/>
    <col min="8715" max="8715" width="11.5703125" style="22" customWidth="1"/>
    <col min="8716" max="8716" width="14.140625" style="22" customWidth="1"/>
    <col min="8717" max="8717" width="16.140625" style="22" customWidth="1"/>
    <col min="8718" max="8718" width="13" style="22" customWidth="1"/>
    <col min="8719" max="8720" width="14.85546875" style="22" bestFit="1" customWidth="1"/>
    <col min="8721" max="8961" width="11.42578125" style="22"/>
    <col min="8962" max="8962" width="25.42578125" style="22" customWidth="1"/>
    <col min="8963" max="8963" width="13" style="22" bestFit="1" customWidth="1"/>
    <col min="8964" max="8964" width="12.5703125" style="22" bestFit="1" customWidth="1"/>
    <col min="8965" max="8965" width="12" style="22" bestFit="1" customWidth="1"/>
    <col min="8966" max="8966" width="11.5703125" style="22" bestFit="1" customWidth="1"/>
    <col min="8967" max="8967" width="12.5703125" style="22" bestFit="1" customWidth="1"/>
    <col min="8968" max="8969" width="11.5703125" style="22" bestFit="1" customWidth="1"/>
    <col min="8970" max="8970" width="12" style="22" bestFit="1" customWidth="1"/>
    <col min="8971" max="8971" width="11.5703125" style="22" customWidth="1"/>
    <col min="8972" max="8972" width="14.140625" style="22" customWidth="1"/>
    <col min="8973" max="8973" width="16.140625" style="22" customWidth="1"/>
    <col min="8974" max="8974" width="13" style="22" customWidth="1"/>
    <col min="8975" max="8976" width="14.85546875" style="22" bestFit="1" customWidth="1"/>
    <col min="8977" max="9217" width="11.42578125" style="22"/>
    <col min="9218" max="9218" width="25.42578125" style="22" customWidth="1"/>
    <col min="9219" max="9219" width="13" style="22" bestFit="1" customWidth="1"/>
    <col min="9220" max="9220" width="12.5703125" style="22" bestFit="1" customWidth="1"/>
    <col min="9221" max="9221" width="12" style="22" bestFit="1" customWidth="1"/>
    <col min="9222" max="9222" width="11.5703125" style="22" bestFit="1" customWidth="1"/>
    <col min="9223" max="9223" width="12.5703125" style="22" bestFit="1" customWidth="1"/>
    <col min="9224" max="9225" width="11.5703125" style="22" bestFit="1" customWidth="1"/>
    <col min="9226" max="9226" width="12" style="22" bestFit="1" customWidth="1"/>
    <col min="9227" max="9227" width="11.5703125" style="22" customWidth="1"/>
    <col min="9228" max="9228" width="14.140625" style="22" customWidth="1"/>
    <col min="9229" max="9229" width="16.140625" style="22" customWidth="1"/>
    <col min="9230" max="9230" width="13" style="22" customWidth="1"/>
    <col min="9231" max="9232" width="14.85546875" style="22" bestFit="1" customWidth="1"/>
    <col min="9233" max="9473" width="11.42578125" style="22"/>
    <col min="9474" max="9474" width="25.42578125" style="22" customWidth="1"/>
    <col min="9475" max="9475" width="13" style="22" bestFit="1" customWidth="1"/>
    <col min="9476" max="9476" width="12.5703125" style="22" bestFit="1" customWidth="1"/>
    <col min="9477" max="9477" width="12" style="22" bestFit="1" customWidth="1"/>
    <col min="9478" max="9478" width="11.5703125" style="22" bestFit="1" customWidth="1"/>
    <col min="9479" max="9479" width="12.5703125" style="22" bestFit="1" customWidth="1"/>
    <col min="9480" max="9481" width="11.5703125" style="22" bestFit="1" customWidth="1"/>
    <col min="9482" max="9482" width="12" style="22" bestFit="1" customWidth="1"/>
    <col min="9483" max="9483" width="11.5703125" style="22" customWidth="1"/>
    <col min="9484" max="9484" width="14.140625" style="22" customWidth="1"/>
    <col min="9485" max="9485" width="16.140625" style="22" customWidth="1"/>
    <col min="9486" max="9486" width="13" style="22" customWidth="1"/>
    <col min="9487" max="9488" width="14.85546875" style="22" bestFit="1" customWidth="1"/>
    <col min="9489" max="9729" width="11.42578125" style="22"/>
    <col min="9730" max="9730" width="25.42578125" style="22" customWidth="1"/>
    <col min="9731" max="9731" width="13" style="22" bestFit="1" customWidth="1"/>
    <col min="9732" max="9732" width="12.5703125" style="22" bestFit="1" customWidth="1"/>
    <col min="9733" max="9733" width="12" style="22" bestFit="1" customWidth="1"/>
    <col min="9734" max="9734" width="11.5703125" style="22" bestFit="1" customWidth="1"/>
    <col min="9735" max="9735" width="12.5703125" style="22" bestFit="1" customWidth="1"/>
    <col min="9736" max="9737" width="11.5703125" style="22" bestFit="1" customWidth="1"/>
    <col min="9738" max="9738" width="12" style="22" bestFit="1" customWidth="1"/>
    <col min="9739" max="9739" width="11.5703125" style="22" customWidth="1"/>
    <col min="9740" max="9740" width="14.140625" style="22" customWidth="1"/>
    <col min="9741" max="9741" width="16.140625" style="22" customWidth="1"/>
    <col min="9742" max="9742" width="13" style="22" customWidth="1"/>
    <col min="9743" max="9744" width="14.85546875" style="22" bestFit="1" customWidth="1"/>
    <col min="9745" max="9985" width="11.42578125" style="22"/>
    <col min="9986" max="9986" width="25.42578125" style="22" customWidth="1"/>
    <col min="9987" max="9987" width="13" style="22" bestFit="1" customWidth="1"/>
    <col min="9988" max="9988" width="12.5703125" style="22" bestFit="1" customWidth="1"/>
    <col min="9989" max="9989" width="12" style="22" bestFit="1" customWidth="1"/>
    <col min="9990" max="9990" width="11.5703125" style="22" bestFit="1" customWidth="1"/>
    <col min="9991" max="9991" width="12.5703125" style="22" bestFit="1" customWidth="1"/>
    <col min="9992" max="9993" width="11.5703125" style="22" bestFit="1" customWidth="1"/>
    <col min="9994" max="9994" width="12" style="22" bestFit="1" customWidth="1"/>
    <col min="9995" max="9995" width="11.5703125" style="22" customWidth="1"/>
    <col min="9996" max="9996" width="14.140625" style="22" customWidth="1"/>
    <col min="9997" max="9997" width="16.140625" style="22" customWidth="1"/>
    <col min="9998" max="9998" width="13" style="22" customWidth="1"/>
    <col min="9999" max="10000" width="14.85546875" style="22" bestFit="1" customWidth="1"/>
    <col min="10001" max="10241" width="11.42578125" style="22"/>
    <col min="10242" max="10242" width="25.42578125" style="22" customWidth="1"/>
    <col min="10243" max="10243" width="13" style="22" bestFit="1" customWidth="1"/>
    <col min="10244" max="10244" width="12.5703125" style="22" bestFit="1" customWidth="1"/>
    <col min="10245" max="10245" width="12" style="22" bestFit="1" customWidth="1"/>
    <col min="10246" max="10246" width="11.5703125" style="22" bestFit="1" customWidth="1"/>
    <col min="10247" max="10247" width="12.5703125" style="22" bestFit="1" customWidth="1"/>
    <col min="10248" max="10249" width="11.5703125" style="22" bestFit="1" customWidth="1"/>
    <col min="10250" max="10250" width="12" style="22" bestFit="1" customWidth="1"/>
    <col min="10251" max="10251" width="11.5703125" style="22" customWidth="1"/>
    <col min="10252" max="10252" width="14.140625" style="22" customWidth="1"/>
    <col min="10253" max="10253" width="16.140625" style="22" customWidth="1"/>
    <col min="10254" max="10254" width="13" style="22" customWidth="1"/>
    <col min="10255" max="10256" width="14.85546875" style="22" bestFit="1" customWidth="1"/>
    <col min="10257" max="10497" width="11.42578125" style="22"/>
    <col min="10498" max="10498" width="25.42578125" style="22" customWidth="1"/>
    <col min="10499" max="10499" width="13" style="22" bestFit="1" customWidth="1"/>
    <col min="10500" max="10500" width="12.5703125" style="22" bestFit="1" customWidth="1"/>
    <col min="10501" max="10501" width="12" style="22" bestFit="1" customWidth="1"/>
    <col min="10502" max="10502" width="11.5703125" style="22" bestFit="1" customWidth="1"/>
    <col min="10503" max="10503" width="12.5703125" style="22" bestFit="1" customWidth="1"/>
    <col min="10504" max="10505" width="11.5703125" style="22" bestFit="1" customWidth="1"/>
    <col min="10506" max="10506" width="12" style="22" bestFit="1" customWidth="1"/>
    <col min="10507" max="10507" width="11.5703125" style="22" customWidth="1"/>
    <col min="10508" max="10508" width="14.140625" style="22" customWidth="1"/>
    <col min="10509" max="10509" width="16.140625" style="22" customWidth="1"/>
    <col min="10510" max="10510" width="13" style="22" customWidth="1"/>
    <col min="10511" max="10512" width="14.85546875" style="22" bestFit="1" customWidth="1"/>
    <col min="10513" max="10753" width="11.42578125" style="22"/>
    <col min="10754" max="10754" width="25.42578125" style="22" customWidth="1"/>
    <col min="10755" max="10755" width="13" style="22" bestFit="1" customWidth="1"/>
    <col min="10756" max="10756" width="12.5703125" style="22" bestFit="1" customWidth="1"/>
    <col min="10757" max="10757" width="12" style="22" bestFit="1" customWidth="1"/>
    <col min="10758" max="10758" width="11.5703125" style="22" bestFit="1" customWidth="1"/>
    <col min="10759" max="10759" width="12.5703125" style="22" bestFit="1" customWidth="1"/>
    <col min="10760" max="10761" width="11.5703125" style="22" bestFit="1" customWidth="1"/>
    <col min="10762" max="10762" width="12" style="22" bestFit="1" customWidth="1"/>
    <col min="10763" max="10763" width="11.5703125" style="22" customWidth="1"/>
    <col min="10764" max="10764" width="14.140625" style="22" customWidth="1"/>
    <col min="10765" max="10765" width="16.140625" style="22" customWidth="1"/>
    <col min="10766" max="10766" width="13" style="22" customWidth="1"/>
    <col min="10767" max="10768" width="14.85546875" style="22" bestFit="1" customWidth="1"/>
    <col min="10769" max="11009" width="11.42578125" style="22"/>
    <col min="11010" max="11010" width="25.42578125" style="22" customWidth="1"/>
    <col min="11011" max="11011" width="13" style="22" bestFit="1" customWidth="1"/>
    <col min="11012" max="11012" width="12.5703125" style="22" bestFit="1" customWidth="1"/>
    <col min="11013" max="11013" width="12" style="22" bestFit="1" customWidth="1"/>
    <col min="11014" max="11014" width="11.5703125" style="22" bestFit="1" customWidth="1"/>
    <col min="11015" max="11015" width="12.5703125" style="22" bestFit="1" customWidth="1"/>
    <col min="11016" max="11017" width="11.5703125" style="22" bestFit="1" customWidth="1"/>
    <col min="11018" max="11018" width="12" style="22" bestFit="1" customWidth="1"/>
    <col min="11019" max="11019" width="11.5703125" style="22" customWidth="1"/>
    <col min="11020" max="11020" width="14.140625" style="22" customWidth="1"/>
    <col min="11021" max="11021" width="16.140625" style="22" customWidth="1"/>
    <col min="11022" max="11022" width="13" style="22" customWidth="1"/>
    <col min="11023" max="11024" width="14.85546875" style="22" bestFit="1" customWidth="1"/>
    <col min="11025" max="11265" width="11.42578125" style="22"/>
    <col min="11266" max="11266" width="25.42578125" style="22" customWidth="1"/>
    <col min="11267" max="11267" width="13" style="22" bestFit="1" customWidth="1"/>
    <col min="11268" max="11268" width="12.5703125" style="22" bestFit="1" customWidth="1"/>
    <col min="11269" max="11269" width="12" style="22" bestFit="1" customWidth="1"/>
    <col min="11270" max="11270" width="11.5703125" style="22" bestFit="1" customWidth="1"/>
    <col min="11271" max="11271" width="12.5703125" style="22" bestFit="1" customWidth="1"/>
    <col min="11272" max="11273" width="11.5703125" style="22" bestFit="1" customWidth="1"/>
    <col min="11274" max="11274" width="12" style="22" bestFit="1" customWidth="1"/>
    <col min="11275" max="11275" width="11.5703125" style="22" customWidth="1"/>
    <col min="11276" max="11276" width="14.140625" style="22" customWidth="1"/>
    <col min="11277" max="11277" width="16.140625" style="22" customWidth="1"/>
    <col min="11278" max="11278" width="13" style="22" customWidth="1"/>
    <col min="11279" max="11280" width="14.85546875" style="22" bestFit="1" customWidth="1"/>
    <col min="11281" max="11521" width="11.42578125" style="22"/>
    <col min="11522" max="11522" width="25.42578125" style="22" customWidth="1"/>
    <col min="11523" max="11523" width="13" style="22" bestFit="1" customWidth="1"/>
    <col min="11524" max="11524" width="12.5703125" style="22" bestFit="1" customWidth="1"/>
    <col min="11525" max="11525" width="12" style="22" bestFit="1" customWidth="1"/>
    <col min="11526" max="11526" width="11.5703125" style="22" bestFit="1" customWidth="1"/>
    <col min="11527" max="11527" width="12.5703125" style="22" bestFit="1" customWidth="1"/>
    <col min="11528" max="11529" width="11.5703125" style="22" bestFit="1" customWidth="1"/>
    <col min="11530" max="11530" width="12" style="22" bestFit="1" customWidth="1"/>
    <col min="11531" max="11531" width="11.5703125" style="22" customWidth="1"/>
    <col min="11532" max="11532" width="14.140625" style="22" customWidth="1"/>
    <col min="11533" max="11533" width="16.140625" style="22" customWidth="1"/>
    <col min="11534" max="11534" width="13" style="22" customWidth="1"/>
    <col min="11535" max="11536" width="14.85546875" style="22" bestFit="1" customWidth="1"/>
    <col min="11537" max="11777" width="11.42578125" style="22"/>
    <col min="11778" max="11778" width="25.42578125" style="22" customWidth="1"/>
    <col min="11779" max="11779" width="13" style="22" bestFit="1" customWidth="1"/>
    <col min="11780" max="11780" width="12.5703125" style="22" bestFit="1" customWidth="1"/>
    <col min="11781" max="11781" width="12" style="22" bestFit="1" customWidth="1"/>
    <col min="11782" max="11782" width="11.5703125" style="22" bestFit="1" customWidth="1"/>
    <col min="11783" max="11783" width="12.5703125" style="22" bestFit="1" customWidth="1"/>
    <col min="11784" max="11785" width="11.5703125" style="22" bestFit="1" customWidth="1"/>
    <col min="11786" max="11786" width="12" style="22" bestFit="1" customWidth="1"/>
    <col min="11787" max="11787" width="11.5703125" style="22" customWidth="1"/>
    <col min="11788" max="11788" width="14.140625" style="22" customWidth="1"/>
    <col min="11789" max="11789" width="16.140625" style="22" customWidth="1"/>
    <col min="11790" max="11790" width="13" style="22" customWidth="1"/>
    <col min="11791" max="11792" width="14.85546875" style="22" bestFit="1" customWidth="1"/>
    <col min="11793" max="12033" width="11.42578125" style="22"/>
    <col min="12034" max="12034" width="25.42578125" style="22" customWidth="1"/>
    <col min="12035" max="12035" width="13" style="22" bestFit="1" customWidth="1"/>
    <col min="12036" max="12036" width="12.5703125" style="22" bestFit="1" customWidth="1"/>
    <col min="12037" max="12037" width="12" style="22" bestFit="1" customWidth="1"/>
    <col min="12038" max="12038" width="11.5703125" style="22" bestFit="1" customWidth="1"/>
    <col min="12039" max="12039" width="12.5703125" style="22" bestFit="1" customWidth="1"/>
    <col min="12040" max="12041" width="11.5703125" style="22" bestFit="1" customWidth="1"/>
    <col min="12042" max="12042" width="12" style="22" bestFit="1" customWidth="1"/>
    <col min="12043" max="12043" width="11.5703125" style="22" customWidth="1"/>
    <col min="12044" max="12044" width="14.140625" style="22" customWidth="1"/>
    <col min="12045" max="12045" width="16.140625" style="22" customWidth="1"/>
    <col min="12046" max="12046" width="13" style="22" customWidth="1"/>
    <col min="12047" max="12048" width="14.85546875" style="22" bestFit="1" customWidth="1"/>
    <col min="12049" max="12289" width="11.42578125" style="22"/>
    <col min="12290" max="12290" width="25.42578125" style="22" customWidth="1"/>
    <col min="12291" max="12291" width="13" style="22" bestFit="1" customWidth="1"/>
    <col min="12292" max="12292" width="12.5703125" style="22" bestFit="1" customWidth="1"/>
    <col min="12293" max="12293" width="12" style="22" bestFit="1" customWidth="1"/>
    <col min="12294" max="12294" width="11.5703125" style="22" bestFit="1" customWidth="1"/>
    <col min="12295" max="12295" width="12.5703125" style="22" bestFit="1" customWidth="1"/>
    <col min="12296" max="12297" width="11.5703125" style="22" bestFit="1" customWidth="1"/>
    <col min="12298" max="12298" width="12" style="22" bestFit="1" customWidth="1"/>
    <col min="12299" max="12299" width="11.5703125" style="22" customWidth="1"/>
    <col min="12300" max="12300" width="14.140625" style="22" customWidth="1"/>
    <col min="12301" max="12301" width="16.140625" style="22" customWidth="1"/>
    <col min="12302" max="12302" width="13" style="22" customWidth="1"/>
    <col min="12303" max="12304" width="14.85546875" style="22" bestFit="1" customWidth="1"/>
    <col min="12305" max="12545" width="11.42578125" style="22"/>
    <col min="12546" max="12546" width="25.42578125" style="22" customWidth="1"/>
    <col min="12547" max="12547" width="13" style="22" bestFit="1" customWidth="1"/>
    <col min="12548" max="12548" width="12.5703125" style="22" bestFit="1" customWidth="1"/>
    <col min="12549" max="12549" width="12" style="22" bestFit="1" customWidth="1"/>
    <col min="12550" max="12550" width="11.5703125" style="22" bestFit="1" customWidth="1"/>
    <col min="12551" max="12551" width="12.5703125" style="22" bestFit="1" customWidth="1"/>
    <col min="12552" max="12553" width="11.5703125" style="22" bestFit="1" customWidth="1"/>
    <col min="12554" max="12554" width="12" style="22" bestFit="1" customWidth="1"/>
    <col min="12555" max="12555" width="11.5703125" style="22" customWidth="1"/>
    <col min="12556" max="12556" width="14.140625" style="22" customWidth="1"/>
    <col min="12557" max="12557" width="16.140625" style="22" customWidth="1"/>
    <col min="12558" max="12558" width="13" style="22" customWidth="1"/>
    <col min="12559" max="12560" width="14.85546875" style="22" bestFit="1" customWidth="1"/>
    <col min="12561" max="12801" width="11.42578125" style="22"/>
    <col min="12802" max="12802" width="25.42578125" style="22" customWidth="1"/>
    <col min="12803" max="12803" width="13" style="22" bestFit="1" customWidth="1"/>
    <col min="12804" max="12804" width="12.5703125" style="22" bestFit="1" customWidth="1"/>
    <col min="12805" max="12805" width="12" style="22" bestFit="1" customWidth="1"/>
    <col min="12806" max="12806" width="11.5703125" style="22" bestFit="1" customWidth="1"/>
    <col min="12807" max="12807" width="12.5703125" style="22" bestFit="1" customWidth="1"/>
    <col min="12808" max="12809" width="11.5703125" style="22" bestFit="1" customWidth="1"/>
    <col min="12810" max="12810" width="12" style="22" bestFit="1" customWidth="1"/>
    <col min="12811" max="12811" width="11.5703125" style="22" customWidth="1"/>
    <col min="12812" max="12812" width="14.140625" style="22" customWidth="1"/>
    <col min="12813" max="12813" width="16.140625" style="22" customWidth="1"/>
    <col min="12814" max="12814" width="13" style="22" customWidth="1"/>
    <col min="12815" max="12816" width="14.85546875" style="22" bestFit="1" customWidth="1"/>
    <col min="12817" max="13057" width="11.42578125" style="22"/>
    <col min="13058" max="13058" width="25.42578125" style="22" customWidth="1"/>
    <col min="13059" max="13059" width="13" style="22" bestFit="1" customWidth="1"/>
    <col min="13060" max="13060" width="12.5703125" style="22" bestFit="1" customWidth="1"/>
    <col min="13061" max="13061" width="12" style="22" bestFit="1" customWidth="1"/>
    <col min="13062" max="13062" width="11.5703125" style="22" bestFit="1" customWidth="1"/>
    <col min="13063" max="13063" width="12.5703125" style="22" bestFit="1" customWidth="1"/>
    <col min="13064" max="13065" width="11.5703125" style="22" bestFit="1" customWidth="1"/>
    <col min="13066" max="13066" width="12" style="22" bestFit="1" customWidth="1"/>
    <col min="13067" max="13067" width="11.5703125" style="22" customWidth="1"/>
    <col min="13068" max="13068" width="14.140625" style="22" customWidth="1"/>
    <col min="13069" max="13069" width="16.140625" style="22" customWidth="1"/>
    <col min="13070" max="13070" width="13" style="22" customWidth="1"/>
    <col min="13071" max="13072" width="14.85546875" style="22" bestFit="1" customWidth="1"/>
    <col min="13073" max="13313" width="11.42578125" style="22"/>
    <col min="13314" max="13314" width="25.42578125" style="22" customWidth="1"/>
    <col min="13315" max="13315" width="13" style="22" bestFit="1" customWidth="1"/>
    <col min="13316" max="13316" width="12.5703125" style="22" bestFit="1" customWidth="1"/>
    <col min="13317" max="13317" width="12" style="22" bestFit="1" customWidth="1"/>
    <col min="13318" max="13318" width="11.5703125" style="22" bestFit="1" customWidth="1"/>
    <col min="13319" max="13319" width="12.5703125" style="22" bestFit="1" customWidth="1"/>
    <col min="13320" max="13321" width="11.5703125" style="22" bestFit="1" customWidth="1"/>
    <col min="13322" max="13322" width="12" style="22" bestFit="1" customWidth="1"/>
    <col min="13323" max="13323" width="11.5703125" style="22" customWidth="1"/>
    <col min="13324" max="13324" width="14.140625" style="22" customWidth="1"/>
    <col min="13325" max="13325" width="16.140625" style="22" customWidth="1"/>
    <col min="13326" max="13326" width="13" style="22" customWidth="1"/>
    <col min="13327" max="13328" width="14.85546875" style="22" bestFit="1" customWidth="1"/>
    <col min="13329" max="13569" width="11.42578125" style="22"/>
    <col min="13570" max="13570" width="25.42578125" style="22" customWidth="1"/>
    <col min="13571" max="13571" width="13" style="22" bestFit="1" customWidth="1"/>
    <col min="13572" max="13572" width="12.5703125" style="22" bestFit="1" customWidth="1"/>
    <col min="13573" max="13573" width="12" style="22" bestFit="1" customWidth="1"/>
    <col min="13574" max="13574" width="11.5703125" style="22" bestFit="1" customWidth="1"/>
    <col min="13575" max="13575" width="12.5703125" style="22" bestFit="1" customWidth="1"/>
    <col min="13576" max="13577" width="11.5703125" style="22" bestFit="1" customWidth="1"/>
    <col min="13578" max="13578" width="12" style="22" bestFit="1" customWidth="1"/>
    <col min="13579" max="13579" width="11.5703125" style="22" customWidth="1"/>
    <col min="13580" max="13580" width="14.140625" style="22" customWidth="1"/>
    <col min="13581" max="13581" width="16.140625" style="22" customWidth="1"/>
    <col min="13582" max="13582" width="13" style="22" customWidth="1"/>
    <col min="13583" max="13584" width="14.85546875" style="22" bestFit="1" customWidth="1"/>
    <col min="13585" max="13825" width="11.42578125" style="22"/>
    <col min="13826" max="13826" width="25.42578125" style="22" customWidth="1"/>
    <col min="13827" max="13827" width="13" style="22" bestFit="1" customWidth="1"/>
    <col min="13828" max="13828" width="12.5703125" style="22" bestFit="1" customWidth="1"/>
    <col min="13829" max="13829" width="12" style="22" bestFit="1" customWidth="1"/>
    <col min="13830" max="13830" width="11.5703125" style="22" bestFit="1" customWidth="1"/>
    <col min="13831" max="13831" width="12.5703125" style="22" bestFit="1" customWidth="1"/>
    <col min="13832" max="13833" width="11.5703125" style="22" bestFit="1" customWidth="1"/>
    <col min="13834" max="13834" width="12" style="22" bestFit="1" customWidth="1"/>
    <col min="13835" max="13835" width="11.5703125" style="22" customWidth="1"/>
    <col min="13836" max="13836" width="14.140625" style="22" customWidth="1"/>
    <col min="13837" max="13837" width="16.140625" style="22" customWidth="1"/>
    <col min="13838" max="13838" width="13" style="22" customWidth="1"/>
    <col min="13839" max="13840" width="14.85546875" style="22" bestFit="1" customWidth="1"/>
    <col min="13841" max="14081" width="11.42578125" style="22"/>
    <col min="14082" max="14082" width="25.42578125" style="22" customWidth="1"/>
    <col min="14083" max="14083" width="13" style="22" bestFit="1" customWidth="1"/>
    <col min="14084" max="14084" width="12.5703125" style="22" bestFit="1" customWidth="1"/>
    <col min="14085" max="14085" width="12" style="22" bestFit="1" customWidth="1"/>
    <col min="14086" max="14086" width="11.5703125" style="22" bestFit="1" customWidth="1"/>
    <col min="14087" max="14087" width="12.5703125" style="22" bestFit="1" customWidth="1"/>
    <col min="14088" max="14089" width="11.5703125" style="22" bestFit="1" customWidth="1"/>
    <col min="14090" max="14090" width="12" style="22" bestFit="1" customWidth="1"/>
    <col min="14091" max="14091" width="11.5703125" style="22" customWidth="1"/>
    <col min="14092" max="14092" width="14.140625" style="22" customWidth="1"/>
    <col min="14093" max="14093" width="16.140625" style="22" customWidth="1"/>
    <col min="14094" max="14094" width="13" style="22" customWidth="1"/>
    <col min="14095" max="14096" width="14.85546875" style="22" bestFit="1" customWidth="1"/>
    <col min="14097" max="14337" width="11.42578125" style="22"/>
    <col min="14338" max="14338" width="25.42578125" style="22" customWidth="1"/>
    <col min="14339" max="14339" width="13" style="22" bestFit="1" customWidth="1"/>
    <col min="14340" max="14340" width="12.5703125" style="22" bestFit="1" customWidth="1"/>
    <col min="14341" max="14341" width="12" style="22" bestFit="1" customWidth="1"/>
    <col min="14342" max="14342" width="11.5703125" style="22" bestFit="1" customWidth="1"/>
    <col min="14343" max="14343" width="12.5703125" style="22" bestFit="1" customWidth="1"/>
    <col min="14344" max="14345" width="11.5703125" style="22" bestFit="1" customWidth="1"/>
    <col min="14346" max="14346" width="12" style="22" bestFit="1" customWidth="1"/>
    <col min="14347" max="14347" width="11.5703125" style="22" customWidth="1"/>
    <col min="14348" max="14348" width="14.140625" style="22" customWidth="1"/>
    <col min="14349" max="14349" width="16.140625" style="22" customWidth="1"/>
    <col min="14350" max="14350" width="13" style="22" customWidth="1"/>
    <col min="14351" max="14352" width="14.85546875" style="22" bestFit="1" customWidth="1"/>
    <col min="14353" max="14593" width="11.42578125" style="22"/>
    <col min="14594" max="14594" width="25.42578125" style="22" customWidth="1"/>
    <col min="14595" max="14595" width="13" style="22" bestFit="1" customWidth="1"/>
    <col min="14596" max="14596" width="12.5703125" style="22" bestFit="1" customWidth="1"/>
    <col min="14597" max="14597" width="12" style="22" bestFit="1" customWidth="1"/>
    <col min="14598" max="14598" width="11.5703125" style="22" bestFit="1" customWidth="1"/>
    <col min="14599" max="14599" width="12.5703125" style="22" bestFit="1" customWidth="1"/>
    <col min="14600" max="14601" width="11.5703125" style="22" bestFit="1" customWidth="1"/>
    <col min="14602" max="14602" width="12" style="22" bestFit="1" customWidth="1"/>
    <col min="14603" max="14603" width="11.5703125" style="22" customWidth="1"/>
    <col min="14604" max="14604" width="14.140625" style="22" customWidth="1"/>
    <col min="14605" max="14605" width="16.140625" style="22" customWidth="1"/>
    <col min="14606" max="14606" width="13" style="22" customWidth="1"/>
    <col min="14607" max="14608" width="14.85546875" style="22" bestFit="1" customWidth="1"/>
    <col min="14609" max="14849" width="11.42578125" style="22"/>
    <col min="14850" max="14850" width="25.42578125" style="22" customWidth="1"/>
    <col min="14851" max="14851" width="13" style="22" bestFit="1" customWidth="1"/>
    <col min="14852" max="14852" width="12.5703125" style="22" bestFit="1" customWidth="1"/>
    <col min="14853" max="14853" width="12" style="22" bestFit="1" customWidth="1"/>
    <col min="14854" max="14854" width="11.5703125" style="22" bestFit="1" customWidth="1"/>
    <col min="14855" max="14855" width="12.5703125" style="22" bestFit="1" customWidth="1"/>
    <col min="14856" max="14857" width="11.5703125" style="22" bestFit="1" customWidth="1"/>
    <col min="14858" max="14858" width="12" style="22" bestFit="1" customWidth="1"/>
    <col min="14859" max="14859" width="11.5703125" style="22" customWidth="1"/>
    <col min="14860" max="14860" width="14.140625" style="22" customWidth="1"/>
    <col min="14861" max="14861" width="16.140625" style="22" customWidth="1"/>
    <col min="14862" max="14862" width="13" style="22" customWidth="1"/>
    <col min="14863" max="14864" width="14.85546875" style="22" bestFit="1" customWidth="1"/>
    <col min="14865" max="15105" width="11.42578125" style="22"/>
    <col min="15106" max="15106" width="25.42578125" style="22" customWidth="1"/>
    <col min="15107" max="15107" width="13" style="22" bestFit="1" customWidth="1"/>
    <col min="15108" max="15108" width="12.5703125" style="22" bestFit="1" customWidth="1"/>
    <col min="15109" max="15109" width="12" style="22" bestFit="1" customWidth="1"/>
    <col min="15110" max="15110" width="11.5703125" style="22" bestFit="1" customWidth="1"/>
    <col min="15111" max="15111" width="12.5703125" style="22" bestFit="1" customWidth="1"/>
    <col min="15112" max="15113" width="11.5703125" style="22" bestFit="1" customWidth="1"/>
    <col min="15114" max="15114" width="12" style="22" bestFit="1" customWidth="1"/>
    <col min="15115" max="15115" width="11.5703125" style="22" customWidth="1"/>
    <col min="15116" max="15116" width="14.140625" style="22" customWidth="1"/>
    <col min="15117" max="15117" width="16.140625" style="22" customWidth="1"/>
    <col min="15118" max="15118" width="13" style="22" customWidth="1"/>
    <col min="15119" max="15120" width="14.85546875" style="22" bestFit="1" customWidth="1"/>
    <col min="15121" max="15361" width="11.42578125" style="22"/>
    <col min="15362" max="15362" width="25.42578125" style="22" customWidth="1"/>
    <col min="15363" max="15363" width="13" style="22" bestFit="1" customWidth="1"/>
    <col min="15364" max="15364" width="12.5703125" style="22" bestFit="1" customWidth="1"/>
    <col min="15365" max="15365" width="12" style="22" bestFit="1" customWidth="1"/>
    <col min="15366" max="15366" width="11.5703125" style="22" bestFit="1" customWidth="1"/>
    <col min="15367" max="15367" width="12.5703125" style="22" bestFit="1" customWidth="1"/>
    <col min="15368" max="15369" width="11.5703125" style="22" bestFit="1" customWidth="1"/>
    <col min="15370" max="15370" width="12" style="22" bestFit="1" customWidth="1"/>
    <col min="15371" max="15371" width="11.5703125" style="22" customWidth="1"/>
    <col min="15372" max="15372" width="14.140625" style="22" customWidth="1"/>
    <col min="15373" max="15373" width="16.140625" style="22" customWidth="1"/>
    <col min="15374" max="15374" width="13" style="22" customWidth="1"/>
    <col min="15375" max="15376" width="14.85546875" style="22" bestFit="1" customWidth="1"/>
    <col min="15377" max="15617" width="11.42578125" style="22"/>
    <col min="15618" max="15618" width="25.42578125" style="22" customWidth="1"/>
    <col min="15619" max="15619" width="13" style="22" bestFit="1" customWidth="1"/>
    <col min="15620" max="15620" width="12.5703125" style="22" bestFit="1" customWidth="1"/>
    <col min="15621" max="15621" width="12" style="22" bestFit="1" customWidth="1"/>
    <col min="15622" max="15622" width="11.5703125" style="22" bestFit="1" customWidth="1"/>
    <col min="15623" max="15623" width="12.5703125" style="22" bestFit="1" customWidth="1"/>
    <col min="15624" max="15625" width="11.5703125" style="22" bestFit="1" customWidth="1"/>
    <col min="15626" max="15626" width="12" style="22" bestFit="1" customWidth="1"/>
    <col min="15627" max="15627" width="11.5703125" style="22" customWidth="1"/>
    <col min="15628" max="15628" width="14.140625" style="22" customWidth="1"/>
    <col min="15629" max="15629" width="16.140625" style="22" customWidth="1"/>
    <col min="15630" max="15630" width="13" style="22" customWidth="1"/>
    <col min="15631" max="15632" width="14.85546875" style="22" bestFit="1" customWidth="1"/>
    <col min="15633" max="15873" width="11.42578125" style="22"/>
    <col min="15874" max="15874" width="25.42578125" style="22" customWidth="1"/>
    <col min="15875" max="15875" width="13" style="22" bestFit="1" customWidth="1"/>
    <col min="15876" max="15876" width="12.5703125" style="22" bestFit="1" customWidth="1"/>
    <col min="15877" max="15877" width="12" style="22" bestFit="1" customWidth="1"/>
    <col min="15878" max="15878" width="11.5703125" style="22" bestFit="1" customWidth="1"/>
    <col min="15879" max="15879" width="12.5703125" style="22" bestFit="1" customWidth="1"/>
    <col min="15880" max="15881" width="11.5703125" style="22" bestFit="1" customWidth="1"/>
    <col min="15882" max="15882" width="12" style="22" bestFit="1" customWidth="1"/>
    <col min="15883" max="15883" width="11.5703125" style="22" customWidth="1"/>
    <col min="15884" max="15884" width="14.140625" style="22" customWidth="1"/>
    <col min="15885" max="15885" width="16.140625" style="22" customWidth="1"/>
    <col min="15886" max="15886" width="13" style="22" customWidth="1"/>
    <col min="15887" max="15888" width="14.85546875" style="22" bestFit="1" customWidth="1"/>
    <col min="15889" max="16129" width="11.42578125" style="22"/>
    <col min="16130" max="16130" width="25.42578125" style="22" customWidth="1"/>
    <col min="16131" max="16131" width="13" style="22" bestFit="1" customWidth="1"/>
    <col min="16132" max="16132" width="12.5703125" style="22" bestFit="1" customWidth="1"/>
    <col min="16133" max="16133" width="12" style="22" bestFit="1" customWidth="1"/>
    <col min="16134" max="16134" width="11.5703125" style="22" bestFit="1" customWidth="1"/>
    <col min="16135" max="16135" width="12.5703125" style="22" bestFit="1" customWidth="1"/>
    <col min="16136" max="16137" width="11.5703125" style="22" bestFit="1" customWidth="1"/>
    <col min="16138" max="16138" width="12" style="22" bestFit="1" customWidth="1"/>
    <col min="16139" max="16139" width="11.5703125" style="22" customWidth="1"/>
    <col min="16140" max="16140" width="14.140625" style="22" customWidth="1"/>
    <col min="16141" max="16141" width="16.140625" style="22" customWidth="1"/>
    <col min="16142" max="16142" width="13" style="22" customWidth="1"/>
    <col min="16143" max="16144" width="14.85546875" style="22" bestFit="1" customWidth="1"/>
    <col min="16145" max="16384" width="11.42578125" style="22"/>
  </cols>
  <sheetData>
    <row r="1" spans="1:10" ht="18.75" customHeight="1" x14ac:dyDescent="0.2">
      <c r="A1" s="16"/>
      <c r="B1" s="17" t="s">
        <v>176</v>
      </c>
      <c r="C1" s="18"/>
      <c r="D1" s="18"/>
      <c r="E1" s="18"/>
      <c r="F1" s="18"/>
      <c r="G1" s="19"/>
      <c r="H1" s="19"/>
      <c r="I1" s="20"/>
      <c r="J1" s="21"/>
    </row>
    <row r="2" spans="1:10" ht="13.5" thickBot="1" x14ac:dyDescent="0.25">
      <c r="A2" s="16"/>
      <c r="B2" s="23"/>
      <c r="C2" s="24"/>
      <c r="D2" s="24"/>
      <c r="E2" s="24"/>
      <c r="F2" s="24"/>
      <c r="G2" s="25" t="s">
        <v>639</v>
      </c>
      <c r="H2" s="25"/>
      <c r="I2" s="26"/>
      <c r="J2" s="21"/>
    </row>
    <row r="3" spans="1:10" ht="13.5" thickBot="1" x14ac:dyDescent="0.25">
      <c r="A3" s="16"/>
      <c r="B3" s="27"/>
      <c r="C3" s="28"/>
      <c r="D3" s="28"/>
      <c r="E3" s="28"/>
      <c r="F3" s="28"/>
      <c r="G3" s="29"/>
      <c r="H3" s="29"/>
      <c r="I3" s="30"/>
      <c r="J3" s="21"/>
    </row>
    <row r="4" spans="1:10" ht="15.75" thickBot="1" x14ac:dyDescent="0.25">
      <c r="B4" s="31" t="s">
        <v>177</v>
      </c>
      <c r="C4" s="32"/>
      <c r="D4" s="32"/>
      <c r="E4" s="32"/>
      <c r="F4" s="32"/>
      <c r="G4" s="32"/>
      <c r="H4" s="33"/>
      <c r="J4" s="21"/>
    </row>
    <row r="5" spans="1:10" x14ac:dyDescent="0.2">
      <c r="A5" s="16"/>
      <c r="B5" s="27"/>
      <c r="C5" s="28"/>
      <c r="D5" s="28"/>
      <c r="E5" s="28"/>
      <c r="F5" s="28"/>
      <c r="J5" s="21"/>
    </row>
    <row r="7" spans="1:10" ht="13.5" thickBot="1" x14ac:dyDescent="0.25">
      <c r="A7" s="801" t="s">
        <v>625</v>
      </c>
      <c r="B7" s="801"/>
      <c r="C7" s="801"/>
    </row>
    <row r="8" spans="1:10" x14ac:dyDescent="0.2">
      <c r="A8" s="34" t="s">
        <v>129</v>
      </c>
      <c r="B8" s="35"/>
      <c r="C8" s="36">
        <f>L22</f>
        <v>9243820</v>
      </c>
    </row>
    <row r="9" spans="1:10" x14ac:dyDescent="0.2">
      <c r="A9" s="37" t="s">
        <v>179</v>
      </c>
      <c r="B9" s="38"/>
      <c r="C9" s="39">
        <f t="shared" ref="C9:C17" si="0">L23</f>
        <v>6930355</v>
      </c>
    </row>
    <row r="10" spans="1:10" x14ac:dyDescent="0.2">
      <c r="A10" s="37" t="s">
        <v>180</v>
      </c>
      <c r="B10" s="38"/>
      <c r="C10" s="39">
        <f t="shared" si="0"/>
        <v>2313465</v>
      </c>
    </row>
    <row r="11" spans="1:10" x14ac:dyDescent="0.2">
      <c r="A11" s="40" t="s">
        <v>130</v>
      </c>
      <c r="B11" s="41"/>
      <c r="C11" s="42">
        <f t="shared" si="0"/>
        <v>15106440</v>
      </c>
    </row>
    <row r="12" spans="1:10" x14ac:dyDescent="0.2">
      <c r="A12" s="37" t="s">
        <v>181</v>
      </c>
      <c r="B12" s="38"/>
      <c r="C12" s="39">
        <f t="shared" si="0"/>
        <v>11760162</v>
      </c>
    </row>
    <row r="13" spans="1:10" x14ac:dyDescent="0.2">
      <c r="A13" s="37" t="s">
        <v>182</v>
      </c>
      <c r="B13" s="38"/>
      <c r="C13" s="39">
        <f t="shared" si="0"/>
        <v>3346278</v>
      </c>
    </row>
    <row r="14" spans="1:10" x14ac:dyDescent="0.2">
      <c r="A14" s="40" t="s">
        <v>65</v>
      </c>
      <c r="B14" s="41"/>
      <c r="C14" s="62">
        <f t="shared" si="0"/>
        <v>0.25658287044788203</v>
      </c>
    </row>
    <row r="15" spans="1:10" x14ac:dyDescent="0.2">
      <c r="A15" s="44" t="s">
        <v>3</v>
      </c>
      <c r="B15" s="45"/>
      <c r="C15" s="63">
        <f t="shared" si="0"/>
        <v>1.6342204846048496</v>
      </c>
      <c r="D15" s="47"/>
    </row>
    <row r="16" spans="1:10" x14ac:dyDescent="0.2">
      <c r="A16" s="48" t="s">
        <v>183</v>
      </c>
      <c r="B16" s="49"/>
      <c r="C16" s="64">
        <f t="shared" si="0"/>
        <v>1.6969061469434106</v>
      </c>
      <c r="D16" s="47"/>
    </row>
    <row r="17" spans="1:15" ht="13.5" thickBot="1" x14ac:dyDescent="0.25">
      <c r="A17" s="51" t="s">
        <v>184</v>
      </c>
      <c r="B17" s="52"/>
      <c r="C17" s="65">
        <f t="shared" si="0"/>
        <v>1.4464355414929553</v>
      </c>
      <c r="D17" s="47"/>
    </row>
    <row r="18" spans="1:15" x14ac:dyDescent="0.2">
      <c r="D18" s="21"/>
    </row>
    <row r="19" spans="1:15" ht="13.5" thickBot="1" x14ac:dyDescent="0.25">
      <c r="C19" s="54">
        <f>C22/$C$8</f>
        <v>9.7964261528242655E-2</v>
      </c>
      <c r="D19" s="54">
        <f t="shared" ref="D19:K19" si="1">D22/$C$8</f>
        <v>0.17966057322622034</v>
      </c>
      <c r="E19" s="54">
        <f t="shared" si="1"/>
        <v>0.17688390730239231</v>
      </c>
      <c r="F19" s="54">
        <f t="shared" si="1"/>
        <v>5.1954711363916647E-2</v>
      </c>
      <c r="G19" s="54">
        <f t="shared" si="1"/>
        <v>0.17556919109199443</v>
      </c>
      <c r="H19" s="54">
        <f t="shared" si="1"/>
        <v>0.1080386679965642</v>
      </c>
      <c r="I19" s="54">
        <f t="shared" si="1"/>
        <v>4.9018803914399028E-2</v>
      </c>
      <c r="J19" s="54">
        <f t="shared" si="1"/>
        <v>0.11109195116304731</v>
      </c>
      <c r="K19" s="54">
        <f t="shared" si="1"/>
        <v>4.9817932413223104E-2</v>
      </c>
      <c r="L19" s="55">
        <f>SUM(C19:K19)</f>
        <v>1</v>
      </c>
    </row>
    <row r="20" spans="1:15" ht="18.75" thickBot="1" x14ac:dyDescent="0.3">
      <c r="A20" s="802" t="s">
        <v>185</v>
      </c>
      <c r="B20" s="803"/>
      <c r="C20" s="803"/>
      <c r="D20" s="803"/>
      <c r="E20" s="803"/>
      <c r="F20" s="803"/>
      <c r="G20" s="803"/>
      <c r="H20" s="803"/>
      <c r="I20" s="803"/>
      <c r="J20" s="803"/>
      <c r="K20" s="804"/>
    </row>
    <row r="21" spans="1:15" ht="13.5" thickBot="1" x14ac:dyDescent="0.25">
      <c r="A21" s="56"/>
      <c r="B21" s="56"/>
      <c r="C21" s="57" t="s">
        <v>186</v>
      </c>
      <c r="D21" s="58" t="s">
        <v>6</v>
      </c>
      <c r="E21" s="58" t="s">
        <v>18</v>
      </c>
      <c r="F21" s="58" t="s">
        <v>7</v>
      </c>
      <c r="G21" s="58" t="s">
        <v>8</v>
      </c>
      <c r="H21" s="58" t="s">
        <v>9</v>
      </c>
      <c r="I21" s="59" t="s">
        <v>10</v>
      </c>
      <c r="J21" s="59" t="s">
        <v>11</v>
      </c>
      <c r="K21" s="59" t="s">
        <v>12</v>
      </c>
      <c r="M21" s="60"/>
      <c r="N21" s="16"/>
    </row>
    <row r="22" spans="1:15" s="16" customFormat="1" ht="13.5" thickBot="1" x14ac:dyDescent="0.25">
      <c r="A22" s="34" t="s">
        <v>187</v>
      </c>
      <c r="B22" s="35"/>
      <c r="C22" s="627">
        <v>905564</v>
      </c>
      <c r="D22" s="628">
        <v>1660750</v>
      </c>
      <c r="E22" s="628">
        <v>1635083</v>
      </c>
      <c r="F22" s="628">
        <v>480260</v>
      </c>
      <c r="G22" s="628">
        <v>1622930</v>
      </c>
      <c r="H22" s="627">
        <v>998690</v>
      </c>
      <c r="I22" s="628">
        <v>453121</v>
      </c>
      <c r="J22" s="628">
        <v>1026914</v>
      </c>
      <c r="K22" s="628">
        <v>460508</v>
      </c>
      <c r="L22" s="36">
        <f t="shared" ref="L22:L27" si="2">SUM(C22:K22)</f>
        <v>9243820</v>
      </c>
      <c r="M22" s="61"/>
      <c r="N22" s="47"/>
      <c r="O22" s="47"/>
    </row>
    <row r="23" spans="1:15" ht="13.5" thickBot="1" x14ac:dyDescent="0.25">
      <c r="A23" s="37" t="s">
        <v>179</v>
      </c>
      <c r="B23" s="38"/>
      <c r="C23" s="629">
        <v>799260</v>
      </c>
      <c r="D23" s="630">
        <v>1065551</v>
      </c>
      <c r="E23" s="630">
        <v>1168451</v>
      </c>
      <c r="F23" s="630">
        <v>322281</v>
      </c>
      <c r="G23" s="630">
        <v>1093849</v>
      </c>
      <c r="H23" s="629">
        <v>866922</v>
      </c>
      <c r="I23" s="630">
        <v>414362</v>
      </c>
      <c r="J23" s="630">
        <v>796201</v>
      </c>
      <c r="K23" s="630">
        <v>403478</v>
      </c>
      <c r="L23" s="39">
        <f t="shared" si="2"/>
        <v>6930355</v>
      </c>
      <c r="M23" s="61"/>
      <c r="N23" s="47"/>
      <c r="O23" s="47"/>
    </row>
    <row r="24" spans="1:15" ht="13.5" thickBot="1" x14ac:dyDescent="0.25">
      <c r="A24" s="37" t="s">
        <v>180</v>
      </c>
      <c r="B24" s="38"/>
      <c r="C24" s="629">
        <v>106304</v>
      </c>
      <c r="D24" s="630">
        <v>595199</v>
      </c>
      <c r="E24" s="630">
        <v>466632</v>
      </c>
      <c r="F24" s="630">
        <v>157979</v>
      </c>
      <c r="G24" s="630">
        <v>529081</v>
      </c>
      <c r="H24" s="629">
        <v>131768</v>
      </c>
      <c r="I24" s="630">
        <v>38759</v>
      </c>
      <c r="J24" s="630">
        <v>230713</v>
      </c>
      <c r="K24" s="630">
        <v>57030</v>
      </c>
      <c r="L24" s="640">
        <f t="shared" si="2"/>
        <v>2313465</v>
      </c>
      <c r="M24" s="61"/>
      <c r="N24" s="47"/>
      <c r="O24" s="47"/>
    </row>
    <row r="25" spans="1:15" s="16" customFormat="1" ht="13.5" thickBot="1" x14ac:dyDescent="0.25">
      <c r="A25" s="40" t="s">
        <v>188</v>
      </c>
      <c r="B25" s="41"/>
      <c r="C25" s="631">
        <v>1502524</v>
      </c>
      <c r="D25" s="632">
        <v>2520120</v>
      </c>
      <c r="E25" s="632">
        <v>2615569</v>
      </c>
      <c r="F25" s="632">
        <v>808353</v>
      </c>
      <c r="G25" s="632">
        <v>2691686</v>
      </c>
      <c r="H25" s="631">
        <v>1617208</v>
      </c>
      <c r="I25" s="632">
        <v>868764</v>
      </c>
      <c r="J25" s="632">
        <v>1745665</v>
      </c>
      <c r="K25" s="632">
        <v>736551</v>
      </c>
      <c r="L25" s="42">
        <f t="shared" si="2"/>
        <v>15106440</v>
      </c>
      <c r="M25" s="61"/>
      <c r="N25" s="47"/>
      <c r="O25" s="47"/>
    </row>
    <row r="26" spans="1:15" ht="13.5" thickBot="1" x14ac:dyDescent="0.25">
      <c r="A26" s="37" t="s">
        <v>181</v>
      </c>
      <c r="B26" s="38"/>
      <c r="C26" s="629">
        <v>1333778</v>
      </c>
      <c r="D26" s="630">
        <v>1735714</v>
      </c>
      <c r="E26" s="630">
        <v>1991681</v>
      </c>
      <c r="F26" s="630">
        <v>617421</v>
      </c>
      <c r="G26" s="630">
        <v>1856391</v>
      </c>
      <c r="H26" s="629">
        <v>1415311</v>
      </c>
      <c r="I26" s="630">
        <v>801663</v>
      </c>
      <c r="J26" s="630">
        <v>1348961</v>
      </c>
      <c r="K26" s="630">
        <v>659242</v>
      </c>
      <c r="L26" s="39">
        <f t="shared" si="2"/>
        <v>11760162</v>
      </c>
      <c r="M26" s="61"/>
      <c r="N26" s="47"/>
      <c r="O26" s="47"/>
    </row>
    <row r="27" spans="1:15" ht="13.5" thickBot="1" x14ac:dyDescent="0.25">
      <c r="A27" s="37" t="s">
        <v>182</v>
      </c>
      <c r="B27" s="38"/>
      <c r="C27" s="629">
        <v>168746</v>
      </c>
      <c r="D27" s="630">
        <v>784406</v>
      </c>
      <c r="E27" s="630">
        <v>623888</v>
      </c>
      <c r="F27" s="630">
        <v>190932</v>
      </c>
      <c r="G27" s="630">
        <v>835295</v>
      </c>
      <c r="H27" s="629">
        <v>201897</v>
      </c>
      <c r="I27" s="630">
        <v>67101</v>
      </c>
      <c r="J27" s="630">
        <v>396704</v>
      </c>
      <c r="K27" s="630">
        <v>77309</v>
      </c>
      <c r="L27" s="640">
        <f t="shared" si="2"/>
        <v>3346278</v>
      </c>
      <c r="M27" s="61"/>
      <c r="N27" s="47"/>
      <c r="O27" s="47"/>
    </row>
    <row r="28" spans="1:15" s="16" customFormat="1" ht="13.5" thickBot="1" x14ac:dyDescent="0.25">
      <c r="A28" s="40" t="s">
        <v>65</v>
      </c>
      <c r="B28" s="41"/>
      <c r="C28" s="633">
        <v>0.17275427302834176</v>
      </c>
      <c r="D28" s="634">
        <v>0.27730710030405353</v>
      </c>
      <c r="E28" s="634">
        <v>0.25534036681018213</v>
      </c>
      <c r="F28" s="634">
        <v>0.28210707109178695</v>
      </c>
      <c r="G28" s="634">
        <v>0.32389835889523805</v>
      </c>
      <c r="H28" s="633">
        <v>0.25569644203692871</v>
      </c>
      <c r="I28" s="634">
        <v>0.17753510807226056</v>
      </c>
      <c r="J28" s="634">
        <v>0.33581170840677532</v>
      </c>
      <c r="K28" s="634">
        <v>0.2263181193854682</v>
      </c>
      <c r="L28" s="639">
        <v>0.25658287044788203</v>
      </c>
      <c r="M28" s="61"/>
      <c r="N28" s="47"/>
      <c r="O28" s="47"/>
    </row>
    <row r="29" spans="1:15" s="16" customFormat="1" ht="13.5" thickBot="1" x14ac:dyDescent="0.25">
      <c r="A29" s="44" t="s">
        <v>3</v>
      </c>
      <c r="B29" s="45"/>
      <c r="C29" s="635">
        <v>1.66</v>
      </c>
      <c r="D29" s="636">
        <v>1.52</v>
      </c>
      <c r="E29" s="636">
        <v>1.6</v>
      </c>
      <c r="F29" s="636">
        <v>1.68</v>
      </c>
      <c r="G29" s="636">
        <v>1.66</v>
      </c>
      <c r="H29" s="635">
        <v>1.62</v>
      </c>
      <c r="I29" s="636">
        <v>1.92</v>
      </c>
      <c r="J29" s="636">
        <v>1.7</v>
      </c>
      <c r="K29" s="636">
        <v>1.6</v>
      </c>
      <c r="L29" s="46">
        <f>L25/L22</f>
        <v>1.6342204846048496</v>
      </c>
      <c r="M29" s="61"/>
      <c r="N29" s="47"/>
      <c r="O29" s="47"/>
    </row>
    <row r="30" spans="1:15" ht="13.5" thickBot="1" x14ac:dyDescent="0.25">
      <c r="A30" s="48" t="s">
        <v>183</v>
      </c>
      <c r="B30" s="49"/>
      <c r="C30" s="637">
        <v>1.67</v>
      </c>
      <c r="D30" s="638">
        <v>1.63</v>
      </c>
      <c r="E30" s="638">
        <v>1.7</v>
      </c>
      <c r="F30" s="638">
        <v>1.92</v>
      </c>
      <c r="G30" s="638">
        <v>1.7</v>
      </c>
      <c r="H30" s="637">
        <v>1.63</v>
      </c>
      <c r="I30" s="638">
        <v>1.93</v>
      </c>
      <c r="J30" s="638">
        <v>1.69</v>
      </c>
      <c r="K30" s="638">
        <v>1.63</v>
      </c>
      <c r="L30" s="64">
        <f>L26/L23</f>
        <v>1.6969061469434106</v>
      </c>
      <c r="M30" s="61"/>
      <c r="N30" s="47"/>
      <c r="O30" s="47"/>
    </row>
    <row r="31" spans="1:15" ht="13.5" thickBot="1" x14ac:dyDescent="0.25">
      <c r="A31" s="51" t="s">
        <v>184</v>
      </c>
      <c r="B31" s="52"/>
      <c r="C31" s="637">
        <v>1.59</v>
      </c>
      <c r="D31" s="638">
        <v>1.32</v>
      </c>
      <c r="E31" s="638">
        <v>1.34</v>
      </c>
      <c r="F31" s="638">
        <v>1.21</v>
      </c>
      <c r="G31" s="638">
        <v>1.58</v>
      </c>
      <c r="H31" s="637">
        <v>1.53</v>
      </c>
      <c r="I31" s="638">
        <v>1.73</v>
      </c>
      <c r="J31" s="638">
        <v>1.72</v>
      </c>
      <c r="K31" s="638">
        <v>1.36</v>
      </c>
      <c r="L31" s="65">
        <f>L27/L24</f>
        <v>1.4464355414929553</v>
      </c>
      <c r="M31" s="61"/>
      <c r="N31" s="47"/>
      <c r="O31" s="47"/>
    </row>
    <row r="32" spans="1:15" x14ac:dyDescent="0.2">
      <c r="C32" s="54"/>
      <c r="D32" s="54"/>
      <c r="E32" s="66"/>
      <c r="F32" s="54"/>
      <c r="G32" s="54"/>
      <c r="H32" s="54"/>
      <c r="I32" s="54"/>
      <c r="J32" s="54"/>
      <c r="K32" s="54"/>
      <c r="L32" s="54"/>
      <c r="M32" s="61"/>
      <c r="O32" s="47"/>
    </row>
    <row r="52" spans="1:16" ht="13.5" thickBot="1" x14ac:dyDescent="0.25"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</row>
    <row r="53" spans="1:16" ht="18.75" thickBot="1" x14ac:dyDescent="0.3">
      <c r="A53" s="802" t="s">
        <v>185</v>
      </c>
      <c r="B53" s="803"/>
      <c r="C53" s="803"/>
      <c r="D53" s="803"/>
      <c r="E53" s="803"/>
      <c r="F53" s="803"/>
      <c r="G53" s="803"/>
      <c r="H53" s="803"/>
      <c r="I53" s="803"/>
      <c r="J53" s="803"/>
      <c r="K53" s="803"/>
      <c r="L53" s="803"/>
      <c r="M53" s="803"/>
      <c r="N53" s="804"/>
    </row>
    <row r="54" spans="1:16" ht="13.5" thickBot="1" x14ac:dyDescent="0.25">
      <c r="A54" s="56"/>
      <c r="B54" s="56"/>
      <c r="C54" s="57" t="s">
        <v>44</v>
      </c>
      <c r="D54" s="58" t="s">
        <v>45</v>
      </c>
      <c r="E54" s="58" t="s">
        <v>46</v>
      </c>
      <c r="F54" s="58" t="s">
        <v>47</v>
      </c>
      <c r="G54" s="58" t="s">
        <v>48</v>
      </c>
      <c r="H54" s="58" t="s">
        <v>49</v>
      </c>
      <c r="I54" s="59" t="s">
        <v>50</v>
      </c>
      <c r="J54" s="59" t="s">
        <v>51</v>
      </c>
      <c r="K54" s="57" t="s">
        <v>52</v>
      </c>
      <c r="L54" s="59" t="s">
        <v>53</v>
      </c>
      <c r="M54" s="59" t="s">
        <v>54</v>
      </c>
      <c r="N54" s="59" t="s">
        <v>55</v>
      </c>
    </row>
    <row r="55" spans="1:16" s="16" customFormat="1" ht="13.5" thickBot="1" x14ac:dyDescent="0.25">
      <c r="A55" s="34" t="s">
        <v>187</v>
      </c>
      <c r="B55" s="35"/>
      <c r="C55" s="68">
        <v>388764</v>
      </c>
      <c r="D55" s="68">
        <v>430767</v>
      </c>
      <c r="E55" s="68">
        <v>681593</v>
      </c>
      <c r="F55" s="68">
        <v>722875</v>
      </c>
      <c r="G55" s="68">
        <v>915321</v>
      </c>
      <c r="H55" s="68">
        <v>848026</v>
      </c>
      <c r="I55" s="68">
        <v>947856</v>
      </c>
      <c r="J55" s="68">
        <v>1274098</v>
      </c>
      <c r="K55" s="68">
        <v>931052</v>
      </c>
      <c r="L55" s="68">
        <v>839393</v>
      </c>
      <c r="M55" s="68">
        <v>659502</v>
      </c>
      <c r="N55" s="623">
        <v>604573</v>
      </c>
      <c r="O55" s="28">
        <f>SUM(C55:N55)</f>
        <v>9243820</v>
      </c>
      <c r="P55" s="47"/>
    </row>
    <row r="56" spans="1:16" x14ac:dyDescent="0.2">
      <c r="A56" s="37" t="s">
        <v>179</v>
      </c>
      <c r="B56" s="38"/>
      <c r="C56" s="69">
        <v>317389</v>
      </c>
      <c r="D56" s="69">
        <v>357226</v>
      </c>
      <c r="E56" s="69">
        <v>568173</v>
      </c>
      <c r="F56" s="69">
        <v>514637</v>
      </c>
      <c r="G56" s="69">
        <v>611025</v>
      </c>
      <c r="H56" s="69">
        <v>620327</v>
      </c>
      <c r="I56" s="69">
        <v>692086</v>
      </c>
      <c r="J56" s="69">
        <v>968094</v>
      </c>
      <c r="K56" s="69">
        <v>626627</v>
      </c>
      <c r="L56" s="69">
        <v>601108</v>
      </c>
      <c r="M56" s="69">
        <v>543153</v>
      </c>
      <c r="N56" s="69">
        <v>510510</v>
      </c>
      <c r="O56" s="28">
        <f t="shared" ref="O56:O60" si="3">SUM(C56:N56)</f>
        <v>6930355</v>
      </c>
      <c r="P56" s="47"/>
    </row>
    <row r="57" spans="1:16" x14ac:dyDescent="0.2">
      <c r="A57" s="37" t="s">
        <v>180</v>
      </c>
      <c r="B57" s="38"/>
      <c r="C57" s="69">
        <v>71375</v>
      </c>
      <c r="D57" s="69">
        <v>73541</v>
      </c>
      <c r="E57" s="69">
        <v>113420</v>
      </c>
      <c r="F57" s="69">
        <v>208238</v>
      </c>
      <c r="G57" s="69">
        <v>304296</v>
      </c>
      <c r="H57" s="69">
        <v>227699</v>
      </c>
      <c r="I57" s="69">
        <v>255770</v>
      </c>
      <c r="J57" s="69">
        <v>306004</v>
      </c>
      <c r="K57" s="69">
        <v>304425</v>
      </c>
      <c r="L57" s="69">
        <v>238285</v>
      </c>
      <c r="M57" s="69">
        <v>116349</v>
      </c>
      <c r="N57" s="69">
        <v>94063</v>
      </c>
      <c r="O57" s="28">
        <f t="shared" si="3"/>
        <v>2313465</v>
      </c>
      <c r="P57" s="47"/>
    </row>
    <row r="58" spans="1:16" s="16" customFormat="1" ht="13.5" thickBot="1" x14ac:dyDescent="0.25">
      <c r="A58" s="40" t="s">
        <v>188</v>
      </c>
      <c r="B58" s="41"/>
      <c r="C58" s="70">
        <v>621276</v>
      </c>
      <c r="D58" s="70">
        <v>696509</v>
      </c>
      <c r="E58" s="70">
        <v>1176324</v>
      </c>
      <c r="F58" s="70">
        <v>1117319</v>
      </c>
      <c r="G58" s="70">
        <v>1388507</v>
      </c>
      <c r="H58" s="70">
        <v>1362587</v>
      </c>
      <c r="I58" s="70">
        <v>1624454</v>
      </c>
      <c r="J58" s="70">
        <v>2231828</v>
      </c>
      <c r="K58" s="70">
        <v>1456055</v>
      </c>
      <c r="L58" s="70">
        <v>1340394</v>
      </c>
      <c r="M58" s="70">
        <v>1065565</v>
      </c>
      <c r="N58" s="624">
        <v>1025622</v>
      </c>
      <c r="O58" s="28">
        <f t="shared" si="3"/>
        <v>15106440</v>
      </c>
      <c r="P58" s="47"/>
    </row>
    <row r="59" spans="1:16" x14ac:dyDescent="0.2">
      <c r="A59" s="37" t="s">
        <v>181</v>
      </c>
      <c r="B59" s="38"/>
      <c r="C59" s="69">
        <v>510618</v>
      </c>
      <c r="D59" s="69">
        <v>578504</v>
      </c>
      <c r="E59" s="69">
        <v>995893</v>
      </c>
      <c r="F59" s="69">
        <v>831621</v>
      </c>
      <c r="G59" s="69">
        <v>968936</v>
      </c>
      <c r="H59" s="69">
        <v>1031120</v>
      </c>
      <c r="I59" s="69">
        <v>1253357</v>
      </c>
      <c r="J59" s="69">
        <v>1788542</v>
      </c>
      <c r="K59" s="69">
        <v>1024983</v>
      </c>
      <c r="L59" s="69">
        <v>1007122</v>
      </c>
      <c r="M59" s="69">
        <v>887698</v>
      </c>
      <c r="N59" s="69">
        <v>881768</v>
      </c>
      <c r="O59" s="28">
        <f t="shared" si="3"/>
        <v>11760162</v>
      </c>
      <c r="P59" s="47"/>
    </row>
    <row r="60" spans="1:16" x14ac:dyDescent="0.2">
      <c r="A60" s="37" t="s">
        <v>182</v>
      </c>
      <c r="B60" s="38"/>
      <c r="C60" s="69">
        <v>110658</v>
      </c>
      <c r="D60" s="69">
        <v>118005</v>
      </c>
      <c r="E60" s="69">
        <v>180431</v>
      </c>
      <c r="F60" s="69">
        <v>285698</v>
      </c>
      <c r="G60" s="69">
        <v>419571</v>
      </c>
      <c r="H60" s="69">
        <v>331467</v>
      </c>
      <c r="I60" s="69">
        <v>371097</v>
      </c>
      <c r="J60" s="69">
        <v>443286</v>
      </c>
      <c r="K60" s="69">
        <v>431072</v>
      </c>
      <c r="L60" s="69">
        <v>333272</v>
      </c>
      <c r="M60" s="69">
        <v>177867</v>
      </c>
      <c r="N60" s="69">
        <v>143854</v>
      </c>
      <c r="O60" s="28">
        <f t="shared" si="3"/>
        <v>3346278</v>
      </c>
      <c r="P60" s="47"/>
    </row>
    <row r="61" spans="1:16" s="16" customFormat="1" x14ac:dyDescent="0.2">
      <c r="A61" s="40" t="s">
        <v>65</v>
      </c>
      <c r="B61" s="41"/>
      <c r="C61" s="71">
        <v>0.14955168320000001</v>
      </c>
      <c r="D61" s="71">
        <v>0.18252971530000001</v>
      </c>
      <c r="E61" s="71">
        <v>0.23508574039999999</v>
      </c>
      <c r="F61" s="71">
        <v>0.22758474889999999</v>
      </c>
      <c r="G61" s="71">
        <v>0.26522578349999998</v>
      </c>
      <c r="H61" s="71">
        <v>0.26297931790000001</v>
      </c>
      <c r="I61" s="71">
        <v>0.29814753160000002</v>
      </c>
      <c r="J61" s="71">
        <v>0.40143375129999997</v>
      </c>
      <c r="K61" s="71">
        <v>0.28149158299999999</v>
      </c>
      <c r="L61" s="71">
        <v>0.26176888059999998</v>
      </c>
      <c r="M61" s="71">
        <v>0.23158960619999999</v>
      </c>
      <c r="N61" s="71">
        <v>0.2273</v>
      </c>
      <c r="O61" s="186">
        <v>0.25730803108181799</v>
      </c>
      <c r="P61" s="47"/>
    </row>
    <row r="62" spans="1:16" s="16" customFormat="1" ht="13.5" thickBot="1" x14ac:dyDescent="0.25">
      <c r="A62" s="44" t="s">
        <v>3</v>
      </c>
      <c r="B62" s="45"/>
      <c r="C62" s="72">
        <v>1.5980800691421999</v>
      </c>
      <c r="D62" s="72">
        <v>1.6169042661113999</v>
      </c>
      <c r="E62" s="72">
        <v>1.7258451891377999</v>
      </c>
      <c r="F62" s="72">
        <v>1.5456600380425001</v>
      </c>
      <c r="G62" s="72">
        <v>1.5169618090265999</v>
      </c>
      <c r="H62" s="72">
        <v>1.6067750281241</v>
      </c>
      <c r="I62" s="72">
        <v>1.7138193987271999</v>
      </c>
      <c r="J62" s="72">
        <v>1.7516925699593</v>
      </c>
      <c r="K62" s="72">
        <v>1.5638815017851</v>
      </c>
      <c r="L62" s="72">
        <v>1.5968610650791999</v>
      </c>
      <c r="M62" s="72">
        <v>1.6157115520498999</v>
      </c>
      <c r="N62" s="625">
        <v>1.7</v>
      </c>
      <c r="O62" s="93">
        <f>AVERAGE(C62:N62)</f>
        <v>1.6293493739321079</v>
      </c>
      <c r="P62" s="47"/>
    </row>
    <row r="63" spans="1:16" ht="13.5" thickBot="1" x14ac:dyDescent="0.25">
      <c r="A63" s="48" t="s">
        <v>183</v>
      </c>
      <c r="B63" s="49"/>
      <c r="C63" s="73">
        <v>1.6088081187439001</v>
      </c>
      <c r="D63" s="73">
        <v>1.6194341957192</v>
      </c>
      <c r="E63" s="73">
        <v>1.7527988834387001</v>
      </c>
      <c r="F63" s="73">
        <v>1.6159370585481001</v>
      </c>
      <c r="G63" s="73">
        <v>1.5857550836709</v>
      </c>
      <c r="H63" s="73">
        <v>1.6622200871476001</v>
      </c>
      <c r="I63" s="73">
        <v>1.8109844730279001</v>
      </c>
      <c r="J63" s="73">
        <v>1.8474879505502999</v>
      </c>
      <c r="K63" s="73">
        <v>1.6357147074734999</v>
      </c>
      <c r="L63" s="73">
        <v>1.675442682513</v>
      </c>
      <c r="M63" s="73">
        <v>1.6343424412642</v>
      </c>
      <c r="N63" s="626">
        <v>1.73</v>
      </c>
      <c r="O63" s="93"/>
      <c r="P63" s="47"/>
    </row>
    <row r="64" spans="1:16" ht="13.5" thickBot="1" x14ac:dyDescent="0.25">
      <c r="A64" s="51" t="s">
        <v>184</v>
      </c>
      <c r="B64" s="52"/>
      <c r="C64" s="74">
        <v>1.5503747810858</v>
      </c>
      <c r="D64" s="74">
        <v>1.6046151126582</v>
      </c>
      <c r="E64" s="74">
        <v>1.5908217245636</v>
      </c>
      <c r="F64" s="74">
        <v>1.3719782172321999</v>
      </c>
      <c r="G64" s="74">
        <v>1.3788252228094</v>
      </c>
      <c r="H64" s="74">
        <v>1.4557244432342999</v>
      </c>
      <c r="I64" s="74">
        <v>1.4509012002971</v>
      </c>
      <c r="J64" s="74">
        <v>1.4486281225082001</v>
      </c>
      <c r="K64" s="74">
        <v>1.4160203662643001</v>
      </c>
      <c r="L64" s="74">
        <v>1.3986276937280999</v>
      </c>
      <c r="M64" s="74">
        <v>1.5287368176778</v>
      </c>
      <c r="N64" s="626">
        <v>1.53</v>
      </c>
      <c r="O64" s="93"/>
      <c r="P64" s="47"/>
    </row>
  </sheetData>
  <mergeCells count="3">
    <mergeCell ref="A7:C7"/>
    <mergeCell ref="A20:K20"/>
    <mergeCell ref="A53:N53"/>
  </mergeCells>
  <pageMargins left="0.75" right="0.75" top="1" bottom="1" header="0" footer="0"/>
  <pageSetup paperSize="9" scale="4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AF9B2-B166-4B84-9AD6-35CA146A116C}">
  <dimension ref="A3:P471"/>
  <sheetViews>
    <sheetView zoomScale="80" zoomScaleNormal="80" workbookViewId="0">
      <selection activeCell="D7" sqref="D7"/>
    </sheetView>
  </sheetViews>
  <sheetFormatPr baseColWidth="10" defaultRowHeight="12.75" x14ac:dyDescent="0.2"/>
  <cols>
    <col min="1" max="1" width="18.140625" style="22" customWidth="1"/>
    <col min="2" max="2" width="14.85546875" style="22" customWidth="1"/>
    <col min="3" max="3" width="14.5703125" style="22" bestFit="1" customWidth="1"/>
    <col min="4" max="4" width="15" style="22" customWidth="1"/>
    <col min="5" max="5" width="13.5703125" style="22" customWidth="1"/>
    <col min="6" max="6" width="13.140625" style="22" customWidth="1"/>
    <col min="7" max="8" width="11.5703125" style="22" customWidth="1"/>
    <col min="9" max="9" width="11.7109375" style="22" customWidth="1"/>
    <col min="10" max="10" width="11.7109375" style="22" bestFit="1" customWidth="1"/>
    <col min="11" max="11" width="13.5703125" style="22" customWidth="1"/>
    <col min="12" max="13" width="12.85546875" style="22" customWidth="1"/>
    <col min="14" max="14" width="11.7109375" style="22" bestFit="1" customWidth="1"/>
    <col min="15" max="15" width="11.42578125" style="22"/>
    <col min="16" max="16" width="13.7109375" style="22" bestFit="1" customWidth="1"/>
    <col min="17" max="256" width="11.42578125" style="22"/>
    <col min="257" max="257" width="18.140625" style="22" customWidth="1"/>
    <col min="258" max="258" width="14.85546875" style="22" customWidth="1"/>
    <col min="259" max="259" width="14.5703125" style="22" bestFit="1" customWidth="1"/>
    <col min="260" max="260" width="15" style="22" customWidth="1"/>
    <col min="261" max="262" width="13.5703125" style="22" customWidth="1"/>
    <col min="263" max="263" width="12.7109375" style="22" bestFit="1" customWidth="1"/>
    <col min="264" max="264" width="9.7109375" style="22" customWidth="1"/>
    <col min="265" max="265" width="12.7109375" style="22" customWidth="1"/>
    <col min="266" max="266" width="11.7109375" style="22" bestFit="1" customWidth="1"/>
    <col min="267" max="267" width="15.28515625" style="22" customWidth="1"/>
    <col min="268" max="269" width="12.85546875" style="22" customWidth="1"/>
    <col min="270" max="270" width="11.7109375" style="22" bestFit="1" customWidth="1"/>
    <col min="271" max="271" width="11.42578125" style="22"/>
    <col min="272" max="272" width="13.7109375" style="22" bestFit="1" customWidth="1"/>
    <col min="273" max="512" width="11.42578125" style="22"/>
    <col min="513" max="513" width="18.140625" style="22" customWidth="1"/>
    <col min="514" max="514" width="14.85546875" style="22" customWidth="1"/>
    <col min="515" max="515" width="14.5703125" style="22" bestFit="1" customWidth="1"/>
    <col min="516" max="516" width="15" style="22" customWidth="1"/>
    <col min="517" max="518" width="13.5703125" style="22" customWidth="1"/>
    <col min="519" max="519" width="12.7109375" style="22" bestFit="1" customWidth="1"/>
    <col min="520" max="520" width="9.7109375" style="22" customWidth="1"/>
    <col min="521" max="521" width="12.7109375" style="22" customWidth="1"/>
    <col min="522" max="522" width="11.7109375" style="22" bestFit="1" customWidth="1"/>
    <col min="523" max="523" width="15.28515625" style="22" customWidth="1"/>
    <col min="524" max="525" width="12.85546875" style="22" customWidth="1"/>
    <col min="526" max="526" width="11.7109375" style="22" bestFit="1" customWidth="1"/>
    <col min="527" max="527" width="11.42578125" style="22"/>
    <col min="528" max="528" width="13.7109375" style="22" bestFit="1" customWidth="1"/>
    <col min="529" max="768" width="11.42578125" style="22"/>
    <col min="769" max="769" width="18.140625" style="22" customWidth="1"/>
    <col min="770" max="770" width="14.85546875" style="22" customWidth="1"/>
    <col min="771" max="771" width="14.5703125" style="22" bestFit="1" customWidth="1"/>
    <col min="772" max="772" width="15" style="22" customWidth="1"/>
    <col min="773" max="774" width="13.5703125" style="22" customWidth="1"/>
    <col min="775" max="775" width="12.7109375" style="22" bestFit="1" customWidth="1"/>
    <col min="776" max="776" width="9.7109375" style="22" customWidth="1"/>
    <col min="777" max="777" width="12.7109375" style="22" customWidth="1"/>
    <col min="778" max="778" width="11.7109375" style="22" bestFit="1" customWidth="1"/>
    <col min="779" max="779" width="15.28515625" style="22" customWidth="1"/>
    <col min="780" max="781" width="12.85546875" style="22" customWidth="1"/>
    <col min="782" max="782" width="11.7109375" style="22" bestFit="1" customWidth="1"/>
    <col min="783" max="783" width="11.42578125" style="22"/>
    <col min="784" max="784" width="13.7109375" style="22" bestFit="1" customWidth="1"/>
    <col min="785" max="1024" width="11.42578125" style="22"/>
    <col min="1025" max="1025" width="18.140625" style="22" customWidth="1"/>
    <col min="1026" max="1026" width="14.85546875" style="22" customWidth="1"/>
    <col min="1027" max="1027" width="14.5703125" style="22" bestFit="1" customWidth="1"/>
    <col min="1028" max="1028" width="15" style="22" customWidth="1"/>
    <col min="1029" max="1030" width="13.5703125" style="22" customWidth="1"/>
    <col min="1031" max="1031" width="12.7109375" style="22" bestFit="1" customWidth="1"/>
    <col min="1032" max="1032" width="9.7109375" style="22" customWidth="1"/>
    <col min="1033" max="1033" width="12.7109375" style="22" customWidth="1"/>
    <col min="1034" max="1034" width="11.7109375" style="22" bestFit="1" customWidth="1"/>
    <col min="1035" max="1035" width="15.28515625" style="22" customWidth="1"/>
    <col min="1036" max="1037" width="12.85546875" style="22" customWidth="1"/>
    <col min="1038" max="1038" width="11.7109375" style="22" bestFit="1" customWidth="1"/>
    <col min="1039" max="1039" width="11.42578125" style="22"/>
    <col min="1040" max="1040" width="13.7109375" style="22" bestFit="1" customWidth="1"/>
    <col min="1041" max="1280" width="11.42578125" style="22"/>
    <col min="1281" max="1281" width="18.140625" style="22" customWidth="1"/>
    <col min="1282" max="1282" width="14.85546875" style="22" customWidth="1"/>
    <col min="1283" max="1283" width="14.5703125" style="22" bestFit="1" customWidth="1"/>
    <col min="1284" max="1284" width="15" style="22" customWidth="1"/>
    <col min="1285" max="1286" width="13.5703125" style="22" customWidth="1"/>
    <col min="1287" max="1287" width="12.7109375" style="22" bestFit="1" customWidth="1"/>
    <col min="1288" max="1288" width="9.7109375" style="22" customWidth="1"/>
    <col min="1289" max="1289" width="12.7109375" style="22" customWidth="1"/>
    <col min="1290" max="1290" width="11.7109375" style="22" bestFit="1" customWidth="1"/>
    <col min="1291" max="1291" width="15.28515625" style="22" customWidth="1"/>
    <col min="1292" max="1293" width="12.85546875" style="22" customWidth="1"/>
    <col min="1294" max="1294" width="11.7109375" style="22" bestFit="1" customWidth="1"/>
    <col min="1295" max="1295" width="11.42578125" style="22"/>
    <col min="1296" max="1296" width="13.7109375" style="22" bestFit="1" customWidth="1"/>
    <col min="1297" max="1536" width="11.42578125" style="22"/>
    <col min="1537" max="1537" width="18.140625" style="22" customWidth="1"/>
    <col min="1538" max="1538" width="14.85546875" style="22" customWidth="1"/>
    <col min="1539" max="1539" width="14.5703125" style="22" bestFit="1" customWidth="1"/>
    <col min="1540" max="1540" width="15" style="22" customWidth="1"/>
    <col min="1541" max="1542" width="13.5703125" style="22" customWidth="1"/>
    <col min="1543" max="1543" width="12.7109375" style="22" bestFit="1" customWidth="1"/>
    <col min="1544" max="1544" width="9.7109375" style="22" customWidth="1"/>
    <col min="1545" max="1545" width="12.7109375" style="22" customWidth="1"/>
    <col min="1546" max="1546" width="11.7109375" style="22" bestFit="1" customWidth="1"/>
    <col min="1547" max="1547" width="15.28515625" style="22" customWidth="1"/>
    <col min="1548" max="1549" width="12.85546875" style="22" customWidth="1"/>
    <col min="1550" max="1550" width="11.7109375" style="22" bestFit="1" customWidth="1"/>
    <col min="1551" max="1551" width="11.42578125" style="22"/>
    <col min="1552" max="1552" width="13.7109375" style="22" bestFit="1" customWidth="1"/>
    <col min="1553" max="1792" width="11.42578125" style="22"/>
    <col min="1793" max="1793" width="18.140625" style="22" customWidth="1"/>
    <col min="1794" max="1794" width="14.85546875" style="22" customWidth="1"/>
    <col min="1795" max="1795" width="14.5703125" style="22" bestFit="1" customWidth="1"/>
    <col min="1796" max="1796" width="15" style="22" customWidth="1"/>
    <col min="1797" max="1798" width="13.5703125" style="22" customWidth="1"/>
    <col min="1799" max="1799" width="12.7109375" style="22" bestFit="1" customWidth="1"/>
    <col min="1800" max="1800" width="9.7109375" style="22" customWidth="1"/>
    <col min="1801" max="1801" width="12.7109375" style="22" customWidth="1"/>
    <col min="1802" max="1802" width="11.7109375" style="22" bestFit="1" customWidth="1"/>
    <col min="1803" max="1803" width="15.28515625" style="22" customWidth="1"/>
    <col min="1804" max="1805" width="12.85546875" style="22" customWidth="1"/>
    <col min="1806" max="1806" width="11.7109375" style="22" bestFit="1" customWidth="1"/>
    <col min="1807" max="1807" width="11.42578125" style="22"/>
    <col min="1808" max="1808" width="13.7109375" style="22" bestFit="1" customWidth="1"/>
    <col min="1809" max="2048" width="11.42578125" style="22"/>
    <col min="2049" max="2049" width="18.140625" style="22" customWidth="1"/>
    <col min="2050" max="2050" width="14.85546875" style="22" customWidth="1"/>
    <col min="2051" max="2051" width="14.5703125" style="22" bestFit="1" customWidth="1"/>
    <col min="2052" max="2052" width="15" style="22" customWidth="1"/>
    <col min="2053" max="2054" width="13.5703125" style="22" customWidth="1"/>
    <col min="2055" max="2055" width="12.7109375" style="22" bestFit="1" customWidth="1"/>
    <col min="2056" max="2056" width="9.7109375" style="22" customWidth="1"/>
    <col min="2057" max="2057" width="12.7109375" style="22" customWidth="1"/>
    <col min="2058" max="2058" width="11.7109375" style="22" bestFit="1" customWidth="1"/>
    <col min="2059" max="2059" width="15.28515625" style="22" customWidth="1"/>
    <col min="2060" max="2061" width="12.85546875" style="22" customWidth="1"/>
    <col min="2062" max="2062" width="11.7109375" style="22" bestFit="1" customWidth="1"/>
    <col min="2063" max="2063" width="11.42578125" style="22"/>
    <col min="2064" max="2064" width="13.7109375" style="22" bestFit="1" customWidth="1"/>
    <col min="2065" max="2304" width="11.42578125" style="22"/>
    <col min="2305" max="2305" width="18.140625" style="22" customWidth="1"/>
    <col min="2306" max="2306" width="14.85546875" style="22" customWidth="1"/>
    <col min="2307" max="2307" width="14.5703125" style="22" bestFit="1" customWidth="1"/>
    <col min="2308" max="2308" width="15" style="22" customWidth="1"/>
    <col min="2309" max="2310" width="13.5703125" style="22" customWidth="1"/>
    <col min="2311" max="2311" width="12.7109375" style="22" bestFit="1" customWidth="1"/>
    <col min="2312" max="2312" width="9.7109375" style="22" customWidth="1"/>
    <col min="2313" max="2313" width="12.7109375" style="22" customWidth="1"/>
    <col min="2314" max="2314" width="11.7109375" style="22" bestFit="1" customWidth="1"/>
    <col min="2315" max="2315" width="15.28515625" style="22" customWidth="1"/>
    <col min="2316" max="2317" width="12.85546875" style="22" customWidth="1"/>
    <col min="2318" max="2318" width="11.7109375" style="22" bestFit="1" customWidth="1"/>
    <col min="2319" max="2319" width="11.42578125" style="22"/>
    <col min="2320" max="2320" width="13.7109375" style="22" bestFit="1" customWidth="1"/>
    <col min="2321" max="2560" width="11.42578125" style="22"/>
    <col min="2561" max="2561" width="18.140625" style="22" customWidth="1"/>
    <col min="2562" max="2562" width="14.85546875" style="22" customWidth="1"/>
    <col min="2563" max="2563" width="14.5703125" style="22" bestFit="1" customWidth="1"/>
    <col min="2564" max="2564" width="15" style="22" customWidth="1"/>
    <col min="2565" max="2566" width="13.5703125" style="22" customWidth="1"/>
    <col min="2567" max="2567" width="12.7109375" style="22" bestFit="1" customWidth="1"/>
    <col min="2568" max="2568" width="9.7109375" style="22" customWidth="1"/>
    <col min="2569" max="2569" width="12.7109375" style="22" customWidth="1"/>
    <col min="2570" max="2570" width="11.7109375" style="22" bestFit="1" customWidth="1"/>
    <col min="2571" max="2571" width="15.28515625" style="22" customWidth="1"/>
    <col min="2572" max="2573" width="12.85546875" style="22" customWidth="1"/>
    <col min="2574" max="2574" width="11.7109375" style="22" bestFit="1" customWidth="1"/>
    <col min="2575" max="2575" width="11.42578125" style="22"/>
    <col min="2576" max="2576" width="13.7109375" style="22" bestFit="1" customWidth="1"/>
    <col min="2577" max="2816" width="11.42578125" style="22"/>
    <col min="2817" max="2817" width="18.140625" style="22" customWidth="1"/>
    <col min="2818" max="2818" width="14.85546875" style="22" customWidth="1"/>
    <col min="2819" max="2819" width="14.5703125" style="22" bestFit="1" customWidth="1"/>
    <col min="2820" max="2820" width="15" style="22" customWidth="1"/>
    <col min="2821" max="2822" width="13.5703125" style="22" customWidth="1"/>
    <col min="2823" max="2823" width="12.7109375" style="22" bestFit="1" customWidth="1"/>
    <col min="2824" max="2824" width="9.7109375" style="22" customWidth="1"/>
    <col min="2825" max="2825" width="12.7109375" style="22" customWidth="1"/>
    <col min="2826" max="2826" width="11.7109375" style="22" bestFit="1" customWidth="1"/>
    <col min="2827" max="2827" width="15.28515625" style="22" customWidth="1"/>
    <col min="2828" max="2829" width="12.85546875" style="22" customWidth="1"/>
    <col min="2830" max="2830" width="11.7109375" style="22" bestFit="1" customWidth="1"/>
    <col min="2831" max="2831" width="11.42578125" style="22"/>
    <col min="2832" max="2832" width="13.7109375" style="22" bestFit="1" customWidth="1"/>
    <col min="2833" max="3072" width="11.42578125" style="22"/>
    <col min="3073" max="3073" width="18.140625" style="22" customWidth="1"/>
    <col min="3074" max="3074" width="14.85546875" style="22" customWidth="1"/>
    <col min="3075" max="3075" width="14.5703125" style="22" bestFit="1" customWidth="1"/>
    <col min="3076" max="3076" width="15" style="22" customWidth="1"/>
    <col min="3077" max="3078" width="13.5703125" style="22" customWidth="1"/>
    <col min="3079" max="3079" width="12.7109375" style="22" bestFit="1" customWidth="1"/>
    <col min="3080" max="3080" width="9.7109375" style="22" customWidth="1"/>
    <col min="3081" max="3081" width="12.7109375" style="22" customWidth="1"/>
    <col min="3082" max="3082" width="11.7109375" style="22" bestFit="1" customWidth="1"/>
    <col min="3083" max="3083" width="15.28515625" style="22" customWidth="1"/>
    <col min="3084" max="3085" width="12.85546875" style="22" customWidth="1"/>
    <col min="3086" max="3086" width="11.7109375" style="22" bestFit="1" customWidth="1"/>
    <col min="3087" max="3087" width="11.42578125" style="22"/>
    <col min="3088" max="3088" width="13.7109375" style="22" bestFit="1" customWidth="1"/>
    <col min="3089" max="3328" width="11.42578125" style="22"/>
    <col min="3329" max="3329" width="18.140625" style="22" customWidth="1"/>
    <col min="3330" max="3330" width="14.85546875" style="22" customWidth="1"/>
    <col min="3331" max="3331" width="14.5703125" style="22" bestFit="1" customWidth="1"/>
    <col min="3332" max="3332" width="15" style="22" customWidth="1"/>
    <col min="3333" max="3334" width="13.5703125" style="22" customWidth="1"/>
    <col min="3335" max="3335" width="12.7109375" style="22" bestFit="1" customWidth="1"/>
    <col min="3336" max="3336" width="9.7109375" style="22" customWidth="1"/>
    <col min="3337" max="3337" width="12.7109375" style="22" customWidth="1"/>
    <col min="3338" max="3338" width="11.7109375" style="22" bestFit="1" customWidth="1"/>
    <col min="3339" max="3339" width="15.28515625" style="22" customWidth="1"/>
    <col min="3340" max="3341" width="12.85546875" style="22" customWidth="1"/>
    <col min="3342" max="3342" width="11.7109375" style="22" bestFit="1" customWidth="1"/>
    <col min="3343" max="3343" width="11.42578125" style="22"/>
    <col min="3344" max="3344" width="13.7109375" style="22" bestFit="1" customWidth="1"/>
    <col min="3345" max="3584" width="11.42578125" style="22"/>
    <col min="3585" max="3585" width="18.140625" style="22" customWidth="1"/>
    <col min="3586" max="3586" width="14.85546875" style="22" customWidth="1"/>
    <col min="3587" max="3587" width="14.5703125" style="22" bestFit="1" customWidth="1"/>
    <col min="3588" max="3588" width="15" style="22" customWidth="1"/>
    <col min="3589" max="3590" width="13.5703125" style="22" customWidth="1"/>
    <col min="3591" max="3591" width="12.7109375" style="22" bestFit="1" customWidth="1"/>
    <col min="3592" max="3592" width="9.7109375" style="22" customWidth="1"/>
    <col min="3593" max="3593" width="12.7109375" style="22" customWidth="1"/>
    <col min="3594" max="3594" width="11.7109375" style="22" bestFit="1" customWidth="1"/>
    <col min="3595" max="3595" width="15.28515625" style="22" customWidth="1"/>
    <col min="3596" max="3597" width="12.85546875" style="22" customWidth="1"/>
    <col min="3598" max="3598" width="11.7109375" style="22" bestFit="1" customWidth="1"/>
    <col min="3599" max="3599" width="11.42578125" style="22"/>
    <col min="3600" max="3600" width="13.7109375" style="22" bestFit="1" customWidth="1"/>
    <col min="3601" max="3840" width="11.42578125" style="22"/>
    <col min="3841" max="3841" width="18.140625" style="22" customWidth="1"/>
    <col min="3842" max="3842" width="14.85546875" style="22" customWidth="1"/>
    <col min="3843" max="3843" width="14.5703125" style="22" bestFit="1" customWidth="1"/>
    <col min="3844" max="3844" width="15" style="22" customWidth="1"/>
    <col min="3845" max="3846" width="13.5703125" style="22" customWidth="1"/>
    <col min="3847" max="3847" width="12.7109375" style="22" bestFit="1" customWidth="1"/>
    <col min="3848" max="3848" width="9.7109375" style="22" customWidth="1"/>
    <col min="3849" max="3849" width="12.7109375" style="22" customWidth="1"/>
    <col min="3850" max="3850" width="11.7109375" style="22" bestFit="1" customWidth="1"/>
    <col min="3851" max="3851" width="15.28515625" style="22" customWidth="1"/>
    <col min="3852" max="3853" width="12.85546875" style="22" customWidth="1"/>
    <col min="3854" max="3854" width="11.7109375" style="22" bestFit="1" customWidth="1"/>
    <col min="3855" max="3855" width="11.42578125" style="22"/>
    <col min="3856" max="3856" width="13.7109375" style="22" bestFit="1" customWidth="1"/>
    <col min="3857" max="4096" width="11.42578125" style="22"/>
    <col min="4097" max="4097" width="18.140625" style="22" customWidth="1"/>
    <col min="4098" max="4098" width="14.85546875" style="22" customWidth="1"/>
    <col min="4099" max="4099" width="14.5703125" style="22" bestFit="1" customWidth="1"/>
    <col min="4100" max="4100" width="15" style="22" customWidth="1"/>
    <col min="4101" max="4102" width="13.5703125" style="22" customWidth="1"/>
    <col min="4103" max="4103" width="12.7109375" style="22" bestFit="1" customWidth="1"/>
    <col min="4104" max="4104" width="9.7109375" style="22" customWidth="1"/>
    <col min="4105" max="4105" width="12.7109375" style="22" customWidth="1"/>
    <col min="4106" max="4106" width="11.7109375" style="22" bestFit="1" customWidth="1"/>
    <col min="4107" max="4107" width="15.28515625" style="22" customWidth="1"/>
    <col min="4108" max="4109" width="12.85546875" style="22" customWidth="1"/>
    <col min="4110" max="4110" width="11.7109375" style="22" bestFit="1" customWidth="1"/>
    <col min="4111" max="4111" width="11.42578125" style="22"/>
    <col min="4112" max="4112" width="13.7109375" style="22" bestFit="1" customWidth="1"/>
    <col min="4113" max="4352" width="11.42578125" style="22"/>
    <col min="4353" max="4353" width="18.140625" style="22" customWidth="1"/>
    <col min="4354" max="4354" width="14.85546875" style="22" customWidth="1"/>
    <col min="4355" max="4355" width="14.5703125" style="22" bestFit="1" customWidth="1"/>
    <col min="4356" max="4356" width="15" style="22" customWidth="1"/>
    <col min="4357" max="4358" width="13.5703125" style="22" customWidth="1"/>
    <col min="4359" max="4359" width="12.7109375" style="22" bestFit="1" customWidth="1"/>
    <col min="4360" max="4360" width="9.7109375" style="22" customWidth="1"/>
    <col min="4361" max="4361" width="12.7109375" style="22" customWidth="1"/>
    <col min="4362" max="4362" width="11.7109375" style="22" bestFit="1" customWidth="1"/>
    <col min="4363" max="4363" width="15.28515625" style="22" customWidth="1"/>
    <col min="4364" max="4365" width="12.85546875" style="22" customWidth="1"/>
    <col min="4366" max="4366" width="11.7109375" style="22" bestFit="1" customWidth="1"/>
    <col min="4367" max="4367" width="11.42578125" style="22"/>
    <col min="4368" max="4368" width="13.7109375" style="22" bestFit="1" customWidth="1"/>
    <col min="4369" max="4608" width="11.42578125" style="22"/>
    <col min="4609" max="4609" width="18.140625" style="22" customWidth="1"/>
    <col min="4610" max="4610" width="14.85546875" style="22" customWidth="1"/>
    <col min="4611" max="4611" width="14.5703125" style="22" bestFit="1" customWidth="1"/>
    <col min="4612" max="4612" width="15" style="22" customWidth="1"/>
    <col min="4613" max="4614" width="13.5703125" style="22" customWidth="1"/>
    <col min="4615" max="4615" width="12.7109375" style="22" bestFit="1" customWidth="1"/>
    <col min="4616" max="4616" width="9.7109375" style="22" customWidth="1"/>
    <col min="4617" max="4617" width="12.7109375" style="22" customWidth="1"/>
    <col min="4618" max="4618" width="11.7109375" style="22" bestFit="1" customWidth="1"/>
    <col min="4619" max="4619" width="15.28515625" style="22" customWidth="1"/>
    <col min="4620" max="4621" width="12.85546875" style="22" customWidth="1"/>
    <col min="4622" max="4622" width="11.7109375" style="22" bestFit="1" customWidth="1"/>
    <col min="4623" max="4623" width="11.42578125" style="22"/>
    <col min="4624" max="4624" width="13.7109375" style="22" bestFit="1" customWidth="1"/>
    <col min="4625" max="4864" width="11.42578125" style="22"/>
    <col min="4865" max="4865" width="18.140625" style="22" customWidth="1"/>
    <col min="4866" max="4866" width="14.85546875" style="22" customWidth="1"/>
    <col min="4867" max="4867" width="14.5703125" style="22" bestFit="1" customWidth="1"/>
    <col min="4868" max="4868" width="15" style="22" customWidth="1"/>
    <col min="4869" max="4870" width="13.5703125" style="22" customWidth="1"/>
    <col min="4871" max="4871" width="12.7109375" style="22" bestFit="1" customWidth="1"/>
    <col min="4872" max="4872" width="9.7109375" style="22" customWidth="1"/>
    <col min="4873" max="4873" width="12.7109375" style="22" customWidth="1"/>
    <col min="4874" max="4874" width="11.7109375" style="22" bestFit="1" customWidth="1"/>
    <col min="4875" max="4875" width="15.28515625" style="22" customWidth="1"/>
    <col min="4876" max="4877" width="12.85546875" style="22" customWidth="1"/>
    <col min="4878" max="4878" width="11.7109375" style="22" bestFit="1" customWidth="1"/>
    <col min="4879" max="4879" width="11.42578125" style="22"/>
    <col min="4880" max="4880" width="13.7109375" style="22" bestFit="1" customWidth="1"/>
    <col min="4881" max="5120" width="11.42578125" style="22"/>
    <col min="5121" max="5121" width="18.140625" style="22" customWidth="1"/>
    <col min="5122" max="5122" width="14.85546875" style="22" customWidth="1"/>
    <col min="5123" max="5123" width="14.5703125" style="22" bestFit="1" customWidth="1"/>
    <col min="5124" max="5124" width="15" style="22" customWidth="1"/>
    <col min="5125" max="5126" width="13.5703125" style="22" customWidth="1"/>
    <col min="5127" max="5127" width="12.7109375" style="22" bestFit="1" customWidth="1"/>
    <col min="5128" max="5128" width="9.7109375" style="22" customWidth="1"/>
    <col min="5129" max="5129" width="12.7109375" style="22" customWidth="1"/>
    <col min="5130" max="5130" width="11.7109375" style="22" bestFit="1" customWidth="1"/>
    <col min="5131" max="5131" width="15.28515625" style="22" customWidth="1"/>
    <col min="5132" max="5133" width="12.85546875" style="22" customWidth="1"/>
    <col min="5134" max="5134" width="11.7109375" style="22" bestFit="1" customWidth="1"/>
    <col min="5135" max="5135" width="11.42578125" style="22"/>
    <col min="5136" max="5136" width="13.7109375" style="22" bestFit="1" customWidth="1"/>
    <col min="5137" max="5376" width="11.42578125" style="22"/>
    <col min="5377" max="5377" width="18.140625" style="22" customWidth="1"/>
    <col min="5378" max="5378" width="14.85546875" style="22" customWidth="1"/>
    <col min="5379" max="5379" width="14.5703125" style="22" bestFit="1" customWidth="1"/>
    <col min="5380" max="5380" width="15" style="22" customWidth="1"/>
    <col min="5381" max="5382" width="13.5703125" style="22" customWidth="1"/>
    <col min="5383" max="5383" width="12.7109375" style="22" bestFit="1" customWidth="1"/>
    <col min="5384" max="5384" width="9.7109375" style="22" customWidth="1"/>
    <col min="5385" max="5385" width="12.7109375" style="22" customWidth="1"/>
    <col min="5386" max="5386" width="11.7109375" style="22" bestFit="1" customWidth="1"/>
    <col min="5387" max="5387" width="15.28515625" style="22" customWidth="1"/>
    <col min="5388" max="5389" width="12.85546875" style="22" customWidth="1"/>
    <col min="5390" max="5390" width="11.7109375" style="22" bestFit="1" customWidth="1"/>
    <col min="5391" max="5391" width="11.42578125" style="22"/>
    <col min="5392" max="5392" width="13.7109375" style="22" bestFit="1" customWidth="1"/>
    <col min="5393" max="5632" width="11.42578125" style="22"/>
    <col min="5633" max="5633" width="18.140625" style="22" customWidth="1"/>
    <col min="5634" max="5634" width="14.85546875" style="22" customWidth="1"/>
    <col min="5635" max="5635" width="14.5703125" style="22" bestFit="1" customWidth="1"/>
    <col min="5636" max="5636" width="15" style="22" customWidth="1"/>
    <col min="5637" max="5638" width="13.5703125" style="22" customWidth="1"/>
    <col min="5639" max="5639" width="12.7109375" style="22" bestFit="1" customWidth="1"/>
    <col min="5640" max="5640" width="9.7109375" style="22" customWidth="1"/>
    <col min="5641" max="5641" width="12.7109375" style="22" customWidth="1"/>
    <col min="5642" max="5642" width="11.7109375" style="22" bestFit="1" customWidth="1"/>
    <col min="5643" max="5643" width="15.28515625" style="22" customWidth="1"/>
    <col min="5644" max="5645" width="12.85546875" style="22" customWidth="1"/>
    <col min="5646" max="5646" width="11.7109375" style="22" bestFit="1" customWidth="1"/>
    <col min="5647" max="5647" width="11.42578125" style="22"/>
    <col min="5648" max="5648" width="13.7109375" style="22" bestFit="1" customWidth="1"/>
    <col min="5649" max="5888" width="11.42578125" style="22"/>
    <col min="5889" max="5889" width="18.140625" style="22" customWidth="1"/>
    <col min="5890" max="5890" width="14.85546875" style="22" customWidth="1"/>
    <col min="5891" max="5891" width="14.5703125" style="22" bestFit="1" customWidth="1"/>
    <col min="5892" max="5892" width="15" style="22" customWidth="1"/>
    <col min="5893" max="5894" width="13.5703125" style="22" customWidth="1"/>
    <col min="5895" max="5895" width="12.7109375" style="22" bestFit="1" customWidth="1"/>
    <col min="5896" max="5896" width="9.7109375" style="22" customWidth="1"/>
    <col min="5897" max="5897" width="12.7109375" style="22" customWidth="1"/>
    <col min="5898" max="5898" width="11.7109375" style="22" bestFit="1" customWidth="1"/>
    <col min="5899" max="5899" width="15.28515625" style="22" customWidth="1"/>
    <col min="5900" max="5901" width="12.85546875" style="22" customWidth="1"/>
    <col min="5902" max="5902" width="11.7109375" style="22" bestFit="1" customWidth="1"/>
    <col min="5903" max="5903" width="11.42578125" style="22"/>
    <col min="5904" max="5904" width="13.7109375" style="22" bestFit="1" customWidth="1"/>
    <col min="5905" max="6144" width="11.42578125" style="22"/>
    <col min="6145" max="6145" width="18.140625" style="22" customWidth="1"/>
    <col min="6146" max="6146" width="14.85546875" style="22" customWidth="1"/>
    <col min="6147" max="6147" width="14.5703125" style="22" bestFit="1" customWidth="1"/>
    <col min="6148" max="6148" width="15" style="22" customWidth="1"/>
    <col min="6149" max="6150" width="13.5703125" style="22" customWidth="1"/>
    <col min="6151" max="6151" width="12.7109375" style="22" bestFit="1" customWidth="1"/>
    <col min="6152" max="6152" width="9.7109375" style="22" customWidth="1"/>
    <col min="6153" max="6153" width="12.7109375" style="22" customWidth="1"/>
    <col min="6154" max="6154" width="11.7109375" style="22" bestFit="1" customWidth="1"/>
    <col min="6155" max="6155" width="15.28515625" style="22" customWidth="1"/>
    <col min="6156" max="6157" width="12.85546875" style="22" customWidth="1"/>
    <col min="6158" max="6158" width="11.7109375" style="22" bestFit="1" customWidth="1"/>
    <col min="6159" max="6159" width="11.42578125" style="22"/>
    <col min="6160" max="6160" width="13.7109375" style="22" bestFit="1" customWidth="1"/>
    <col min="6161" max="6400" width="11.42578125" style="22"/>
    <col min="6401" max="6401" width="18.140625" style="22" customWidth="1"/>
    <col min="6402" max="6402" width="14.85546875" style="22" customWidth="1"/>
    <col min="6403" max="6403" width="14.5703125" style="22" bestFit="1" customWidth="1"/>
    <col min="6404" max="6404" width="15" style="22" customWidth="1"/>
    <col min="6405" max="6406" width="13.5703125" style="22" customWidth="1"/>
    <col min="6407" max="6407" width="12.7109375" style="22" bestFit="1" customWidth="1"/>
    <col min="6408" max="6408" width="9.7109375" style="22" customWidth="1"/>
    <col min="6409" max="6409" width="12.7109375" style="22" customWidth="1"/>
    <col min="6410" max="6410" width="11.7109375" style="22" bestFit="1" customWidth="1"/>
    <col min="6411" max="6411" width="15.28515625" style="22" customWidth="1"/>
    <col min="6412" max="6413" width="12.85546875" style="22" customWidth="1"/>
    <col min="6414" max="6414" width="11.7109375" style="22" bestFit="1" customWidth="1"/>
    <col min="6415" max="6415" width="11.42578125" style="22"/>
    <col min="6416" max="6416" width="13.7109375" style="22" bestFit="1" customWidth="1"/>
    <col min="6417" max="6656" width="11.42578125" style="22"/>
    <col min="6657" max="6657" width="18.140625" style="22" customWidth="1"/>
    <col min="6658" max="6658" width="14.85546875" style="22" customWidth="1"/>
    <col min="6659" max="6659" width="14.5703125" style="22" bestFit="1" customWidth="1"/>
    <col min="6660" max="6660" width="15" style="22" customWidth="1"/>
    <col min="6661" max="6662" width="13.5703125" style="22" customWidth="1"/>
    <col min="6663" max="6663" width="12.7109375" style="22" bestFit="1" customWidth="1"/>
    <col min="6664" max="6664" width="9.7109375" style="22" customWidth="1"/>
    <col min="6665" max="6665" width="12.7109375" style="22" customWidth="1"/>
    <col min="6666" max="6666" width="11.7109375" style="22" bestFit="1" customWidth="1"/>
    <col min="6667" max="6667" width="15.28515625" style="22" customWidth="1"/>
    <col min="6668" max="6669" width="12.85546875" style="22" customWidth="1"/>
    <col min="6670" max="6670" width="11.7109375" style="22" bestFit="1" customWidth="1"/>
    <col min="6671" max="6671" width="11.42578125" style="22"/>
    <col min="6672" max="6672" width="13.7109375" style="22" bestFit="1" customWidth="1"/>
    <col min="6673" max="6912" width="11.42578125" style="22"/>
    <col min="6913" max="6913" width="18.140625" style="22" customWidth="1"/>
    <col min="6914" max="6914" width="14.85546875" style="22" customWidth="1"/>
    <col min="6915" max="6915" width="14.5703125" style="22" bestFit="1" customWidth="1"/>
    <col min="6916" max="6916" width="15" style="22" customWidth="1"/>
    <col min="6917" max="6918" width="13.5703125" style="22" customWidth="1"/>
    <col min="6919" max="6919" width="12.7109375" style="22" bestFit="1" customWidth="1"/>
    <col min="6920" max="6920" width="9.7109375" style="22" customWidth="1"/>
    <col min="6921" max="6921" width="12.7109375" style="22" customWidth="1"/>
    <col min="6922" max="6922" width="11.7109375" style="22" bestFit="1" customWidth="1"/>
    <col min="6923" max="6923" width="15.28515625" style="22" customWidth="1"/>
    <col min="6924" max="6925" width="12.85546875" style="22" customWidth="1"/>
    <col min="6926" max="6926" width="11.7109375" style="22" bestFit="1" customWidth="1"/>
    <col min="6927" max="6927" width="11.42578125" style="22"/>
    <col min="6928" max="6928" width="13.7109375" style="22" bestFit="1" customWidth="1"/>
    <col min="6929" max="7168" width="11.42578125" style="22"/>
    <col min="7169" max="7169" width="18.140625" style="22" customWidth="1"/>
    <col min="7170" max="7170" width="14.85546875" style="22" customWidth="1"/>
    <col min="7171" max="7171" width="14.5703125" style="22" bestFit="1" customWidth="1"/>
    <col min="7172" max="7172" width="15" style="22" customWidth="1"/>
    <col min="7173" max="7174" width="13.5703125" style="22" customWidth="1"/>
    <col min="7175" max="7175" width="12.7109375" style="22" bestFit="1" customWidth="1"/>
    <col min="7176" max="7176" width="9.7109375" style="22" customWidth="1"/>
    <col min="7177" max="7177" width="12.7109375" style="22" customWidth="1"/>
    <col min="7178" max="7178" width="11.7109375" style="22" bestFit="1" customWidth="1"/>
    <col min="7179" max="7179" width="15.28515625" style="22" customWidth="1"/>
    <col min="7180" max="7181" width="12.85546875" style="22" customWidth="1"/>
    <col min="7182" max="7182" width="11.7109375" style="22" bestFit="1" customWidth="1"/>
    <col min="7183" max="7183" width="11.42578125" style="22"/>
    <col min="7184" max="7184" width="13.7109375" style="22" bestFit="1" customWidth="1"/>
    <col min="7185" max="7424" width="11.42578125" style="22"/>
    <col min="7425" max="7425" width="18.140625" style="22" customWidth="1"/>
    <col min="7426" max="7426" width="14.85546875" style="22" customWidth="1"/>
    <col min="7427" max="7427" width="14.5703125" style="22" bestFit="1" customWidth="1"/>
    <col min="7428" max="7428" width="15" style="22" customWidth="1"/>
    <col min="7429" max="7430" width="13.5703125" style="22" customWidth="1"/>
    <col min="7431" max="7431" width="12.7109375" style="22" bestFit="1" customWidth="1"/>
    <col min="7432" max="7432" width="9.7109375" style="22" customWidth="1"/>
    <col min="7433" max="7433" width="12.7109375" style="22" customWidth="1"/>
    <col min="7434" max="7434" width="11.7109375" style="22" bestFit="1" customWidth="1"/>
    <col min="7435" max="7435" width="15.28515625" style="22" customWidth="1"/>
    <col min="7436" max="7437" width="12.85546875" style="22" customWidth="1"/>
    <col min="7438" max="7438" width="11.7109375" style="22" bestFit="1" customWidth="1"/>
    <col min="7439" max="7439" width="11.42578125" style="22"/>
    <col min="7440" max="7440" width="13.7109375" style="22" bestFit="1" customWidth="1"/>
    <col min="7441" max="7680" width="11.42578125" style="22"/>
    <col min="7681" max="7681" width="18.140625" style="22" customWidth="1"/>
    <col min="7682" max="7682" width="14.85546875" style="22" customWidth="1"/>
    <col min="7683" max="7683" width="14.5703125" style="22" bestFit="1" customWidth="1"/>
    <col min="7684" max="7684" width="15" style="22" customWidth="1"/>
    <col min="7685" max="7686" width="13.5703125" style="22" customWidth="1"/>
    <col min="7687" max="7687" width="12.7109375" style="22" bestFit="1" customWidth="1"/>
    <col min="7688" max="7688" width="9.7109375" style="22" customWidth="1"/>
    <col min="7689" max="7689" width="12.7109375" style="22" customWidth="1"/>
    <col min="7690" max="7690" width="11.7109375" style="22" bestFit="1" customWidth="1"/>
    <col min="7691" max="7691" width="15.28515625" style="22" customWidth="1"/>
    <col min="7692" max="7693" width="12.85546875" style="22" customWidth="1"/>
    <col min="7694" max="7694" width="11.7109375" style="22" bestFit="1" customWidth="1"/>
    <col min="7695" max="7695" width="11.42578125" style="22"/>
    <col min="7696" max="7696" width="13.7109375" style="22" bestFit="1" customWidth="1"/>
    <col min="7697" max="7936" width="11.42578125" style="22"/>
    <col min="7937" max="7937" width="18.140625" style="22" customWidth="1"/>
    <col min="7938" max="7938" width="14.85546875" style="22" customWidth="1"/>
    <col min="7939" max="7939" width="14.5703125" style="22" bestFit="1" customWidth="1"/>
    <col min="7940" max="7940" width="15" style="22" customWidth="1"/>
    <col min="7941" max="7942" width="13.5703125" style="22" customWidth="1"/>
    <col min="7943" max="7943" width="12.7109375" style="22" bestFit="1" customWidth="1"/>
    <col min="7944" max="7944" width="9.7109375" style="22" customWidth="1"/>
    <col min="7945" max="7945" width="12.7109375" style="22" customWidth="1"/>
    <col min="7946" max="7946" width="11.7109375" style="22" bestFit="1" customWidth="1"/>
    <col min="7947" max="7947" width="15.28515625" style="22" customWidth="1"/>
    <col min="7948" max="7949" width="12.85546875" style="22" customWidth="1"/>
    <col min="7950" max="7950" width="11.7109375" style="22" bestFit="1" customWidth="1"/>
    <col min="7951" max="7951" width="11.42578125" style="22"/>
    <col min="7952" max="7952" width="13.7109375" style="22" bestFit="1" customWidth="1"/>
    <col min="7953" max="8192" width="11.42578125" style="22"/>
    <col min="8193" max="8193" width="18.140625" style="22" customWidth="1"/>
    <col min="8194" max="8194" width="14.85546875" style="22" customWidth="1"/>
    <col min="8195" max="8195" width="14.5703125" style="22" bestFit="1" customWidth="1"/>
    <col min="8196" max="8196" width="15" style="22" customWidth="1"/>
    <col min="8197" max="8198" width="13.5703125" style="22" customWidth="1"/>
    <col min="8199" max="8199" width="12.7109375" style="22" bestFit="1" customWidth="1"/>
    <col min="8200" max="8200" width="9.7109375" style="22" customWidth="1"/>
    <col min="8201" max="8201" width="12.7109375" style="22" customWidth="1"/>
    <col min="8202" max="8202" width="11.7109375" style="22" bestFit="1" customWidth="1"/>
    <col min="8203" max="8203" width="15.28515625" style="22" customWidth="1"/>
    <col min="8204" max="8205" width="12.85546875" style="22" customWidth="1"/>
    <col min="8206" max="8206" width="11.7109375" style="22" bestFit="1" customWidth="1"/>
    <col min="8207" max="8207" width="11.42578125" style="22"/>
    <col min="8208" max="8208" width="13.7109375" style="22" bestFit="1" customWidth="1"/>
    <col min="8209" max="8448" width="11.42578125" style="22"/>
    <col min="8449" max="8449" width="18.140625" style="22" customWidth="1"/>
    <col min="8450" max="8450" width="14.85546875" style="22" customWidth="1"/>
    <col min="8451" max="8451" width="14.5703125" style="22" bestFit="1" customWidth="1"/>
    <col min="8452" max="8452" width="15" style="22" customWidth="1"/>
    <col min="8453" max="8454" width="13.5703125" style="22" customWidth="1"/>
    <col min="8455" max="8455" width="12.7109375" style="22" bestFit="1" customWidth="1"/>
    <col min="8456" max="8456" width="9.7109375" style="22" customWidth="1"/>
    <col min="8457" max="8457" width="12.7109375" style="22" customWidth="1"/>
    <col min="8458" max="8458" width="11.7109375" style="22" bestFit="1" customWidth="1"/>
    <col min="8459" max="8459" width="15.28515625" style="22" customWidth="1"/>
    <col min="8460" max="8461" width="12.85546875" style="22" customWidth="1"/>
    <col min="8462" max="8462" width="11.7109375" style="22" bestFit="1" customWidth="1"/>
    <col min="8463" max="8463" width="11.42578125" style="22"/>
    <col min="8464" max="8464" width="13.7109375" style="22" bestFit="1" customWidth="1"/>
    <col min="8465" max="8704" width="11.42578125" style="22"/>
    <col min="8705" max="8705" width="18.140625" style="22" customWidth="1"/>
    <col min="8706" max="8706" width="14.85546875" style="22" customWidth="1"/>
    <col min="8707" max="8707" width="14.5703125" style="22" bestFit="1" customWidth="1"/>
    <col min="8708" max="8708" width="15" style="22" customWidth="1"/>
    <col min="8709" max="8710" width="13.5703125" style="22" customWidth="1"/>
    <col min="8711" max="8711" width="12.7109375" style="22" bestFit="1" customWidth="1"/>
    <col min="8712" max="8712" width="9.7109375" style="22" customWidth="1"/>
    <col min="8713" max="8713" width="12.7109375" style="22" customWidth="1"/>
    <col min="8714" max="8714" width="11.7109375" style="22" bestFit="1" customWidth="1"/>
    <col min="8715" max="8715" width="15.28515625" style="22" customWidth="1"/>
    <col min="8716" max="8717" width="12.85546875" style="22" customWidth="1"/>
    <col min="8718" max="8718" width="11.7109375" style="22" bestFit="1" customWidth="1"/>
    <col min="8719" max="8719" width="11.42578125" style="22"/>
    <col min="8720" max="8720" width="13.7109375" style="22" bestFit="1" customWidth="1"/>
    <col min="8721" max="8960" width="11.42578125" style="22"/>
    <col min="8961" max="8961" width="18.140625" style="22" customWidth="1"/>
    <col min="8962" max="8962" width="14.85546875" style="22" customWidth="1"/>
    <col min="8963" max="8963" width="14.5703125" style="22" bestFit="1" customWidth="1"/>
    <col min="8964" max="8964" width="15" style="22" customWidth="1"/>
    <col min="8965" max="8966" width="13.5703125" style="22" customWidth="1"/>
    <col min="8967" max="8967" width="12.7109375" style="22" bestFit="1" customWidth="1"/>
    <col min="8968" max="8968" width="9.7109375" style="22" customWidth="1"/>
    <col min="8969" max="8969" width="12.7109375" style="22" customWidth="1"/>
    <col min="8970" max="8970" width="11.7109375" style="22" bestFit="1" customWidth="1"/>
    <col min="8971" max="8971" width="15.28515625" style="22" customWidth="1"/>
    <col min="8972" max="8973" width="12.85546875" style="22" customWidth="1"/>
    <col min="8974" max="8974" width="11.7109375" style="22" bestFit="1" customWidth="1"/>
    <col min="8975" max="8975" width="11.42578125" style="22"/>
    <col min="8976" max="8976" width="13.7109375" style="22" bestFit="1" customWidth="1"/>
    <col min="8977" max="9216" width="11.42578125" style="22"/>
    <col min="9217" max="9217" width="18.140625" style="22" customWidth="1"/>
    <col min="9218" max="9218" width="14.85546875" style="22" customWidth="1"/>
    <col min="9219" max="9219" width="14.5703125" style="22" bestFit="1" customWidth="1"/>
    <col min="9220" max="9220" width="15" style="22" customWidth="1"/>
    <col min="9221" max="9222" width="13.5703125" style="22" customWidth="1"/>
    <col min="9223" max="9223" width="12.7109375" style="22" bestFit="1" customWidth="1"/>
    <col min="9224" max="9224" width="9.7109375" style="22" customWidth="1"/>
    <col min="9225" max="9225" width="12.7109375" style="22" customWidth="1"/>
    <col min="9226" max="9226" width="11.7109375" style="22" bestFit="1" customWidth="1"/>
    <col min="9227" max="9227" width="15.28515625" style="22" customWidth="1"/>
    <col min="9228" max="9229" width="12.85546875" style="22" customWidth="1"/>
    <col min="9230" max="9230" width="11.7109375" style="22" bestFit="1" customWidth="1"/>
    <col min="9231" max="9231" width="11.42578125" style="22"/>
    <col min="9232" max="9232" width="13.7109375" style="22" bestFit="1" customWidth="1"/>
    <col min="9233" max="9472" width="11.42578125" style="22"/>
    <col min="9473" max="9473" width="18.140625" style="22" customWidth="1"/>
    <col min="9474" max="9474" width="14.85546875" style="22" customWidth="1"/>
    <col min="9475" max="9475" width="14.5703125" style="22" bestFit="1" customWidth="1"/>
    <col min="9476" max="9476" width="15" style="22" customWidth="1"/>
    <col min="9477" max="9478" width="13.5703125" style="22" customWidth="1"/>
    <col min="9479" max="9479" width="12.7109375" style="22" bestFit="1" customWidth="1"/>
    <col min="9480" max="9480" width="9.7109375" style="22" customWidth="1"/>
    <col min="9481" max="9481" width="12.7109375" style="22" customWidth="1"/>
    <col min="9482" max="9482" width="11.7109375" style="22" bestFit="1" customWidth="1"/>
    <col min="9483" max="9483" width="15.28515625" style="22" customWidth="1"/>
    <col min="9484" max="9485" width="12.85546875" style="22" customWidth="1"/>
    <col min="9486" max="9486" width="11.7109375" style="22" bestFit="1" customWidth="1"/>
    <col min="9487" max="9487" width="11.42578125" style="22"/>
    <col min="9488" max="9488" width="13.7109375" style="22" bestFit="1" customWidth="1"/>
    <col min="9489" max="9728" width="11.42578125" style="22"/>
    <col min="9729" max="9729" width="18.140625" style="22" customWidth="1"/>
    <col min="9730" max="9730" width="14.85546875" style="22" customWidth="1"/>
    <col min="9731" max="9731" width="14.5703125" style="22" bestFit="1" customWidth="1"/>
    <col min="9732" max="9732" width="15" style="22" customWidth="1"/>
    <col min="9733" max="9734" width="13.5703125" style="22" customWidth="1"/>
    <col min="9735" max="9735" width="12.7109375" style="22" bestFit="1" customWidth="1"/>
    <col min="9736" max="9736" width="9.7109375" style="22" customWidth="1"/>
    <col min="9737" max="9737" width="12.7109375" style="22" customWidth="1"/>
    <col min="9738" max="9738" width="11.7109375" style="22" bestFit="1" customWidth="1"/>
    <col min="9739" max="9739" width="15.28515625" style="22" customWidth="1"/>
    <col min="9740" max="9741" width="12.85546875" style="22" customWidth="1"/>
    <col min="9742" max="9742" width="11.7109375" style="22" bestFit="1" customWidth="1"/>
    <col min="9743" max="9743" width="11.42578125" style="22"/>
    <col min="9744" max="9744" width="13.7109375" style="22" bestFit="1" customWidth="1"/>
    <col min="9745" max="9984" width="11.42578125" style="22"/>
    <col min="9985" max="9985" width="18.140625" style="22" customWidth="1"/>
    <col min="9986" max="9986" width="14.85546875" style="22" customWidth="1"/>
    <col min="9987" max="9987" width="14.5703125" style="22" bestFit="1" customWidth="1"/>
    <col min="9988" max="9988" width="15" style="22" customWidth="1"/>
    <col min="9989" max="9990" width="13.5703125" style="22" customWidth="1"/>
    <col min="9991" max="9991" width="12.7109375" style="22" bestFit="1" customWidth="1"/>
    <col min="9992" max="9992" width="9.7109375" style="22" customWidth="1"/>
    <col min="9993" max="9993" width="12.7109375" style="22" customWidth="1"/>
    <col min="9994" max="9994" width="11.7109375" style="22" bestFit="1" customWidth="1"/>
    <col min="9995" max="9995" width="15.28515625" style="22" customWidth="1"/>
    <col min="9996" max="9997" width="12.85546875" style="22" customWidth="1"/>
    <col min="9998" max="9998" width="11.7109375" style="22" bestFit="1" customWidth="1"/>
    <col min="9999" max="9999" width="11.42578125" style="22"/>
    <col min="10000" max="10000" width="13.7109375" style="22" bestFit="1" customWidth="1"/>
    <col min="10001" max="10240" width="11.42578125" style="22"/>
    <col min="10241" max="10241" width="18.140625" style="22" customWidth="1"/>
    <col min="10242" max="10242" width="14.85546875" style="22" customWidth="1"/>
    <col min="10243" max="10243" width="14.5703125" style="22" bestFit="1" customWidth="1"/>
    <col min="10244" max="10244" width="15" style="22" customWidth="1"/>
    <col min="10245" max="10246" width="13.5703125" style="22" customWidth="1"/>
    <col min="10247" max="10247" width="12.7109375" style="22" bestFit="1" customWidth="1"/>
    <col min="10248" max="10248" width="9.7109375" style="22" customWidth="1"/>
    <col min="10249" max="10249" width="12.7109375" style="22" customWidth="1"/>
    <col min="10250" max="10250" width="11.7109375" style="22" bestFit="1" customWidth="1"/>
    <col min="10251" max="10251" width="15.28515625" style="22" customWidth="1"/>
    <col min="10252" max="10253" width="12.85546875" style="22" customWidth="1"/>
    <col min="10254" max="10254" width="11.7109375" style="22" bestFit="1" customWidth="1"/>
    <col min="10255" max="10255" width="11.42578125" style="22"/>
    <col min="10256" max="10256" width="13.7109375" style="22" bestFit="1" customWidth="1"/>
    <col min="10257" max="10496" width="11.42578125" style="22"/>
    <col min="10497" max="10497" width="18.140625" style="22" customWidth="1"/>
    <col min="10498" max="10498" width="14.85546875" style="22" customWidth="1"/>
    <col min="10499" max="10499" width="14.5703125" style="22" bestFit="1" customWidth="1"/>
    <col min="10500" max="10500" width="15" style="22" customWidth="1"/>
    <col min="10501" max="10502" width="13.5703125" style="22" customWidth="1"/>
    <col min="10503" max="10503" width="12.7109375" style="22" bestFit="1" customWidth="1"/>
    <col min="10504" max="10504" width="9.7109375" style="22" customWidth="1"/>
    <col min="10505" max="10505" width="12.7109375" style="22" customWidth="1"/>
    <col min="10506" max="10506" width="11.7109375" style="22" bestFit="1" customWidth="1"/>
    <col min="10507" max="10507" width="15.28515625" style="22" customWidth="1"/>
    <col min="10508" max="10509" width="12.85546875" style="22" customWidth="1"/>
    <col min="10510" max="10510" width="11.7109375" style="22" bestFit="1" customWidth="1"/>
    <col min="10511" max="10511" width="11.42578125" style="22"/>
    <col min="10512" max="10512" width="13.7109375" style="22" bestFit="1" customWidth="1"/>
    <col min="10513" max="10752" width="11.42578125" style="22"/>
    <col min="10753" max="10753" width="18.140625" style="22" customWidth="1"/>
    <col min="10754" max="10754" width="14.85546875" style="22" customWidth="1"/>
    <col min="10755" max="10755" width="14.5703125" style="22" bestFit="1" customWidth="1"/>
    <col min="10756" max="10756" width="15" style="22" customWidth="1"/>
    <col min="10757" max="10758" width="13.5703125" style="22" customWidth="1"/>
    <col min="10759" max="10759" width="12.7109375" style="22" bestFit="1" customWidth="1"/>
    <col min="10760" max="10760" width="9.7109375" style="22" customWidth="1"/>
    <col min="10761" max="10761" width="12.7109375" style="22" customWidth="1"/>
    <col min="10762" max="10762" width="11.7109375" style="22" bestFit="1" customWidth="1"/>
    <col min="10763" max="10763" width="15.28515625" style="22" customWidth="1"/>
    <col min="10764" max="10765" width="12.85546875" style="22" customWidth="1"/>
    <col min="10766" max="10766" width="11.7109375" style="22" bestFit="1" customWidth="1"/>
    <col min="10767" max="10767" width="11.42578125" style="22"/>
    <col min="10768" max="10768" width="13.7109375" style="22" bestFit="1" customWidth="1"/>
    <col min="10769" max="11008" width="11.42578125" style="22"/>
    <col min="11009" max="11009" width="18.140625" style="22" customWidth="1"/>
    <col min="11010" max="11010" width="14.85546875" style="22" customWidth="1"/>
    <col min="11011" max="11011" width="14.5703125" style="22" bestFit="1" customWidth="1"/>
    <col min="11012" max="11012" width="15" style="22" customWidth="1"/>
    <col min="11013" max="11014" width="13.5703125" style="22" customWidth="1"/>
    <col min="11015" max="11015" width="12.7109375" style="22" bestFit="1" customWidth="1"/>
    <col min="11016" max="11016" width="9.7109375" style="22" customWidth="1"/>
    <col min="11017" max="11017" width="12.7109375" style="22" customWidth="1"/>
    <col min="11018" max="11018" width="11.7109375" style="22" bestFit="1" customWidth="1"/>
    <col min="11019" max="11019" width="15.28515625" style="22" customWidth="1"/>
    <col min="11020" max="11021" width="12.85546875" style="22" customWidth="1"/>
    <col min="11022" max="11022" width="11.7109375" style="22" bestFit="1" customWidth="1"/>
    <col min="11023" max="11023" width="11.42578125" style="22"/>
    <col min="11024" max="11024" width="13.7109375" style="22" bestFit="1" customWidth="1"/>
    <col min="11025" max="11264" width="11.42578125" style="22"/>
    <col min="11265" max="11265" width="18.140625" style="22" customWidth="1"/>
    <col min="11266" max="11266" width="14.85546875" style="22" customWidth="1"/>
    <col min="11267" max="11267" width="14.5703125" style="22" bestFit="1" customWidth="1"/>
    <col min="11268" max="11268" width="15" style="22" customWidth="1"/>
    <col min="11269" max="11270" width="13.5703125" style="22" customWidth="1"/>
    <col min="11271" max="11271" width="12.7109375" style="22" bestFit="1" customWidth="1"/>
    <col min="11272" max="11272" width="9.7109375" style="22" customWidth="1"/>
    <col min="11273" max="11273" width="12.7109375" style="22" customWidth="1"/>
    <col min="11274" max="11274" width="11.7109375" style="22" bestFit="1" customWidth="1"/>
    <col min="11275" max="11275" width="15.28515625" style="22" customWidth="1"/>
    <col min="11276" max="11277" width="12.85546875" style="22" customWidth="1"/>
    <col min="11278" max="11278" width="11.7109375" style="22" bestFit="1" customWidth="1"/>
    <col min="11279" max="11279" width="11.42578125" style="22"/>
    <col min="11280" max="11280" width="13.7109375" style="22" bestFit="1" customWidth="1"/>
    <col min="11281" max="11520" width="11.42578125" style="22"/>
    <col min="11521" max="11521" width="18.140625" style="22" customWidth="1"/>
    <col min="11522" max="11522" width="14.85546875" style="22" customWidth="1"/>
    <col min="11523" max="11523" width="14.5703125" style="22" bestFit="1" customWidth="1"/>
    <col min="11524" max="11524" width="15" style="22" customWidth="1"/>
    <col min="11525" max="11526" width="13.5703125" style="22" customWidth="1"/>
    <col min="11527" max="11527" width="12.7109375" style="22" bestFit="1" customWidth="1"/>
    <col min="11528" max="11528" width="9.7109375" style="22" customWidth="1"/>
    <col min="11529" max="11529" width="12.7109375" style="22" customWidth="1"/>
    <col min="11530" max="11530" width="11.7109375" style="22" bestFit="1" customWidth="1"/>
    <col min="11531" max="11531" width="15.28515625" style="22" customWidth="1"/>
    <col min="11532" max="11533" width="12.85546875" style="22" customWidth="1"/>
    <col min="11534" max="11534" width="11.7109375" style="22" bestFit="1" customWidth="1"/>
    <col min="11535" max="11535" width="11.42578125" style="22"/>
    <col min="11536" max="11536" width="13.7109375" style="22" bestFit="1" customWidth="1"/>
    <col min="11537" max="11776" width="11.42578125" style="22"/>
    <col min="11777" max="11777" width="18.140625" style="22" customWidth="1"/>
    <col min="11778" max="11778" width="14.85546875" style="22" customWidth="1"/>
    <col min="11779" max="11779" width="14.5703125" style="22" bestFit="1" customWidth="1"/>
    <col min="11780" max="11780" width="15" style="22" customWidth="1"/>
    <col min="11781" max="11782" width="13.5703125" style="22" customWidth="1"/>
    <col min="11783" max="11783" width="12.7109375" style="22" bestFit="1" customWidth="1"/>
    <col min="11784" max="11784" width="9.7109375" style="22" customWidth="1"/>
    <col min="11785" max="11785" width="12.7109375" style="22" customWidth="1"/>
    <col min="11786" max="11786" width="11.7109375" style="22" bestFit="1" customWidth="1"/>
    <col min="11787" max="11787" width="15.28515625" style="22" customWidth="1"/>
    <col min="11788" max="11789" width="12.85546875" style="22" customWidth="1"/>
    <col min="11790" max="11790" width="11.7109375" style="22" bestFit="1" customWidth="1"/>
    <col min="11791" max="11791" width="11.42578125" style="22"/>
    <col min="11792" max="11792" width="13.7109375" style="22" bestFit="1" customWidth="1"/>
    <col min="11793" max="12032" width="11.42578125" style="22"/>
    <col min="12033" max="12033" width="18.140625" style="22" customWidth="1"/>
    <col min="12034" max="12034" width="14.85546875" style="22" customWidth="1"/>
    <col min="12035" max="12035" width="14.5703125" style="22" bestFit="1" customWidth="1"/>
    <col min="12036" max="12036" width="15" style="22" customWidth="1"/>
    <col min="12037" max="12038" width="13.5703125" style="22" customWidth="1"/>
    <col min="12039" max="12039" width="12.7109375" style="22" bestFit="1" customWidth="1"/>
    <col min="12040" max="12040" width="9.7109375" style="22" customWidth="1"/>
    <col min="12041" max="12041" width="12.7109375" style="22" customWidth="1"/>
    <col min="12042" max="12042" width="11.7109375" style="22" bestFit="1" customWidth="1"/>
    <col min="12043" max="12043" width="15.28515625" style="22" customWidth="1"/>
    <col min="12044" max="12045" width="12.85546875" style="22" customWidth="1"/>
    <col min="12046" max="12046" width="11.7109375" style="22" bestFit="1" customWidth="1"/>
    <col min="12047" max="12047" width="11.42578125" style="22"/>
    <col min="12048" max="12048" width="13.7109375" style="22" bestFit="1" customWidth="1"/>
    <col min="12049" max="12288" width="11.42578125" style="22"/>
    <col min="12289" max="12289" width="18.140625" style="22" customWidth="1"/>
    <col min="12290" max="12290" width="14.85546875" style="22" customWidth="1"/>
    <col min="12291" max="12291" width="14.5703125" style="22" bestFit="1" customWidth="1"/>
    <col min="12292" max="12292" width="15" style="22" customWidth="1"/>
    <col min="12293" max="12294" width="13.5703125" style="22" customWidth="1"/>
    <col min="12295" max="12295" width="12.7109375" style="22" bestFit="1" customWidth="1"/>
    <col min="12296" max="12296" width="9.7109375" style="22" customWidth="1"/>
    <col min="12297" max="12297" width="12.7109375" style="22" customWidth="1"/>
    <col min="12298" max="12298" width="11.7109375" style="22" bestFit="1" customWidth="1"/>
    <col min="12299" max="12299" width="15.28515625" style="22" customWidth="1"/>
    <col min="12300" max="12301" width="12.85546875" style="22" customWidth="1"/>
    <col min="12302" max="12302" width="11.7109375" style="22" bestFit="1" customWidth="1"/>
    <col min="12303" max="12303" width="11.42578125" style="22"/>
    <col min="12304" max="12304" width="13.7109375" style="22" bestFit="1" customWidth="1"/>
    <col min="12305" max="12544" width="11.42578125" style="22"/>
    <col min="12545" max="12545" width="18.140625" style="22" customWidth="1"/>
    <col min="12546" max="12546" width="14.85546875" style="22" customWidth="1"/>
    <col min="12547" max="12547" width="14.5703125" style="22" bestFit="1" customWidth="1"/>
    <col min="12548" max="12548" width="15" style="22" customWidth="1"/>
    <col min="12549" max="12550" width="13.5703125" style="22" customWidth="1"/>
    <col min="12551" max="12551" width="12.7109375" style="22" bestFit="1" customWidth="1"/>
    <col min="12552" max="12552" width="9.7109375" style="22" customWidth="1"/>
    <col min="12553" max="12553" width="12.7109375" style="22" customWidth="1"/>
    <col min="12554" max="12554" width="11.7109375" style="22" bestFit="1" customWidth="1"/>
    <col min="12555" max="12555" width="15.28515625" style="22" customWidth="1"/>
    <col min="12556" max="12557" width="12.85546875" style="22" customWidth="1"/>
    <col min="12558" max="12558" width="11.7109375" style="22" bestFit="1" customWidth="1"/>
    <col min="12559" max="12559" width="11.42578125" style="22"/>
    <col min="12560" max="12560" width="13.7109375" style="22" bestFit="1" customWidth="1"/>
    <col min="12561" max="12800" width="11.42578125" style="22"/>
    <col min="12801" max="12801" width="18.140625" style="22" customWidth="1"/>
    <col min="12802" max="12802" width="14.85546875" style="22" customWidth="1"/>
    <col min="12803" max="12803" width="14.5703125" style="22" bestFit="1" customWidth="1"/>
    <col min="12804" max="12804" width="15" style="22" customWidth="1"/>
    <col min="12805" max="12806" width="13.5703125" style="22" customWidth="1"/>
    <col min="12807" max="12807" width="12.7109375" style="22" bestFit="1" customWidth="1"/>
    <col min="12808" max="12808" width="9.7109375" style="22" customWidth="1"/>
    <col min="12809" max="12809" width="12.7109375" style="22" customWidth="1"/>
    <col min="12810" max="12810" width="11.7109375" style="22" bestFit="1" customWidth="1"/>
    <col min="12811" max="12811" width="15.28515625" style="22" customWidth="1"/>
    <col min="12812" max="12813" width="12.85546875" style="22" customWidth="1"/>
    <col min="12814" max="12814" width="11.7109375" style="22" bestFit="1" customWidth="1"/>
    <col min="12815" max="12815" width="11.42578125" style="22"/>
    <col min="12816" max="12816" width="13.7109375" style="22" bestFit="1" customWidth="1"/>
    <col min="12817" max="13056" width="11.42578125" style="22"/>
    <col min="13057" max="13057" width="18.140625" style="22" customWidth="1"/>
    <col min="13058" max="13058" width="14.85546875" style="22" customWidth="1"/>
    <col min="13059" max="13059" width="14.5703125" style="22" bestFit="1" customWidth="1"/>
    <col min="13060" max="13060" width="15" style="22" customWidth="1"/>
    <col min="13061" max="13062" width="13.5703125" style="22" customWidth="1"/>
    <col min="13063" max="13063" width="12.7109375" style="22" bestFit="1" customWidth="1"/>
    <col min="13064" max="13064" width="9.7109375" style="22" customWidth="1"/>
    <col min="13065" max="13065" width="12.7109375" style="22" customWidth="1"/>
    <col min="13066" max="13066" width="11.7109375" style="22" bestFit="1" customWidth="1"/>
    <col min="13067" max="13067" width="15.28515625" style="22" customWidth="1"/>
    <col min="13068" max="13069" width="12.85546875" style="22" customWidth="1"/>
    <col min="13070" max="13070" width="11.7109375" style="22" bestFit="1" customWidth="1"/>
    <col min="13071" max="13071" width="11.42578125" style="22"/>
    <col min="13072" max="13072" width="13.7109375" style="22" bestFit="1" customWidth="1"/>
    <col min="13073" max="13312" width="11.42578125" style="22"/>
    <col min="13313" max="13313" width="18.140625" style="22" customWidth="1"/>
    <col min="13314" max="13314" width="14.85546875" style="22" customWidth="1"/>
    <col min="13315" max="13315" width="14.5703125" style="22" bestFit="1" customWidth="1"/>
    <col min="13316" max="13316" width="15" style="22" customWidth="1"/>
    <col min="13317" max="13318" width="13.5703125" style="22" customWidth="1"/>
    <col min="13319" max="13319" width="12.7109375" style="22" bestFit="1" customWidth="1"/>
    <col min="13320" max="13320" width="9.7109375" style="22" customWidth="1"/>
    <col min="13321" max="13321" width="12.7109375" style="22" customWidth="1"/>
    <col min="13322" max="13322" width="11.7109375" style="22" bestFit="1" customWidth="1"/>
    <col min="13323" max="13323" width="15.28515625" style="22" customWidth="1"/>
    <col min="13324" max="13325" width="12.85546875" style="22" customWidth="1"/>
    <col min="13326" max="13326" width="11.7109375" style="22" bestFit="1" customWidth="1"/>
    <col min="13327" max="13327" width="11.42578125" style="22"/>
    <col min="13328" max="13328" width="13.7109375" style="22" bestFit="1" customWidth="1"/>
    <col min="13329" max="13568" width="11.42578125" style="22"/>
    <col min="13569" max="13569" width="18.140625" style="22" customWidth="1"/>
    <col min="13570" max="13570" width="14.85546875" style="22" customWidth="1"/>
    <col min="13571" max="13571" width="14.5703125" style="22" bestFit="1" customWidth="1"/>
    <col min="13572" max="13572" width="15" style="22" customWidth="1"/>
    <col min="13573" max="13574" width="13.5703125" style="22" customWidth="1"/>
    <col min="13575" max="13575" width="12.7109375" style="22" bestFit="1" customWidth="1"/>
    <col min="13576" max="13576" width="9.7109375" style="22" customWidth="1"/>
    <col min="13577" max="13577" width="12.7109375" style="22" customWidth="1"/>
    <col min="13578" max="13578" width="11.7109375" style="22" bestFit="1" customWidth="1"/>
    <col min="13579" max="13579" width="15.28515625" style="22" customWidth="1"/>
    <col min="13580" max="13581" width="12.85546875" style="22" customWidth="1"/>
    <col min="13582" max="13582" width="11.7109375" style="22" bestFit="1" customWidth="1"/>
    <col min="13583" max="13583" width="11.42578125" style="22"/>
    <col min="13584" max="13584" width="13.7109375" style="22" bestFit="1" customWidth="1"/>
    <col min="13585" max="13824" width="11.42578125" style="22"/>
    <col min="13825" max="13825" width="18.140625" style="22" customWidth="1"/>
    <col min="13826" max="13826" width="14.85546875" style="22" customWidth="1"/>
    <col min="13827" max="13827" width="14.5703125" style="22" bestFit="1" customWidth="1"/>
    <col min="13828" max="13828" width="15" style="22" customWidth="1"/>
    <col min="13829" max="13830" width="13.5703125" style="22" customWidth="1"/>
    <col min="13831" max="13831" width="12.7109375" style="22" bestFit="1" customWidth="1"/>
    <col min="13832" max="13832" width="9.7109375" style="22" customWidth="1"/>
    <col min="13833" max="13833" width="12.7109375" style="22" customWidth="1"/>
    <col min="13834" max="13834" width="11.7109375" style="22" bestFit="1" customWidth="1"/>
    <col min="13835" max="13835" width="15.28515625" style="22" customWidth="1"/>
    <col min="13836" max="13837" width="12.85546875" style="22" customWidth="1"/>
    <col min="13838" max="13838" width="11.7109375" style="22" bestFit="1" customWidth="1"/>
    <col min="13839" max="13839" width="11.42578125" style="22"/>
    <col min="13840" max="13840" width="13.7109375" style="22" bestFit="1" customWidth="1"/>
    <col min="13841" max="14080" width="11.42578125" style="22"/>
    <col min="14081" max="14081" width="18.140625" style="22" customWidth="1"/>
    <col min="14082" max="14082" width="14.85546875" style="22" customWidth="1"/>
    <col min="14083" max="14083" width="14.5703125" style="22" bestFit="1" customWidth="1"/>
    <col min="14084" max="14084" width="15" style="22" customWidth="1"/>
    <col min="14085" max="14086" width="13.5703125" style="22" customWidth="1"/>
    <col min="14087" max="14087" width="12.7109375" style="22" bestFit="1" customWidth="1"/>
    <col min="14088" max="14088" width="9.7109375" style="22" customWidth="1"/>
    <col min="14089" max="14089" width="12.7109375" style="22" customWidth="1"/>
    <col min="14090" max="14090" width="11.7109375" style="22" bestFit="1" customWidth="1"/>
    <col min="14091" max="14091" width="15.28515625" style="22" customWidth="1"/>
    <col min="14092" max="14093" width="12.85546875" style="22" customWidth="1"/>
    <col min="14094" max="14094" width="11.7109375" style="22" bestFit="1" customWidth="1"/>
    <col min="14095" max="14095" width="11.42578125" style="22"/>
    <col min="14096" max="14096" width="13.7109375" style="22" bestFit="1" customWidth="1"/>
    <col min="14097" max="14336" width="11.42578125" style="22"/>
    <col min="14337" max="14337" width="18.140625" style="22" customWidth="1"/>
    <col min="14338" max="14338" width="14.85546875" style="22" customWidth="1"/>
    <col min="14339" max="14339" width="14.5703125" style="22" bestFit="1" customWidth="1"/>
    <col min="14340" max="14340" width="15" style="22" customWidth="1"/>
    <col min="14341" max="14342" width="13.5703125" style="22" customWidth="1"/>
    <col min="14343" max="14343" width="12.7109375" style="22" bestFit="1" customWidth="1"/>
    <col min="14344" max="14344" width="9.7109375" style="22" customWidth="1"/>
    <col min="14345" max="14345" width="12.7109375" style="22" customWidth="1"/>
    <col min="14346" max="14346" width="11.7109375" style="22" bestFit="1" customWidth="1"/>
    <col min="14347" max="14347" width="15.28515625" style="22" customWidth="1"/>
    <col min="14348" max="14349" width="12.85546875" style="22" customWidth="1"/>
    <col min="14350" max="14350" width="11.7109375" style="22" bestFit="1" customWidth="1"/>
    <col min="14351" max="14351" width="11.42578125" style="22"/>
    <col min="14352" max="14352" width="13.7109375" style="22" bestFit="1" customWidth="1"/>
    <col min="14353" max="14592" width="11.42578125" style="22"/>
    <col min="14593" max="14593" width="18.140625" style="22" customWidth="1"/>
    <col min="14594" max="14594" width="14.85546875" style="22" customWidth="1"/>
    <col min="14595" max="14595" width="14.5703125" style="22" bestFit="1" customWidth="1"/>
    <col min="14596" max="14596" width="15" style="22" customWidth="1"/>
    <col min="14597" max="14598" width="13.5703125" style="22" customWidth="1"/>
    <col min="14599" max="14599" width="12.7109375" style="22" bestFit="1" customWidth="1"/>
    <col min="14600" max="14600" width="9.7109375" style="22" customWidth="1"/>
    <col min="14601" max="14601" width="12.7109375" style="22" customWidth="1"/>
    <col min="14602" max="14602" width="11.7109375" style="22" bestFit="1" customWidth="1"/>
    <col min="14603" max="14603" width="15.28515625" style="22" customWidth="1"/>
    <col min="14604" max="14605" width="12.85546875" style="22" customWidth="1"/>
    <col min="14606" max="14606" width="11.7109375" style="22" bestFit="1" customWidth="1"/>
    <col min="14607" max="14607" width="11.42578125" style="22"/>
    <col min="14608" max="14608" width="13.7109375" style="22" bestFit="1" customWidth="1"/>
    <col min="14609" max="14848" width="11.42578125" style="22"/>
    <col min="14849" max="14849" width="18.140625" style="22" customWidth="1"/>
    <col min="14850" max="14850" width="14.85546875" style="22" customWidth="1"/>
    <col min="14851" max="14851" width="14.5703125" style="22" bestFit="1" customWidth="1"/>
    <col min="14852" max="14852" width="15" style="22" customWidth="1"/>
    <col min="14853" max="14854" width="13.5703125" style="22" customWidth="1"/>
    <col min="14855" max="14855" width="12.7109375" style="22" bestFit="1" customWidth="1"/>
    <col min="14856" max="14856" width="9.7109375" style="22" customWidth="1"/>
    <col min="14857" max="14857" width="12.7109375" style="22" customWidth="1"/>
    <col min="14858" max="14858" width="11.7109375" style="22" bestFit="1" customWidth="1"/>
    <col min="14859" max="14859" width="15.28515625" style="22" customWidth="1"/>
    <col min="14860" max="14861" width="12.85546875" style="22" customWidth="1"/>
    <col min="14862" max="14862" width="11.7109375" style="22" bestFit="1" customWidth="1"/>
    <col min="14863" max="14863" width="11.42578125" style="22"/>
    <col min="14864" max="14864" width="13.7109375" style="22" bestFit="1" customWidth="1"/>
    <col min="14865" max="15104" width="11.42578125" style="22"/>
    <col min="15105" max="15105" width="18.140625" style="22" customWidth="1"/>
    <col min="15106" max="15106" width="14.85546875" style="22" customWidth="1"/>
    <col min="15107" max="15107" width="14.5703125" style="22" bestFit="1" customWidth="1"/>
    <col min="15108" max="15108" width="15" style="22" customWidth="1"/>
    <col min="15109" max="15110" width="13.5703125" style="22" customWidth="1"/>
    <col min="15111" max="15111" width="12.7109375" style="22" bestFit="1" customWidth="1"/>
    <col min="15112" max="15112" width="9.7109375" style="22" customWidth="1"/>
    <col min="15113" max="15113" width="12.7109375" style="22" customWidth="1"/>
    <col min="15114" max="15114" width="11.7109375" style="22" bestFit="1" customWidth="1"/>
    <col min="15115" max="15115" width="15.28515625" style="22" customWidth="1"/>
    <col min="15116" max="15117" width="12.85546875" style="22" customWidth="1"/>
    <col min="15118" max="15118" width="11.7109375" style="22" bestFit="1" customWidth="1"/>
    <col min="15119" max="15119" width="11.42578125" style="22"/>
    <col min="15120" max="15120" width="13.7109375" style="22" bestFit="1" customWidth="1"/>
    <col min="15121" max="15360" width="11.42578125" style="22"/>
    <col min="15361" max="15361" width="18.140625" style="22" customWidth="1"/>
    <col min="15362" max="15362" width="14.85546875" style="22" customWidth="1"/>
    <col min="15363" max="15363" width="14.5703125" style="22" bestFit="1" customWidth="1"/>
    <col min="15364" max="15364" width="15" style="22" customWidth="1"/>
    <col min="15365" max="15366" width="13.5703125" style="22" customWidth="1"/>
    <col min="15367" max="15367" width="12.7109375" style="22" bestFit="1" customWidth="1"/>
    <col min="15368" max="15368" width="9.7109375" style="22" customWidth="1"/>
    <col min="15369" max="15369" width="12.7109375" style="22" customWidth="1"/>
    <col min="15370" max="15370" width="11.7109375" style="22" bestFit="1" customWidth="1"/>
    <col min="15371" max="15371" width="15.28515625" style="22" customWidth="1"/>
    <col min="15372" max="15373" width="12.85546875" style="22" customWidth="1"/>
    <col min="15374" max="15374" width="11.7109375" style="22" bestFit="1" customWidth="1"/>
    <col min="15375" max="15375" width="11.42578125" style="22"/>
    <col min="15376" max="15376" width="13.7109375" style="22" bestFit="1" customWidth="1"/>
    <col min="15377" max="15616" width="11.42578125" style="22"/>
    <col min="15617" max="15617" width="18.140625" style="22" customWidth="1"/>
    <col min="15618" max="15618" width="14.85546875" style="22" customWidth="1"/>
    <col min="15619" max="15619" width="14.5703125" style="22" bestFit="1" customWidth="1"/>
    <col min="15620" max="15620" width="15" style="22" customWidth="1"/>
    <col min="15621" max="15622" width="13.5703125" style="22" customWidth="1"/>
    <col min="15623" max="15623" width="12.7109375" style="22" bestFit="1" customWidth="1"/>
    <col min="15624" max="15624" width="9.7109375" style="22" customWidth="1"/>
    <col min="15625" max="15625" width="12.7109375" style="22" customWidth="1"/>
    <col min="15626" max="15626" width="11.7109375" style="22" bestFit="1" customWidth="1"/>
    <col min="15627" max="15627" width="15.28515625" style="22" customWidth="1"/>
    <col min="15628" max="15629" width="12.85546875" style="22" customWidth="1"/>
    <col min="15630" max="15630" width="11.7109375" style="22" bestFit="1" customWidth="1"/>
    <col min="15631" max="15631" width="11.42578125" style="22"/>
    <col min="15632" max="15632" width="13.7109375" style="22" bestFit="1" customWidth="1"/>
    <col min="15633" max="15872" width="11.42578125" style="22"/>
    <col min="15873" max="15873" width="18.140625" style="22" customWidth="1"/>
    <col min="15874" max="15874" width="14.85546875" style="22" customWidth="1"/>
    <col min="15875" max="15875" width="14.5703125" style="22" bestFit="1" customWidth="1"/>
    <col min="15876" max="15876" width="15" style="22" customWidth="1"/>
    <col min="15877" max="15878" width="13.5703125" style="22" customWidth="1"/>
    <col min="15879" max="15879" width="12.7109375" style="22" bestFit="1" customWidth="1"/>
    <col min="15880" max="15880" width="9.7109375" style="22" customWidth="1"/>
    <col min="15881" max="15881" width="12.7109375" style="22" customWidth="1"/>
    <col min="15882" max="15882" width="11.7109375" style="22" bestFit="1" customWidth="1"/>
    <col min="15883" max="15883" width="15.28515625" style="22" customWidth="1"/>
    <col min="15884" max="15885" width="12.85546875" style="22" customWidth="1"/>
    <col min="15886" max="15886" width="11.7109375" style="22" bestFit="1" customWidth="1"/>
    <col min="15887" max="15887" width="11.42578125" style="22"/>
    <col min="15888" max="15888" width="13.7109375" style="22" bestFit="1" customWidth="1"/>
    <col min="15889" max="16128" width="11.42578125" style="22"/>
    <col min="16129" max="16129" width="18.140625" style="22" customWidth="1"/>
    <col min="16130" max="16130" width="14.85546875" style="22" customWidth="1"/>
    <col min="16131" max="16131" width="14.5703125" style="22" bestFit="1" customWidth="1"/>
    <col min="16132" max="16132" width="15" style="22" customWidth="1"/>
    <col min="16133" max="16134" width="13.5703125" style="22" customWidth="1"/>
    <col min="16135" max="16135" width="12.7109375" style="22" bestFit="1" customWidth="1"/>
    <col min="16136" max="16136" width="9.7109375" style="22" customWidth="1"/>
    <col min="16137" max="16137" width="12.7109375" style="22" customWidth="1"/>
    <col min="16138" max="16138" width="11.7109375" style="22" bestFit="1" customWidth="1"/>
    <col min="16139" max="16139" width="15.28515625" style="22" customWidth="1"/>
    <col min="16140" max="16141" width="12.85546875" style="22" customWidth="1"/>
    <col min="16142" max="16142" width="11.7109375" style="22" bestFit="1" customWidth="1"/>
    <col min="16143" max="16143" width="11.42578125" style="22"/>
    <col min="16144" max="16144" width="13.7109375" style="22" bestFit="1" customWidth="1"/>
    <col min="16145" max="16384" width="11.42578125" style="22"/>
  </cols>
  <sheetData>
    <row r="3" spans="1:12" ht="13.5" thickBot="1" x14ac:dyDescent="0.25"/>
    <row r="4" spans="1:12" ht="15.75" thickBot="1" x14ac:dyDescent="0.25">
      <c r="A4" s="16"/>
      <c r="B4" s="31" t="s">
        <v>189</v>
      </c>
      <c r="C4" s="32"/>
      <c r="D4" s="32"/>
      <c r="E4" s="32"/>
      <c r="F4" s="32"/>
      <c r="G4" s="32"/>
      <c r="H4" s="33"/>
      <c r="J4" s="21"/>
    </row>
    <row r="5" spans="1:12" x14ac:dyDescent="0.2">
      <c r="A5" s="16"/>
      <c r="B5" s="27"/>
      <c r="C5" s="28"/>
      <c r="D5" s="28"/>
      <c r="E5" s="28"/>
      <c r="F5" s="28"/>
      <c r="J5" s="21"/>
    </row>
    <row r="6" spans="1:12" ht="15.75" x14ac:dyDescent="0.25">
      <c r="A6" s="75" t="s">
        <v>5</v>
      </c>
    </row>
    <row r="7" spans="1:12" ht="13.5" thickBot="1" x14ac:dyDescent="0.25">
      <c r="A7" s="76"/>
      <c r="B7" s="76"/>
    </row>
    <row r="8" spans="1:12" x14ac:dyDescent="0.2">
      <c r="A8" s="34" t="s">
        <v>129</v>
      </c>
      <c r="B8" s="35"/>
      <c r="C8" s="36">
        <f>'M.V. CyL'!C22</f>
        <v>905564</v>
      </c>
      <c r="L8" s="28"/>
    </row>
    <row r="9" spans="1:12" x14ac:dyDescent="0.2">
      <c r="A9" s="37" t="s">
        <v>179</v>
      </c>
      <c r="B9" s="38"/>
      <c r="C9" s="39">
        <f>'M.V. CyL'!C23</f>
        <v>799260</v>
      </c>
      <c r="L9" s="28"/>
    </row>
    <row r="10" spans="1:12" x14ac:dyDescent="0.2">
      <c r="A10" s="37" t="s">
        <v>180</v>
      </c>
      <c r="B10" s="38"/>
      <c r="C10" s="39">
        <f>'M.V. CyL'!C24</f>
        <v>106304</v>
      </c>
      <c r="L10" s="28"/>
    </row>
    <row r="11" spans="1:12" x14ac:dyDescent="0.2">
      <c r="A11" s="40" t="s">
        <v>130</v>
      </c>
      <c r="B11" s="41"/>
      <c r="C11" s="42">
        <f>'M.V. CyL'!C25</f>
        <v>1502524</v>
      </c>
      <c r="L11" s="28"/>
    </row>
    <row r="12" spans="1:12" x14ac:dyDescent="0.2">
      <c r="A12" s="37" t="s">
        <v>181</v>
      </c>
      <c r="B12" s="38"/>
      <c r="C12" s="39">
        <f>'M.V. CyL'!C26</f>
        <v>1333778</v>
      </c>
      <c r="L12" s="28"/>
    </row>
    <row r="13" spans="1:12" x14ac:dyDescent="0.2">
      <c r="A13" s="37" t="s">
        <v>182</v>
      </c>
      <c r="B13" s="38"/>
      <c r="C13" s="39">
        <f>'M.V. CyL'!C27</f>
        <v>168746</v>
      </c>
      <c r="L13" s="28"/>
    </row>
    <row r="14" spans="1:12" x14ac:dyDescent="0.2">
      <c r="A14" s="40" t="s">
        <v>65</v>
      </c>
      <c r="B14" s="41"/>
      <c r="C14" s="43">
        <f>'M.V. CyL'!C28</f>
        <v>0.17275427302834176</v>
      </c>
      <c r="L14" s="28"/>
    </row>
    <row r="15" spans="1:12" x14ac:dyDescent="0.2">
      <c r="A15" s="44" t="s">
        <v>3</v>
      </c>
      <c r="B15" s="45"/>
      <c r="C15" s="46">
        <f>'M.V. CyL'!C29</f>
        <v>1.66</v>
      </c>
      <c r="L15" s="28"/>
    </row>
    <row r="16" spans="1:12" x14ac:dyDescent="0.2">
      <c r="A16" s="48" t="s">
        <v>183</v>
      </c>
      <c r="B16" s="49"/>
      <c r="C16" s="50">
        <f>'M.V. CyL'!C30</f>
        <v>1.67</v>
      </c>
      <c r="L16" s="28"/>
    </row>
    <row r="17" spans="1:14" ht="13.5" thickBot="1" x14ac:dyDescent="0.25">
      <c r="A17" s="51" t="s">
        <v>184</v>
      </c>
      <c r="B17" s="52"/>
      <c r="C17" s="53">
        <f>'M.V. CyL'!C31</f>
        <v>1.59</v>
      </c>
      <c r="D17" s="77"/>
      <c r="L17" s="28"/>
    </row>
    <row r="18" spans="1:14" x14ac:dyDescent="0.2">
      <c r="D18" s="77"/>
      <c r="L18" s="28"/>
    </row>
    <row r="19" spans="1:14" x14ac:dyDescent="0.2">
      <c r="D19" s="77"/>
      <c r="L19" s="28"/>
    </row>
    <row r="20" spans="1:14" x14ac:dyDescent="0.2">
      <c r="L20" s="28"/>
    </row>
    <row r="22" spans="1:14" x14ac:dyDescent="0.2">
      <c r="A22" s="805" t="s">
        <v>185</v>
      </c>
      <c r="B22" s="806"/>
      <c r="C22" s="806"/>
      <c r="D22" s="806"/>
      <c r="E22" s="806"/>
      <c r="F22" s="806"/>
      <c r="G22" s="806"/>
      <c r="H22" s="806"/>
      <c r="I22" s="806"/>
    </row>
    <row r="23" spans="1:14" ht="13.5" thickBot="1" x14ac:dyDescent="0.25">
      <c r="A23" s="78"/>
      <c r="B23" s="78"/>
      <c r="C23" s="58" t="s">
        <v>13</v>
      </c>
      <c r="D23" s="58" t="s">
        <v>138</v>
      </c>
      <c r="E23" s="58" t="s">
        <v>561</v>
      </c>
      <c r="F23" s="58" t="s">
        <v>191</v>
      </c>
      <c r="G23" s="58" t="s">
        <v>124</v>
      </c>
      <c r="H23" s="58" t="s">
        <v>192</v>
      </c>
      <c r="I23" s="58" t="s">
        <v>193</v>
      </c>
    </row>
    <row r="24" spans="1:14" x14ac:dyDescent="0.2">
      <c r="A24" s="34" t="s">
        <v>129</v>
      </c>
      <c r="B24" s="35"/>
      <c r="C24" s="36">
        <f>SUM(D24:I24)</f>
        <v>905564</v>
      </c>
      <c r="D24" s="36">
        <v>548678</v>
      </c>
      <c r="E24" s="36">
        <v>58340</v>
      </c>
      <c r="F24" s="36">
        <v>149917</v>
      </c>
      <c r="G24" s="36">
        <v>12460</v>
      </c>
      <c r="H24" s="36">
        <v>107400</v>
      </c>
      <c r="I24" s="36">
        <v>28769</v>
      </c>
      <c r="J24" s="28"/>
      <c r="K24" s="28"/>
      <c r="L24" s="28"/>
      <c r="M24" s="28"/>
      <c r="N24" s="28"/>
    </row>
    <row r="25" spans="1:14" x14ac:dyDescent="0.2">
      <c r="A25" s="37" t="s">
        <v>179</v>
      </c>
      <c r="B25" s="38"/>
      <c r="C25" s="39">
        <f t="shared" ref="C25:C29" si="0">SUM(D25:I25)</f>
        <v>799260</v>
      </c>
      <c r="D25" s="39">
        <v>460141</v>
      </c>
      <c r="E25" s="39">
        <v>56590</v>
      </c>
      <c r="F25" s="39">
        <v>141616</v>
      </c>
      <c r="G25" s="39">
        <v>9272</v>
      </c>
      <c r="H25" s="39">
        <v>103941</v>
      </c>
      <c r="I25" s="39">
        <v>27700</v>
      </c>
      <c r="J25" s="28"/>
      <c r="K25" s="28"/>
      <c r="L25" s="28"/>
      <c r="M25" s="28"/>
      <c r="N25" s="28"/>
    </row>
    <row r="26" spans="1:14" x14ac:dyDescent="0.2">
      <c r="A26" s="37" t="s">
        <v>180</v>
      </c>
      <c r="B26" s="38"/>
      <c r="C26" s="39">
        <f t="shared" si="0"/>
        <v>106304</v>
      </c>
      <c r="D26" s="39">
        <v>88537</v>
      </c>
      <c r="E26" s="39">
        <v>1750</v>
      </c>
      <c r="F26" s="39">
        <v>8301</v>
      </c>
      <c r="G26" s="39">
        <v>3188</v>
      </c>
      <c r="H26" s="39">
        <v>3459</v>
      </c>
      <c r="I26" s="39">
        <v>1069</v>
      </c>
      <c r="J26" s="28"/>
      <c r="K26" s="28"/>
      <c r="L26" s="28"/>
      <c r="M26" s="28"/>
      <c r="N26" s="28"/>
    </row>
    <row r="27" spans="1:14" x14ac:dyDescent="0.2">
      <c r="A27" s="40" t="s">
        <v>130</v>
      </c>
      <c r="B27" s="41"/>
      <c r="C27" s="42">
        <f t="shared" si="0"/>
        <v>1502524</v>
      </c>
      <c r="D27" s="42">
        <v>793638</v>
      </c>
      <c r="E27" s="42">
        <v>112596</v>
      </c>
      <c r="F27" s="42">
        <v>305635</v>
      </c>
      <c r="G27" s="42">
        <v>28434</v>
      </c>
      <c r="H27" s="42">
        <v>195476</v>
      </c>
      <c r="I27" s="42">
        <v>66745</v>
      </c>
      <c r="J27" s="28"/>
      <c r="K27" s="28"/>
      <c r="L27" s="28"/>
      <c r="M27" s="28"/>
      <c r="N27" s="28"/>
    </row>
    <row r="28" spans="1:14" x14ac:dyDescent="0.2">
      <c r="A28" s="37" t="s">
        <v>181</v>
      </c>
      <c r="B28" s="38"/>
      <c r="C28" s="39">
        <f t="shared" si="0"/>
        <v>1333778</v>
      </c>
      <c r="D28" s="39">
        <v>658200</v>
      </c>
      <c r="E28" s="39">
        <v>109746</v>
      </c>
      <c r="F28" s="39">
        <v>290306</v>
      </c>
      <c r="G28" s="39">
        <v>22482</v>
      </c>
      <c r="H28" s="39">
        <v>188454</v>
      </c>
      <c r="I28" s="39">
        <v>64590</v>
      </c>
      <c r="J28" s="28"/>
      <c r="K28" s="28"/>
      <c r="L28" s="28"/>
      <c r="M28" s="28"/>
      <c r="N28" s="28"/>
    </row>
    <row r="29" spans="1:14" ht="13.5" thickBot="1" x14ac:dyDescent="0.25">
      <c r="A29" s="79" t="s">
        <v>182</v>
      </c>
      <c r="B29" s="80"/>
      <c r="C29" s="81">
        <f t="shared" si="0"/>
        <v>168746</v>
      </c>
      <c r="D29" s="81">
        <v>135438</v>
      </c>
      <c r="E29" s="39">
        <v>2850</v>
      </c>
      <c r="F29" s="39">
        <v>15329</v>
      </c>
      <c r="G29" s="39">
        <v>5952</v>
      </c>
      <c r="H29" s="39">
        <v>7022</v>
      </c>
      <c r="I29" s="39">
        <v>2155</v>
      </c>
      <c r="J29" s="28"/>
      <c r="K29" s="28"/>
      <c r="L29" s="28"/>
      <c r="M29" s="28"/>
      <c r="N29" s="28"/>
    </row>
    <row r="30" spans="1:14" ht="13.5" thickBot="1" x14ac:dyDescent="0.25">
      <c r="C30" s="82" t="s">
        <v>194</v>
      </c>
      <c r="D30" s="83">
        <f t="shared" ref="D30:I30" si="1">D24/$C$24</f>
        <v>0.60589643581237773</v>
      </c>
      <c r="E30" s="83">
        <f t="shared" si="1"/>
        <v>6.4423939114187395E-2</v>
      </c>
      <c r="F30" s="83">
        <f t="shared" si="1"/>
        <v>0.16555097154922235</v>
      </c>
      <c r="G30" s="83">
        <f t="shared" si="1"/>
        <v>1.3759380894116815E-2</v>
      </c>
      <c r="H30" s="83">
        <f t="shared" si="1"/>
        <v>0.11860012102954623</v>
      </c>
      <c r="I30" s="83">
        <f t="shared" si="1"/>
        <v>3.1769151600549494E-2</v>
      </c>
      <c r="J30" s="28"/>
    </row>
    <row r="33" spans="1:16" ht="13.5" thickBot="1" x14ac:dyDescent="0.25"/>
    <row r="34" spans="1:16" ht="13.5" thickBot="1" x14ac:dyDescent="0.25">
      <c r="A34" s="56"/>
      <c r="B34" s="56"/>
      <c r="C34" s="84" t="s">
        <v>44</v>
      </c>
      <c r="D34" s="85" t="s">
        <v>45</v>
      </c>
      <c r="E34" s="85" t="s">
        <v>46</v>
      </c>
      <c r="F34" s="85" t="s">
        <v>47</v>
      </c>
      <c r="G34" s="85" t="s">
        <v>48</v>
      </c>
      <c r="H34" s="85" t="s">
        <v>49</v>
      </c>
      <c r="I34" s="86" t="s">
        <v>50</v>
      </c>
      <c r="J34" s="86" t="s">
        <v>51</v>
      </c>
      <c r="K34" s="84" t="s">
        <v>52</v>
      </c>
      <c r="L34" s="86" t="s">
        <v>53</v>
      </c>
      <c r="M34" s="86" t="s">
        <v>54</v>
      </c>
      <c r="N34" s="86" t="s">
        <v>55</v>
      </c>
    </row>
    <row r="35" spans="1:16" s="16" customFormat="1" x14ac:dyDescent="0.2">
      <c r="A35" s="34" t="s">
        <v>4</v>
      </c>
      <c r="B35" s="35"/>
      <c r="C35" s="87">
        <v>41079</v>
      </c>
      <c r="D35" s="87">
        <v>50047</v>
      </c>
      <c r="E35" s="87">
        <v>74272</v>
      </c>
      <c r="F35" s="87">
        <v>66110</v>
      </c>
      <c r="G35" s="87">
        <v>84870</v>
      </c>
      <c r="H35" s="87">
        <v>82795</v>
      </c>
      <c r="I35" s="87">
        <v>96521</v>
      </c>
      <c r="J35" s="87">
        <v>111580</v>
      </c>
      <c r="K35" s="87">
        <v>84340</v>
      </c>
      <c r="L35" s="87">
        <v>80326</v>
      </c>
      <c r="M35" s="87">
        <v>69190</v>
      </c>
      <c r="N35" s="87">
        <v>64434</v>
      </c>
      <c r="O35" s="28"/>
      <c r="P35" s="22"/>
    </row>
    <row r="36" spans="1:16" s="16" customFormat="1" x14ac:dyDescent="0.2">
      <c r="A36" s="40" t="s">
        <v>195</v>
      </c>
      <c r="B36" s="41"/>
      <c r="C36" s="88">
        <v>62117</v>
      </c>
      <c r="D36" s="88">
        <v>79263</v>
      </c>
      <c r="E36" s="88">
        <v>128389</v>
      </c>
      <c r="F36" s="88">
        <v>101850</v>
      </c>
      <c r="G36" s="88">
        <v>134169</v>
      </c>
      <c r="H36" s="88">
        <v>128145</v>
      </c>
      <c r="I36" s="88">
        <v>162788</v>
      </c>
      <c r="J36" s="88">
        <v>223578</v>
      </c>
      <c r="K36" s="88">
        <v>132483</v>
      </c>
      <c r="L36" s="88">
        <v>125199</v>
      </c>
      <c r="M36" s="88">
        <v>111927</v>
      </c>
      <c r="N36" s="88">
        <v>112616</v>
      </c>
      <c r="O36" s="28"/>
      <c r="P36" s="22"/>
    </row>
    <row r="37" spans="1:16" s="16" customFormat="1" x14ac:dyDescent="0.2">
      <c r="A37" s="40" t="s">
        <v>65</v>
      </c>
      <c r="B37" s="41"/>
      <c r="C37" s="89">
        <v>9.6958059999999999E-2</v>
      </c>
      <c r="D37" s="89">
        <v>0.13079605499999999</v>
      </c>
      <c r="E37" s="89">
        <v>0.1721955077</v>
      </c>
      <c r="F37" s="89">
        <v>0.14370083289999999</v>
      </c>
      <c r="G37" s="89">
        <v>0.17548489289999999</v>
      </c>
      <c r="H37" s="89">
        <v>0.1707506164</v>
      </c>
      <c r="I37" s="89">
        <v>0.20860971440000001</v>
      </c>
      <c r="J37" s="89">
        <v>0.27737263509999999</v>
      </c>
      <c r="K37" s="89">
        <v>0.1769269627</v>
      </c>
      <c r="L37" s="89">
        <v>0.1640630481</v>
      </c>
      <c r="M37" s="89">
        <v>0.16277071169999999</v>
      </c>
      <c r="N37" s="89">
        <v>0.16766430539999999</v>
      </c>
      <c r="O37" s="28"/>
    </row>
    <row r="38" spans="1:16" s="16" customFormat="1" ht="13.5" thickBot="1" x14ac:dyDescent="0.25">
      <c r="A38" s="90" t="s">
        <v>3</v>
      </c>
      <c r="B38" s="91"/>
      <c r="C38" s="92">
        <v>1.5121351542150001</v>
      </c>
      <c r="D38" s="92">
        <v>1.5837712550203</v>
      </c>
      <c r="E38" s="92">
        <v>1.7286325937096001</v>
      </c>
      <c r="F38" s="92">
        <v>1.5406141279684999</v>
      </c>
      <c r="G38" s="92">
        <v>1.5808766348533001</v>
      </c>
      <c r="H38" s="92">
        <v>1.5477383899993999</v>
      </c>
      <c r="I38" s="92">
        <v>1.6865552574050999</v>
      </c>
      <c r="J38" s="92">
        <v>2.0037461910737</v>
      </c>
      <c r="K38" s="92">
        <v>1.5708204884989001</v>
      </c>
      <c r="L38" s="92">
        <v>1.5586360580634</v>
      </c>
      <c r="M38" s="92">
        <v>1.6176759647348</v>
      </c>
      <c r="N38" s="92">
        <v>1.7477729149207</v>
      </c>
      <c r="O38" s="93"/>
    </row>
    <row r="41" spans="1:16" x14ac:dyDescent="0.2">
      <c r="E41" s="22">
        <v>1.3731343283582089</v>
      </c>
      <c r="F41" s="22">
        <v>1.3917042042042043</v>
      </c>
      <c r="G41" s="22">
        <v>1.4257741347905282</v>
      </c>
      <c r="H41" s="22">
        <v>1.6847779215178957</v>
      </c>
      <c r="I41" s="22">
        <v>1.8476418169963051</v>
      </c>
      <c r="J41" s="22">
        <v>1.6885701064322074</v>
      </c>
      <c r="K41" s="22">
        <v>1.5747022735474558</v>
      </c>
    </row>
    <row r="59" spans="1:3" ht="15.75" x14ac:dyDescent="0.25">
      <c r="A59" s="75" t="s">
        <v>6</v>
      </c>
    </row>
    <row r="61" spans="1:3" ht="13.5" thickBot="1" x14ac:dyDescent="0.25">
      <c r="A61" s="76"/>
      <c r="B61" s="76"/>
    </row>
    <row r="62" spans="1:3" x14ac:dyDescent="0.2">
      <c r="A62" s="34" t="s">
        <v>129</v>
      </c>
      <c r="B62" s="35"/>
      <c r="C62" s="36">
        <f>'M.V. CyL'!D22</f>
        <v>1660750</v>
      </c>
    </row>
    <row r="63" spans="1:3" x14ac:dyDescent="0.2">
      <c r="A63" s="37" t="s">
        <v>179</v>
      </c>
      <c r="B63" s="38"/>
      <c r="C63" s="39">
        <f>'M.V. CyL'!D23</f>
        <v>1065551</v>
      </c>
    </row>
    <row r="64" spans="1:3" x14ac:dyDescent="0.2">
      <c r="A64" s="37" t="s">
        <v>180</v>
      </c>
      <c r="B64" s="38"/>
      <c r="C64" s="39">
        <f>'M.V. CyL'!D24</f>
        <v>595199</v>
      </c>
    </row>
    <row r="65" spans="1:9" x14ac:dyDescent="0.2">
      <c r="A65" s="40" t="s">
        <v>130</v>
      </c>
      <c r="B65" s="41"/>
      <c r="C65" s="42">
        <f>'M.V. CyL'!D25</f>
        <v>2520120</v>
      </c>
    </row>
    <row r="66" spans="1:9" x14ac:dyDescent="0.2">
      <c r="A66" s="37" t="s">
        <v>181</v>
      </c>
      <c r="B66" s="38"/>
      <c r="C66" s="39">
        <f>'M.V. CyL'!D26</f>
        <v>1735714</v>
      </c>
    </row>
    <row r="67" spans="1:9" x14ac:dyDescent="0.2">
      <c r="A67" s="37" t="s">
        <v>182</v>
      </c>
      <c r="B67" s="38"/>
      <c r="C67" s="39">
        <f>'M.V. CyL'!D27</f>
        <v>784406</v>
      </c>
    </row>
    <row r="68" spans="1:9" x14ac:dyDescent="0.2">
      <c r="A68" s="40" t="s">
        <v>65</v>
      </c>
      <c r="B68" s="41"/>
      <c r="C68" s="62">
        <f>'M.V. CyL'!D28</f>
        <v>0.27730710030405353</v>
      </c>
    </row>
    <row r="69" spans="1:9" x14ac:dyDescent="0.2">
      <c r="A69" s="44" t="s">
        <v>3</v>
      </c>
      <c r="B69" s="45"/>
      <c r="C69" s="63">
        <f>'M.V. CyL'!D29</f>
        <v>1.52</v>
      </c>
    </row>
    <row r="70" spans="1:9" x14ac:dyDescent="0.2">
      <c r="A70" s="48" t="s">
        <v>183</v>
      </c>
      <c r="B70" s="49"/>
      <c r="C70" s="64">
        <f>'M.V. CyL'!D30</f>
        <v>1.63</v>
      </c>
    </row>
    <row r="71" spans="1:9" ht="13.5" thickBot="1" x14ac:dyDescent="0.25">
      <c r="A71" s="51" t="s">
        <v>184</v>
      </c>
      <c r="B71" s="52"/>
      <c r="C71" s="65">
        <f>'M.V. CyL'!D31</f>
        <v>1.32</v>
      </c>
    </row>
    <row r="74" spans="1:9" x14ac:dyDescent="0.2">
      <c r="A74" s="805" t="s">
        <v>185</v>
      </c>
      <c r="B74" s="806"/>
      <c r="C74" s="806"/>
      <c r="D74" s="806"/>
      <c r="E74" s="806"/>
      <c r="F74" s="806"/>
      <c r="G74" s="806"/>
      <c r="H74" s="806"/>
      <c r="I74" s="806"/>
    </row>
    <row r="75" spans="1:9" ht="13.5" thickBot="1" x14ac:dyDescent="0.25">
      <c r="A75" s="78"/>
      <c r="B75" s="78"/>
      <c r="C75" s="58" t="s">
        <v>13</v>
      </c>
      <c r="D75" s="58" t="s">
        <v>138</v>
      </c>
      <c r="E75" s="58" t="s">
        <v>561</v>
      </c>
      <c r="F75" s="58" t="s">
        <v>191</v>
      </c>
      <c r="G75" s="58" t="s">
        <v>124</v>
      </c>
      <c r="H75" s="58" t="s">
        <v>192</v>
      </c>
      <c r="I75" s="58" t="s">
        <v>193</v>
      </c>
    </row>
    <row r="76" spans="1:9" x14ac:dyDescent="0.2">
      <c r="A76" s="34" t="s">
        <v>129</v>
      </c>
      <c r="B76" s="35"/>
      <c r="C76" s="36">
        <f t="shared" ref="C76:C81" si="2">SUM(D76:I76)</f>
        <v>1660750</v>
      </c>
      <c r="D76" s="36">
        <v>1128132</v>
      </c>
      <c r="E76" s="36">
        <v>72811</v>
      </c>
      <c r="F76" s="36">
        <v>184293</v>
      </c>
      <c r="G76" s="36">
        <v>124972</v>
      </c>
      <c r="H76" s="36">
        <v>88418</v>
      </c>
      <c r="I76" s="36">
        <v>62124</v>
      </c>
    </row>
    <row r="77" spans="1:9" x14ac:dyDescent="0.2">
      <c r="A77" s="37" t="s">
        <v>179</v>
      </c>
      <c r="B77" s="38"/>
      <c r="C77" s="39">
        <f t="shared" si="2"/>
        <v>1065551</v>
      </c>
      <c r="D77" s="39">
        <v>723849</v>
      </c>
      <c r="E77" s="39">
        <v>28807</v>
      </c>
      <c r="F77" s="39">
        <v>145862</v>
      </c>
      <c r="G77" s="39">
        <v>55313</v>
      </c>
      <c r="H77" s="39">
        <v>68942</v>
      </c>
      <c r="I77" s="39">
        <v>42778</v>
      </c>
    </row>
    <row r="78" spans="1:9" x14ac:dyDescent="0.2">
      <c r="A78" s="37" t="s">
        <v>180</v>
      </c>
      <c r="B78" s="38"/>
      <c r="C78" s="39">
        <f t="shared" si="2"/>
        <v>595199</v>
      </c>
      <c r="D78" s="39">
        <v>404283</v>
      </c>
      <c r="E78" s="39">
        <v>44004</v>
      </c>
      <c r="F78" s="39">
        <v>38431</v>
      </c>
      <c r="G78" s="39">
        <v>69659</v>
      </c>
      <c r="H78" s="39">
        <v>19476</v>
      </c>
      <c r="I78" s="39">
        <v>19346</v>
      </c>
    </row>
    <row r="79" spans="1:9" x14ac:dyDescent="0.2">
      <c r="A79" s="40" t="s">
        <v>130</v>
      </c>
      <c r="B79" s="41"/>
      <c r="C79" s="42">
        <f t="shared" si="2"/>
        <v>2520120</v>
      </c>
      <c r="D79" s="42">
        <v>1622308</v>
      </c>
      <c r="E79" s="42">
        <v>142166</v>
      </c>
      <c r="F79" s="42">
        <v>301191</v>
      </c>
      <c r="G79" s="42">
        <v>187112</v>
      </c>
      <c r="H79" s="42">
        <v>161937</v>
      </c>
      <c r="I79" s="42">
        <v>105406</v>
      </c>
    </row>
    <row r="80" spans="1:9" x14ac:dyDescent="0.2">
      <c r="A80" s="37" t="s">
        <v>181</v>
      </c>
      <c r="B80" s="38"/>
      <c r="C80" s="39">
        <f t="shared" si="2"/>
        <v>1735714</v>
      </c>
      <c r="D80" s="39">
        <v>1090144</v>
      </c>
      <c r="E80" s="39">
        <v>74553</v>
      </c>
      <c r="F80" s="39">
        <v>253113</v>
      </c>
      <c r="G80" s="39">
        <v>107358</v>
      </c>
      <c r="H80" s="39">
        <v>130179</v>
      </c>
      <c r="I80" s="39">
        <v>80367</v>
      </c>
    </row>
    <row r="81" spans="1:16" ht="13.5" thickBot="1" x14ac:dyDescent="0.25">
      <c r="A81" s="79" t="s">
        <v>182</v>
      </c>
      <c r="B81" s="80"/>
      <c r="C81" s="81">
        <f t="shared" si="2"/>
        <v>784406</v>
      </c>
      <c r="D81" s="81">
        <v>532164</v>
      </c>
      <c r="E81" s="39">
        <v>67613</v>
      </c>
      <c r="F81" s="39">
        <v>48078</v>
      </c>
      <c r="G81" s="39">
        <v>79754</v>
      </c>
      <c r="H81" s="39">
        <v>31758</v>
      </c>
      <c r="I81" s="39">
        <v>25039</v>
      </c>
    </row>
    <row r="82" spans="1:16" ht="13.5" thickBot="1" x14ac:dyDescent="0.25">
      <c r="C82" s="82" t="s">
        <v>194</v>
      </c>
      <c r="D82" s="83">
        <f>D76/$C$76</f>
        <v>0.67929068192081887</v>
      </c>
      <c r="E82" s="83">
        <f t="shared" ref="E82:I82" si="3">E76/$C$76</f>
        <v>4.3842239951828996E-2</v>
      </c>
      <c r="F82" s="83">
        <f t="shared" si="3"/>
        <v>0.11096974258618095</v>
      </c>
      <c r="G82" s="83">
        <f t="shared" si="3"/>
        <v>7.5250338702393491E-2</v>
      </c>
      <c r="H82" s="83">
        <f t="shared" si="3"/>
        <v>5.3239801294595816E-2</v>
      </c>
      <c r="I82" s="83">
        <f t="shared" si="3"/>
        <v>3.7407195544181843E-2</v>
      </c>
    </row>
    <row r="85" spans="1:16" ht="13.5" thickBot="1" x14ac:dyDescent="0.25"/>
    <row r="86" spans="1:16" ht="13.5" thickBot="1" x14ac:dyDescent="0.25">
      <c r="A86" s="56"/>
      <c r="B86" s="56"/>
      <c r="C86" s="84" t="s">
        <v>44</v>
      </c>
      <c r="D86" s="85" t="s">
        <v>45</v>
      </c>
      <c r="E86" s="85" t="s">
        <v>46</v>
      </c>
      <c r="F86" s="85" t="s">
        <v>47</v>
      </c>
      <c r="G86" s="85" t="s">
        <v>48</v>
      </c>
      <c r="H86" s="85" t="s">
        <v>49</v>
      </c>
      <c r="I86" s="86" t="s">
        <v>50</v>
      </c>
      <c r="J86" s="86" t="s">
        <v>51</v>
      </c>
      <c r="K86" s="84" t="s">
        <v>52</v>
      </c>
      <c r="L86" s="86" t="s">
        <v>53</v>
      </c>
      <c r="M86" s="86" t="s">
        <v>54</v>
      </c>
      <c r="N86" s="86" t="s">
        <v>55</v>
      </c>
    </row>
    <row r="87" spans="1:16" s="16" customFormat="1" x14ac:dyDescent="0.2">
      <c r="A87" s="34" t="s">
        <v>4</v>
      </c>
      <c r="B87" s="35"/>
      <c r="C87" s="87">
        <v>62116</v>
      </c>
      <c r="D87" s="87">
        <v>71969</v>
      </c>
      <c r="E87" s="87">
        <v>117730</v>
      </c>
      <c r="F87" s="87">
        <v>144934</v>
      </c>
      <c r="G87" s="87">
        <v>168283</v>
      </c>
      <c r="H87" s="87">
        <v>145313</v>
      </c>
      <c r="I87" s="87">
        <v>173824</v>
      </c>
      <c r="J87" s="87">
        <v>241229</v>
      </c>
      <c r="K87" s="87">
        <v>176471</v>
      </c>
      <c r="L87" s="87">
        <v>157230</v>
      </c>
      <c r="M87" s="87">
        <v>102711</v>
      </c>
      <c r="N87" s="87">
        <v>98940</v>
      </c>
      <c r="O87" s="28"/>
      <c r="P87" s="22"/>
    </row>
    <row r="88" spans="1:16" s="16" customFormat="1" x14ac:dyDescent="0.2">
      <c r="A88" s="40" t="s">
        <v>195</v>
      </c>
      <c r="B88" s="41"/>
      <c r="C88" s="88">
        <v>99589</v>
      </c>
      <c r="D88" s="88">
        <v>108791</v>
      </c>
      <c r="E88" s="88">
        <v>194353</v>
      </c>
      <c r="F88" s="88">
        <v>195553</v>
      </c>
      <c r="G88" s="88">
        <v>241828</v>
      </c>
      <c r="H88" s="88">
        <v>212892</v>
      </c>
      <c r="I88" s="88">
        <v>281662</v>
      </c>
      <c r="J88" s="88">
        <v>393352</v>
      </c>
      <c r="K88" s="88">
        <v>251360</v>
      </c>
      <c r="L88" s="88">
        <v>221284</v>
      </c>
      <c r="M88" s="88">
        <v>158509</v>
      </c>
      <c r="N88" s="88">
        <v>160947</v>
      </c>
      <c r="O88" s="28"/>
      <c r="P88" s="22"/>
    </row>
    <row r="89" spans="1:16" s="16" customFormat="1" x14ac:dyDescent="0.2">
      <c r="A89" s="40" t="s">
        <v>65</v>
      </c>
      <c r="B89" s="41"/>
      <c r="C89" s="89">
        <v>0.15255084560000001</v>
      </c>
      <c r="D89" s="89">
        <v>0.17632941090000001</v>
      </c>
      <c r="E89" s="89">
        <v>0.25133028549999997</v>
      </c>
      <c r="F89" s="89">
        <v>0.25649746800000001</v>
      </c>
      <c r="G89" s="89">
        <v>0.3038570948</v>
      </c>
      <c r="H89" s="89">
        <v>0.27291148450000002</v>
      </c>
      <c r="I89" s="89">
        <v>0.34410967190000002</v>
      </c>
      <c r="J89" s="89">
        <v>0.46812798509999998</v>
      </c>
      <c r="K89" s="89">
        <v>0.31931218659999999</v>
      </c>
      <c r="L89" s="89">
        <v>0.27954671339999998</v>
      </c>
      <c r="M89" s="89">
        <v>0.22090241150000001</v>
      </c>
      <c r="N89" s="89">
        <v>0.2215522583</v>
      </c>
      <c r="O89" s="28"/>
    </row>
    <row r="90" spans="1:16" s="16" customFormat="1" ht="13.5" thickBot="1" x14ac:dyDescent="0.25">
      <c r="A90" s="90" t="s">
        <v>3</v>
      </c>
      <c r="B90" s="91"/>
      <c r="C90" s="92">
        <v>1.6032745186424999</v>
      </c>
      <c r="D90" s="92">
        <v>1.5116369547999999</v>
      </c>
      <c r="E90" s="92">
        <v>1.6508366601546001</v>
      </c>
      <c r="F90" s="92">
        <v>1.3492555232037</v>
      </c>
      <c r="G90" s="92">
        <v>1.4370316668945</v>
      </c>
      <c r="H90" s="92">
        <v>1.465058184746</v>
      </c>
      <c r="I90" s="92">
        <v>1.6203861377025</v>
      </c>
      <c r="J90" s="92">
        <v>1.630616551078</v>
      </c>
      <c r="K90" s="92">
        <v>1.4243700098033001</v>
      </c>
      <c r="L90" s="92">
        <v>1.4073904471156999</v>
      </c>
      <c r="M90" s="92">
        <v>1.5432524267118</v>
      </c>
      <c r="N90" s="92">
        <v>1.6267131594905999</v>
      </c>
      <c r="O90" s="93"/>
    </row>
    <row r="94" spans="1:16" x14ac:dyDescent="0.2">
      <c r="D94" s="94">
        <v>1.5511012728278915</v>
      </c>
    </row>
    <row r="113" spans="1:12" ht="15.75" x14ac:dyDescent="0.25">
      <c r="A113" s="75" t="s">
        <v>18</v>
      </c>
    </row>
    <row r="115" spans="1:12" ht="13.5" thickBot="1" x14ac:dyDescent="0.25">
      <c r="A115" s="76"/>
      <c r="B115" s="76"/>
    </row>
    <row r="116" spans="1:12" x14ac:dyDescent="0.2">
      <c r="A116" s="34" t="s">
        <v>129</v>
      </c>
      <c r="B116" s="35"/>
      <c r="C116" s="36">
        <f>'M.V. CyL'!E22</f>
        <v>1635083</v>
      </c>
      <c r="L116" s="28"/>
    </row>
    <row r="117" spans="1:12" x14ac:dyDescent="0.2">
      <c r="A117" s="37" t="s">
        <v>179</v>
      </c>
      <c r="B117" s="38"/>
      <c r="C117" s="39">
        <f>'M.V. CyL'!E23</f>
        <v>1168451</v>
      </c>
      <c r="L117" s="28"/>
    </row>
    <row r="118" spans="1:12" x14ac:dyDescent="0.2">
      <c r="A118" s="37" t="s">
        <v>180</v>
      </c>
      <c r="B118" s="38"/>
      <c r="C118" s="39">
        <f>'M.V. CyL'!E24</f>
        <v>466632</v>
      </c>
      <c r="L118" s="28"/>
    </row>
    <row r="119" spans="1:12" x14ac:dyDescent="0.2">
      <c r="A119" s="40" t="s">
        <v>130</v>
      </c>
      <c r="B119" s="41"/>
      <c r="C119" s="42">
        <f>'M.V. CyL'!E25</f>
        <v>2615569</v>
      </c>
      <c r="L119" s="28"/>
    </row>
    <row r="120" spans="1:12" x14ac:dyDescent="0.2">
      <c r="A120" s="37" t="s">
        <v>181</v>
      </c>
      <c r="B120" s="38"/>
      <c r="C120" s="39">
        <f>'M.V. CyL'!E26</f>
        <v>1991681</v>
      </c>
      <c r="L120" s="28"/>
    </row>
    <row r="121" spans="1:12" x14ac:dyDescent="0.2">
      <c r="A121" s="37" t="s">
        <v>182</v>
      </c>
      <c r="B121" s="38"/>
      <c r="C121" s="39">
        <f>'M.V. CyL'!E27</f>
        <v>623888</v>
      </c>
      <c r="L121" s="28"/>
    </row>
    <row r="122" spans="1:12" x14ac:dyDescent="0.2">
      <c r="A122" s="40" t="s">
        <v>65</v>
      </c>
      <c r="B122" s="41"/>
      <c r="C122" s="62">
        <f>'M.V. CyL'!E28</f>
        <v>0.25534036681018213</v>
      </c>
      <c r="L122" s="28"/>
    </row>
    <row r="123" spans="1:12" x14ac:dyDescent="0.2">
      <c r="A123" s="44" t="s">
        <v>3</v>
      </c>
      <c r="B123" s="45"/>
      <c r="C123" s="63">
        <f>'M.V. CyL'!E29</f>
        <v>1.6</v>
      </c>
      <c r="L123" s="28"/>
    </row>
    <row r="124" spans="1:12" x14ac:dyDescent="0.2">
      <c r="A124" s="48" t="s">
        <v>183</v>
      </c>
      <c r="B124" s="49"/>
      <c r="C124" s="64">
        <f>'M.V. CyL'!E30</f>
        <v>1.7</v>
      </c>
      <c r="L124" s="28"/>
    </row>
    <row r="125" spans="1:12" ht="13.5" thickBot="1" x14ac:dyDescent="0.25">
      <c r="A125" s="51" t="s">
        <v>184</v>
      </c>
      <c r="B125" s="52"/>
      <c r="C125" s="65">
        <f>'M.V. CyL'!E31</f>
        <v>1.34</v>
      </c>
      <c r="L125" s="28"/>
    </row>
    <row r="128" spans="1:12" x14ac:dyDescent="0.2">
      <c r="A128" s="805" t="s">
        <v>185</v>
      </c>
      <c r="B128" s="806"/>
      <c r="C128" s="806"/>
      <c r="D128" s="806"/>
      <c r="E128" s="806"/>
      <c r="F128" s="806"/>
      <c r="G128" s="806"/>
      <c r="H128" s="806"/>
      <c r="I128" s="806"/>
    </row>
    <row r="129" spans="1:16" ht="13.5" thickBot="1" x14ac:dyDescent="0.25">
      <c r="A129" s="78"/>
      <c r="B129" s="78"/>
      <c r="C129" s="58" t="s">
        <v>13</v>
      </c>
      <c r="D129" s="58" t="s">
        <v>138</v>
      </c>
      <c r="E129" s="58" t="s">
        <v>561</v>
      </c>
      <c r="F129" s="58" t="s">
        <v>191</v>
      </c>
      <c r="G129" s="58" t="s">
        <v>124</v>
      </c>
      <c r="H129" s="58" t="s">
        <v>192</v>
      </c>
      <c r="I129" s="58" t="s">
        <v>193</v>
      </c>
    </row>
    <row r="130" spans="1:16" x14ac:dyDescent="0.2">
      <c r="A130" s="34" t="s">
        <v>129</v>
      </c>
      <c r="B130" s="35"/>
      <c r="C130" s="36">
        <f t="shared" ref="C130:C135" si="4">SUM(D130:I130)</f>
        <v>1635083</v>
      </c>
      <c r="D130" s="36">
        <v>1057733</v>
      </c>
      <c r="E130" s="36">
        <v>79108</v>
      </c>
      <c r="F130" s="36">
        <v>146704</v>
      </c>
      <c r="G130" s="36">
        <v>240206</v>
      </c>
      <c r="H130" s="36">
        <v>73887</v>
      </c>
      <c r="I130" s="36">
        <v>37445</v>
      </c>
    </row>
    <row r="131" spans="1:16" x14ac:dyDescent="0.2">
      <c r="A131" s="37" t="s">
        <v>179</v>
      </c>
      <c r="B131" s="38"/>
      <c r="C131" s="39">
        <f t="shared" si="4"/>
        <v>1168451</v>
      </c>
      <c r="D131" s="39">
        <v>809209</v>
      </c>
      <c r="E131" s="39">
        <v>55472</v>
      </c>
      <c r="F131" s="39">
        <v>110916</v>
      </c>
      <c r="G131" s="39">
        <v>95130</v>
      </c>
      <c r="H131" s="39">
        <v>63203</v>
      </c>
      <c r="I131" s="39">
        <v>34521</v>
      </c>
    </row>
    <row r="132" spans="1:16" x14ac:dyDescent="0.2">
      <c r="A132" s="37" t="s">
        <v>180</v>
      </c>
      <c r="B132" s="38"/>
      <c r="C132" s="39">
        <f t="shared" si="4"/>
        <v>466632</v>
      </c>
      <c r="D132" s="39">
        <v>248524</v>
      </c>
      <c r="E132" s="39">
        <v>23636</v>
      </c>
      <c r="F132" s="39">
        <v>35788</v>
      </c>
      <c r="G132" s="39">
        <v>145076</v>
      </c>
      <c r="H132" s="39">
        <v>10684</v>
      </c>
      <c r="I132" s="39">
        <v>2924</v>
      </c>
    </row>
    <row r="133" spans="1:16" x14ac:dyDescent="0.2">
      <c r="A133" s="40" t="s">
        <v>130</v>
      </c>
      <c r="B133" s="41"/>
      <c r="C133" s="42">
        <f t="shared" si="4"/>
        <v>2615569</v>
      </c>
      <c r="D133" s="42">
        <v>1606770</v>
      </c>
      <c r="E133" s="42">
        <v>191038</v>
      </c>
      <c r="F133" s="42">
        <v>265332</v>
      </c>
      <c r="G133" s="42">
        <v>300528</v>
      </c>
      <c r="H133" s="42">
        <v>166018</v>
      </c>
      <c r="I133" s="42">
        <v>85883</v>
      </c>
    </row>
    <row r="134" spans="1:16" x14ac:dyDescent="0.2">
      <c r="A134" s="37" t="s">
        <v>181</v>
      </c>
      <c r="B134" s="38"/>
      <c r="C134" s="39">
        <f t="shared" si="4"/>
        <v>1991681</v>
      </c>
      <c r="D134" s="39">
        <v>1245155</v>
      </c>
      <c r="E134" s="39">
        <v>161060</v>
      </c>
      <c r="F134" s="39">
        <v>219291</v>
      </c>
      <c r="G134" s="39">
        <v>142089</v>
      </c>
      <c r="H134" s="39">
        <v>145111</v>
      </c>
      <c r="I134" s="39">
        <v>78975</v>
      </c>
    </row>
    <row r="135" spans="1:16" ht="13.5" thickBot="1" x14ac:dyDescent="0.25">
      <c r="A135" s="79" t="s">
        <v>182</v>
      </c>
      <c r="B135" s="80"/>
      <c r="C135" s="81">
        <f t="shared" si="4"/>
        <v>623888</v>
      </c>
      <c r="D135" s="81">
        <v>361615</v>
      </c>
      <c r="E135" s="39">
        <v>29978</v>
      </c>
      <c r="F135" s="39">
        <v>46041</v>
      </c>
      <c r="G135" s="39">
        <v>158439</v>
      </c>
      <c r="H135" s="39">
        <v>20907</v>
      </c>
      <c r="I135" s="39">
        <v>6908</v>
      </c>
    </row>
    <row r="136" spans="1:16" ht="13.5" thickBot="1" x14ac:dyDescent="0.25">
      <c r="C136" s="82" t="s">
        <v>194</v>
      </c>
      <c r="D136" s="83">
        <f>D130/$C$130</f>
        <v>0.64689865896715948</v>
      </c>
      <c r="E136" s="83">
        <f t="shared" ref="E136:I136" si="5">E130/$C$130</f>
        <v>4.8381641788215031E-2</v>
      </c>
      <c r="F136" s="83">
        <f t="shared" si="5"/>
        <v>8.9722662396954769E-2</v>
      </c>
      <c r="G136" s="83">
        <f t="shared" si="5"/>
        <v>0.1469075270185061</v>
      </c>
      <c r="H136" s="83">
        <f t="shared" si="5"/>
        <v>4.5188531713680591E-2</v>
      </c>
      <c r="I136" s="83">
        <f t="shared" si="5"/>
        <v>2.2900978115484045E-2</v>
      </c>
    </row>
    <row r="139" spans="1:16" ht="13.5" thickBot="1" x14ac:dyDescent="0.25"/>
    <row r="140" spans="1:16" ht="13.5" thickBot="1" x14ac:dyDescent="0.25">
      <c r="A140" s="56"/>
      <c r="B140" s="56"/>
      <c r="C140" s="84" t="s">
        <v>44</v>
      </c>
      <c r="D140" s="85" t="s">
        <v>45</v>
      </c>
      <c r="E140" s="85" t="s">
        <v>46</v>
      </c>
      <c r="F140" s="85" t="s">
        <v>47</v>
      </c>
      <c r="G140" s="85" t="s">
        <v>48</v>
      </c>
      <c r="H140" s="85" t="s">
        <v>49</v>
      </c>
      <c r="I140" s="86" t="s">
        <v>50</v>
      </c>
      <c r="J140" s="86" t="s">
        <v>51</v>
      </c>
      <c r="K140" s="84" t="s">
        <v>52</v>
      </c>
      <c r="L140" s="86" t="s">
        <v>53</v>
      </c>
      <c r="M140" s="86" t="s">
        <v>54</v>
      </c>
      <c r="N140" s="86" t="s">
        <v>55</v>
      </c>
    </row>
    <row r="141" spans="1:16" s="16" customFormat="1" x14ac:dyDescent="0.2">
      <c r="A141" s="34" t="s">
        <v>4</v>
      </c>
      <c r="B141" s="35"/>
      <c r="C141" s="87">
        <v>52045</v>
      </c>
      <c r="D141" s="87">
        <v>61431</v>
      </c>
      <c r="E141" s="87">
        <v>103666</v>
      </c>
      <c r="F141" s="87">
        <v>124069</v>
      </c>
      <c r="G141" s="87">
        <v>187647</v>
      </c>
      <c r="H141" s="87">
        <v>169430</v>
      </c>
      <c r="I141" s="87">
        <v>183408</v>
      </c>
      <c r="J141" s="87">
        <v>252056</v>
      </c>
      <c r="K141" s="87">
        <v>167568</v>
      </c>
      <c r="L141" s="87">
        <v>148028</v>
      </c>
      <c r="M141" s="87">
        <v>104817</v>
      </c>
      <c r="N141" s="87">
        <v>80918</v>
      </c>
      <c r="O141" s="28"/>
      <c r="P141" s="22"/>
    </row>
    <row r="142" spans="1:16" s="16" customFormat="1" x14ac:dyDescent="0.2">
      <c r="A142" s="40" t="s">
        <v>195</v>
      </c>
      <c r="B142" s="41"/>
      <c r="C142" s="88">
        <v>91997</v>
      </c>
      <c r="D142" s="88">
        <v>104463</v>
      </c>
      <c r="E142" s="88">
        <v>174695</v>
      </c>
      <c r="F142" s="88">
        <v>185918</v>
      </c>
      <c r="G142" s="88">
        <v>252091</v>
      </c>
      <c r="H142" s="88">
        <v>255773</v>
      </c>
      <c r="I142" s="88">
        <v>326208</v>
      </c>
      <c r="J142" s="88">
        <v>433728</v>
      </c>
      <c r="K142" s="88">
        <v>255475</v>
      </c>
      <c r="L142" s="88">
        <v>230457</v>
      </c>
      <c r="M142" s="88">
        <v>170189</v>
      </c>
      <c r="N142" s="88">
        <v>134575</v>
      </c>
      <c r="O142" s="28"/>
      <c r="P142" s="22"/>
    </row>
    <row r="143" spans="1:16" s="16" customFormat="1" x14ac:dyDescent="0.2">
      <c r="A143" s="40" t="s">
        <v>65</v>
      </c>
      <c r="B143" s="41"/>
      <c r="C143" s="89">
        <v>0.1340089991</v>
      </c>
      <c r="D143" s="89">
        <v>0.1669068007</v>
      </c>
      <c r="E143" s="89">
        <v>0.2012160419</v>
      </c>
      <c r="F143" s="89">
        <v>0.2159695723</v>
      </c>
      <c r="G143" s="89">
        <v>0.27827931649999998</v>
      </c>
      <c r="H143" s="89">
        <v>0.2757452682</v>
      </c>
      <c r="I143" s="89">
        <v>0.33071018099999999</v>
      </c>
      <c r="J143" s="89">
        <v>0.42824749540000001</v>
      </c>
      <c r="K143" s="89">
        <v>0.27876843810000002</v>
      </c>
      <c r="L143" s="89">
        <v>0.26481009059999999</v>
      </c>
      <c r="M143" s="89">
        <v>0.2100806972</v>
      </c>
      <c r="N143" s="89">
        <v>0.18074028419999999</v>
      </c>
      <c r="O143" s="28"/>
      <c r="P143" s="95"/>
    </row>
    <row r="144" spans="1:16" s="16" customFormat="1" ht="13.5" thickBot="1" x14ac:dyDescent="0.25">
      <c r="A144" s="90" t="s">
        <v>3</v>
      </c>
      <c r="B144" s="91"/>
      <c r="C144" s="92">
        <v>1.7676433855317999</v>
      </c>
      <c r="D144" s="92">
        <v>1.7004932363139</v>
      </c>
      <c r="E144" s="92">
        <v>1.6851716088205999</v>
      </c>
      <c r="F144" s="92">
        <v>1.4985048642287999</v>
      </c>
      <c r="G144" s="92">
        <v>1.3434320825806001</v>
      </c>
      <c r="H144" s="92">
        <v>1.5096086879537001</v>
      </c>
      <c r="I144" s="92">
        <v>1.7785919916252</v>
      </c>
      <c r="J144" s="92">
        <v>1.7207604659282001</v>
      </c>
      <c r="K144" s="92">
        <v>1.5246049365034</v>
      </c>
      <c r="L144" s="92">
        <v>1.5568473532034</v>
      </c>
      <c r="M144" s="92">
        <v>1.6236774569011001</v>
      </c>
      <c r="N144" s="92">
        <v>1.6631033886155999</v>
      </c>
      <c r="O144" s="93"/>
      <c r="P144" s="95"/>
    </row>
    <row r="145" spans="16:16" x14ac:dyDescent="0.2">
      <c r="P145" s="95"/>
    </row>
    <row r="146" spans="16:16" x14ac:dyDescent="0.2">
      <c r="P146" s="95"/>
    </row>
    <row r="147" spans="16:16" x14ac:dyDescent="0.2">
      <c r="P147" s="95"/>
    </row>
    <row r="148" spans="16:16" x14ac:dyDescent="0.2">
      <c r="P148" s="54"/>
    </row>
    <row r="149" spans="16:16" x14ac:dyDescent="0.2">
      <c r="P149" s="95"/>
    </row>
    <row r="150" spans="16:16" x14ac:dyDescent="0.2">
      <c r="P150" s="77"/>
    </row>
    <row r="151" spans="16:16" x14ac:dyDescent="0.2">
      <c r="P151" s="77"/>
    </row>
    <row r="152" spans="16:16" x14ac:dyDescent="0.2">
      <c r="P152" s="77"/>
    </row>
    <row r="167" spans="1:12" ht="15.75" x14ac:dyDescent="0.25">
      <c r="A167" s="75" t="s">
        <v>7</v>
      </c>
    </row>
    <row r="169" spans="1:12" ht="13.5" thickBot="1" x14ac:dyDescent="0.25">
      <c r="A169" s="76"/>
      <c r="B169" s="76"/>
    </row>
    <row r="170" spans="1:12" x14ac:dyDescent="0.2">
      <c r="A170" s="34" t="s">
        <v>129</v>
      </c>
      <c r="B170" s="35"/>
      <c r="C170" s="36">
        <f>'M.V. CyL'!F22</f>
        <v>480260</v>
      </c>
      <c r="L170" s="28"/>
    </row>
    <row r="171" spans="1:12" x14ac:dyDescent="0.2">
      <c r="A171" s="37" t="s">
        <v>179</v>
      </c>
      <c r="B171" s="38"/>
      <c r="C171" s="39">
        <f>'M.V. CyL'!F23</f>
        <v>322281</v>
      </c>
      <c r="L171" s="28"/>
    </row>
    <row r="172" spans="1:12" x14ac:dyDescent="0.2">
      <c r="A172" s="37" t="s">
        <v>180</v>
      </c>
      <c r="B172" s="38"/>
      <c r="C172" s="39">
        <f>'M.V. CyL'!F24</f>
        <v>157979</v>
      </c>
      <c r="L172" s="28"/>
    </row>
    <row r="173" spans="1:12" x14ac:dyDescent="0.2">
      <c r="A173" s="40" t="s">
        <v>130</v>
      </c>
      <c r="B173" s="41"/>
      <c r="C173" s="42">
        <f>'M.V. CyL'!F25</f>
        <v>808353</v>
      </c>
      <c r="L173" s="28"/>
    </row>
    <row r="174" spans="1:12" x14ac:dyDescent="0.2">
      <c r="A174" s="37" t="s">
        <v>181</v>
      </c>
      <c r="B174" s="38"/>
      <c r="C174" s="39">
        <f>'M.V. CyL'!F26</f>
        <v>617421</v>
      </c>
      <c r="L174" s="28"/>
    </row>
    <row r="175" spans="1:12" x14ac:dyDescent="0.2">
      <c r="A175" s="37" t="s">
        <v>182</v>
      </c>
      <c r="B175" s="38"/>
      <c r="C175" s="39">
        <f>'M.V. CyL'!F27</f>
        <v>190932</v>
      </c>
      <c r="L175" s="28"/>
    </row>
    <row r="176" spans="1:12" x14ac:dyDescent="0.2">
      <c r="A176" s="40" t="s">
        <v>65</v>
      </c>
      <c r="B176" s="41"/>
      <c r="C176" s="62">
        <f>'M.V. CyL'!F28</f>
        <v>0.28210707109178695</v>
      </c>
      <c r="L176" s="28"/>
    </row>
    <row r="177" spans="1:12" x14ac:dyDescent="0.2">
      <c r="A177" s="44" t="s">
        <v>3</v>
      </c>
      <c r="B177" s="45"/>
      <c r="C177" s="63">
        <f>'M.V. CyL'!F29</f>
        <v>1.68</v>
      </c>
      <c r="L177" s="28"/>
    </row>
    <row r="178" spans="1:12" x14ac:dyDescent="0.2">
      <c r="A178" s="48" t="s">
        <v>183</v>
      </c>
      <c r="B178" s="49"/>
      <c r="C178" s="64">
        <f>'M.V. CyL'!F30</f>
        <v>1.92</v>
      </c>
      <c r="L178" s="28"/>
    </row>
    <row r="179" spans="1:12" ht="13.5" thickBot="1" x14ac:dyDescent="0.25">
      <c r="A179" s="51" t="s">
        <v>184</v>
      </c>
      <c r="B179" s="52"/>
      <c r="C179" s="65">
        <f>'M.V. CyL'!F31</f>
        <v>1.21</v>
      </c>
      <c r="L179" s="28"/>
    </row>
    <row r="182" spans="1:12" x14ac:dyDescent="0.2">
      <c r="A182" s="805" t="s">
        <v>185</v>
      </c>
      <c r="B182" s="806"/>
      <c r="C182" s="806"/>
      <c r="D182" s="806"/>
      <c r="E182" s="806"/>
      <c r="F182" s="806"/>
      <c r="G182" s="806"/>
      <c r="H182" s="806"/>
      <c r="I182" s="806"/>
    </row>
    <row r="183" spans="1:12" ht="13.5" thickBot="1" x14ac:dyDescent="0.25">
      <c r="A183" s="78"/>
      <c r="B183" s="78"/>
      <c r="C183" s="58" t="s">
        <v>13</v>
      </c>
      <c r="D183" s="58" t="s">
        <v>138</v>
      </c>
      <c r="E183" s="58" t="s">
        <v>561</v>
      </c>
      <c r="F183" s="58" t="s">
        <v>191</v>
      </c>
      <c r="G183" s="58" t="s">
        <v>124</v>
      </c>
      <c r="H183" s="58" t="s">
        <v>192</v>
      </c>
      <c r="I183" s="58" t="s">
        <v>193</v>
      </c>
    </row>
    <row r="184" spans="1:12" x14ac:dyDescent="0.2">
      <c r="A184" s="34" t="s">
        <v>129</v>
      </c>
      <c r="B184" s="35"/>
      <c r="C184" s="36">
        <f t="shared" ref="C184:C189" si="6">SUM(D184:I184)</f>
        <v>480260</v>
      </c>
      <c r="D184" s="36">
        <v>336002</v>
      </c>
      <c r="E184" s="36">
        <v>7326</v>
      </c>
      <c r="F184" s="36">
        <v>60598</v>
      </c>
      <c r="G184" s="36">
        <v>56756</v>
      </c>
      <c r="H184" s="36">
        <v>11502</v>
      </c>
      <c r="I184" s="36">
        <v>8076</v>
      </c>
    </row>
    <row r="185" spans="1:12" x14ac:dyDescent="0.2">
      <c r="A185" s="37" t="s">
        <v>179</v>
      </c>
      <c r="B185" s="38"/>
      <c r="C185" s="39">
        <f t="shared" si="6"/>
        <v>322281</v>
      </c>
      <c r="D185" s="39">
        <v>236671</v>
      </c>
      <c r="E185" s="39">
        <v>5798</v>
      </c>
      <c r="F185" s="39">
        <v>50111</v>
      </c>
      <c r="G185" s="39">
        <v>13493</v>
      </c>
      <c r="H185" s="39">
        <v>10028</v>
      </c>
      <c r="I185" s="39">
        <v>6180</v>
      </c>
    </row>
    <row r="186" spans="1:12" x14ac:dyDescent="0.2">
      <c r="A186" s="37" t="s">
        <v>180</v>
      </c>
      <c r="B186" s="38"/>
      <c r="C186" s="39">
        <f t="shared" si="6"/>
        <v>157979</v>
      </c>
      <c r="D186" s="39">
        <v>99331</v>
      </c>
      <c r="E186" s="39">
        <v>1528</v>
      </c>
      <c r="F186" s="39">
        <v>10487</v>
      </c>
      <c r="G186" s="39">
        <v>43263</v>
      </c>
      <c r="H186" s="39">
        <v>1474</v>
      </c>
      <c r="I186" s="39">
        <v>1896</v>
      </c>
    </row>
    <row r="187" spans="1:12" x14ac:dyDescent="0.2">
      <c r="A187" s="40" t="s">
        <v>130</v>
      </c>
      <c r="B187" s="41"/>
      <c r="C187" s="42">
        <f t="shared" si="6"/>
        <v>808353</v>
      </c>
      <c r="D187" s="42">
        <v>555848</v>
      </c>
      <c r="E187" s="42">
        <v>18683</v>
      </c>
      <c r="F187" s="42">
        <v>126138</v>
      </c>
      <c r="G187" s="42">
        <v>61630</v>
      </c>
      <c r="H187" s="42">
        <v>24310</v>
      </c>
      <c r="I187" s="42">
        <v>21744</v>
      </c>
    </row>
    <row r="188" spans="1:12" x14ac:dyDescent="0.2">
      <c r="A188" s="37" t="s">
        <v>181</v>
      </c>
      <c r="B188" s="38"/>
      <c r="C188" s="39">
        <f t="shared" si="6"/>
        <v>617421</v>
      </c>
      <c r="D188" s="39">
        <v>433687</v>
      </c>
      <c r="E188" s="39">
        <v>15645</v>
      </c>
      <c r="F188" s="39">
        <v>110890</v>
      </c>
      <c r="G188" s="39">
        <v>17829</v>
      </c>
      <c r="H188" s="39">
        <v>21305</v>
      </c>
      <c r="I188" s="39">
        <v>18065</v>
      </c>
    </row>
    <row r="189" spans="1:12" ht="13.5" thickBot="1" x14ac:dyDescent="0.25">
      <c r="A189" s="79" t="s">
        <v>182</v>
      </c>
      <c r="B189" s="80"/>
      <c r="C189" s="81">
        <f t="shared" si="6"/>
        <v>190932</v>
      </c>
      <c r="D189" s="81">
        <v>122161</v>
      </c>
      <c r="E189" s="39">
        <v>3038</v>
      </c>
      <c r="F189" s="39">
        <v>15248</v>
      </c>
      <c r="G189" s="39">
        <v>43801</v>
      </c>
      <c r="H189" s="39">
        <v>3005</v>
      </c>
      <c r="I189" s="39">
        <v>3679</v>
      </c>
    </row>
    <row r="190" spans="1:12" ht="13.5" thickBot="1" x14ac:dyDescent="0.25">
      <c r="C190" s="82" t="s">
        <v>194</v>
      </c>
      <c r="D190" s="83">
        <f>D184/$C$184</f>
        <v>0.6996252030150335</v>
      </c>
      <c r="E190" s="83">
        <f t="shared" ref="E190:I190" si="7">E184/$C$184</f>
        <v>1.5254237288135594E-2</v>
      </c>
      <c r="F190" s="83">
        <f t="shared" si="7"/>
        <v>0.12617748719443636</v>
      </c>
      <c r="G190" s="83">
        <f t="shared" si="7"/>
        <v>0.11817765377087411</v>
      </c>
      <c r="H190" s="83">
        <f t="shared" si="7"/>
        <v>2.3949527339357849E-2</v>
      </c>
      <c r="I190" s="83">
        <f t="shared" si="7"/>
        <v>1.681589139216258E-2</v>
      </c>
    </row>
    <row r="193" spans="1:16" ht="13.5" thickBot="1" x14ac:dyDescent="0.25"/>
    <row r="194" spans="1:16" ht="13.5" thickBot="1" x14ac:dyDescent="0.25">
      <c r="A194" s="56"/>
      <c r="B194" s="56"/>
      <c r="C194" s="84" t="s">
        <v>44</v>
      </c>
      <c r="D194" s="85" t="s">
        <v>45</v>
      </c>
      <c r="E194" s="85" t="s">
        <v>46</v>
      </c>
      <c r="F194" s="85" t="s">
        <v>47</v>
      </c>
      <c r="G194" s="85" t="s">
        <v>48</v>
      </c>
      <c r="H194" s="85" t="s">
        <v>49</v>
      </c>
      <c r="I194" s="86" t="s">
        <v>50</v>
      </c>
      <c r="J194" s="86" t="s">
        <v>51</v>
      </c>
      <c r="K194" s="84" t="s">
        <v>52</v>
      </c>
      <c r="L194" s="86" t="s">
        <v>53</v>
      </c>
      <c r="M194" s="86" t="s">
        <v>54</v>
      </c>
      <c r="N194" s="86" t="s">
        <v>55</v>
      </c>
    </row>
    <row r="195" spans="1:16" s="16" customFormat="1" x14ac:dyDescent="0.2">
      <c r="A195" s="34" t="s">
        <v>4</v>
      </c>
      <c r="B195" s="35"/>
      <c r="C195" s="87">
        <v>13163</v>
      </c>
      <c r="D195" s="87">
        <v>15649</v>
      </c>
      <c r="E195" s="87">
        <v>30916</v>
      </c>
      <c r="F195" s="87">
        <v>39791</v>
      </c>
      <c r="G195" s="87">
        <v>54386</v>
      </c>
      <c r="H195" s="87">
        <v>45496</v>
      </c>
      <c r="I195" s="87">
        <v>49101</v>
      </c>
      <c r="J195" s="87">
        <v>66398</v>
      </c>
      <c r="K195" s="87">
        <v>64345</v>
      </c>
      <c r="L195" s="87">
        <v>44356</v>
      </c>
      <c r="M195" s="87">
        <v>27736</v>
      </c>
      <c r="N195" s="87">
        <v>28923</v>
      </c>
      <c r="O195" s="28"/>
      <c r="P195" s="22"/>
    </row>
    <row r="196" spans="1:16" s="16" customFormat="1" x14ac:dyDescent="0.2">
      <c r="A196" s="40" t="s">
        <v>195</v>
      </c>
      <c r="B196" s="41"/>
      <c r="C196" s="88">
        <v>23042</v>
      </c>
      <c r="D196" s="88">
        <v>27134</v>
      </c>
      <c r="E196" s="88">
        <v>57436</v>
      </c>
      <c r="F196" s="88">
        <v>64505</v>
      </c>
      <c r="G196" s="88">
        <v>79977</v>
      </c>
      <c r="H196" s="88">
        <v>74743</v>
      </c>
      <c r="I196" s="88">
        <v>84880</v>
      </c>
      <c r="J196" s="88">
        <v>124207</v>
      </c>
      <c r="K196" s="88">
        <v>94747</v>
      </c>
      <c r="L196" s="88">
        <v>72622</v>
      </c>
      <c r="M196" s="88">
        <v>50988</v>
      </c>
      <c r="N196" s="88">
        <v>54072</v>
      </c>
      <c r="O196" s="28"/>
      <c r="P196" s="22"/>
    </row>
    <row r="197" spans="1:16" s="16" customFormat="1" x14ac:dyDescent="0.2">
      <c r="A197" s="40" t="s">
        <v>65</v>
      </c>
      <c r="B197" s="41"/>
      <c r="C197" s="89">
        <v>0.1332537097</v>
      </c>
      <c r="D197" s="89">
        <v>0.16435569720000001</v>
      </c>
      <c r="E197" s="89">
        <v>0.22437405299999999</v>
      </c>
      <c r="F197" s="89">
        <v>0.25624047230000002</v>
      </c>
      <c r="G197" s="89">
        <v>0.30097915780000001</v>
      </c>
      <c r="H197" s="89">
        <v>0.2911993974</v>
      </c>
      <c r="I197" s="89">
        <v>0.300131698</v>
      </c>
      <c r="J197" s="89">
        <v>0.43132213200000002</v>
      </c>
      <c r="K197" s="89">
        <v>0.36542637290000002</v>
      </c>
      <c r="L197" s="89">
        <v>0.30296490059999998</v>
      </c>
      <c r="M197" s="89">
        <v>0.2326672283</v>
      </c>
      <c r="N197" s="89">
        <v>0.26961663609999997</v>
      </c>
      <c r="O197" s="28"/>
      <c r="P197" s="95"/>
    </row>
    <row r="198" spans="1:16" s="16" customFormat="1" ht="13.5" thickBot="1" x14ac:dyDescent="0.25">
      <c r="A198" s="90" t="s">
        <v>3</v>
      </c>
      <c r="B198" s="91"/>
      <c r="C198" s="92">
        <v>1.7505128010332001</v>
      </c>
      <c r="D198" s="92">
        <v>1.7339127100773</v>
      </c>
      <c r="E198" s="92">
        <v>1.8578082546254</v>
      </c>
      <c r="F198" s="92">
        <v>1.6210952225377999</v>
      </c>
      <c r="G198" s="92">
        <v>1.4705438899717</v>
      </c>
      <c r="H198" s="92">
        <v>1.6428477228767</v>
      </c>
      <c r="I198" s="92">
        <v>1.7286816969104</v>
      </c>
      <c r="J198" s="92">
        <v>1.8706436940872</v>
      </c>
      <c r="K198" s="92">
        <v>1.4724842645116001</v>
      </c>
      <c r="L198" s="92">
        <v>1.6372531337361</v>
      </c>
      <c r="M198" s="92">
        <v>1.8383328526103</v>
      </c>
      <c r="N198" s="92">
        <v>1.8695156104138999</v>
      </c>
      <c r="O198" s="93"/>
      <c r="P198" s="95"/>
    </row>
    <row r="199" spans="1:16" x14ac:dyDescent="0.2">
      <c r="P199" s="95"/>
    </row>
    <row r="200" spans="1:16" x14ac:dyDescent="0.2">
      <c r="P200" s="95"/>
    </row>
    <row r="201" spans="1:16" x14ac:dyDescent="0.2">
      <c r="P201" s="95"/>
    </row>
    <row r="202" spans="1:16" x14ac:dyDescent="0.2">
      <c r="P202" s="54"/>
    </row>
    <row r="203" spans="1:16" x14ac:dyDescent="0.2">
      <c r="P203" s="95"/>
    </row>
    <row r="204" spans="1:16" x14ac:dyDescent="0.2">
      <c r="P204" s="77"/>
    </row>
    <row r="205" spans="1:16" x14ac:dyDescent="0.2">
      <c r="P205" s="77"/>
    </row>
    <row r="206" spans="1:16" x14ac:dyDescent="0.2">
      <c r="P206" s="77"/>
    </row>
    <row r="221" spans="1:12" ht="15.75" x14ac:dyDescent="0.25">
      <c r="A221" s="75" t="s">
        <v>8</v>
      </c>
    </row>
    <row r="223" spans="1:12" ht="13.5" thickBot="1" x14ac:dyDescent="0.25">
      <c r="A223" s="76"/>
      <c r="B223" s="76"/>
    </row>
    <row r="224" spans="1:12" x14ac:dyDescent="0.2">
      <c r="A224" s="34" t="s">
        <v>129</v>
      </c>
      <c r="B224" s="35"/>
      <c r="C224" s="36">
        <f>'M.V. CyL'!G22</f>
        <v>1622930</v>
      </c>
      <c r="L224" s="28"/>
    </row>
    <row r="225" spans="1:12" x14ac:dyDescent="0.2">
      <c r="A225" s="37" t="s">
        <v>179</v>
      </c>
      <c r="B225" s="38"/>
      <c r="C225" s="39">
        <f>'M.V. CyL'!G23</f>
        <v>1093849</v>
      </c>
      <c r="L225" s="28"/>
    </row>
    <row r="226" spans="1:12" x14ac:dyDescent="0.2">
      <c r="A226" s="37" t="s">
        <v>180</v>
      </c>
      <c r="B226" s="38"/>
      <c r="C226" s="39">
        <f>'M.V. CyL'!G24</f>
        <v>529081</v>
      </c>
      <c r="L226" s="28"/>
    </row>
    <row r="227" spans="1:12" x14ac:dyDescent="0.2">
      <c r="A227" s="40" t="s">
        <v>130</v>
      </c>
      <c r="B227" s="41"/>
      <c r="C227" s="42">
        <f>'M.V. CyL'!G25</f>
        <v>2691686</v>
      </c>
      <c r="L227" s="28"/>
    </row>
    <row r="228" spans="1:12" x14ac:dyDescent="0.2">
      <c r="A228" s="37" t="s">
        <v>181</v>
      </c>
      <c r="B228" s="38"/>
      <c r="C228" s="39">
        <f>'M.V. CyL'!G26</f>
        <v>1856391</v>
      </c>
      <c r="L228" s="28"/>
    </row>
    <row r="229" spans="1:12" x14ac:dyDescent="0.2">
      <c r="A229" s="37" t="s">
        <v>182</v>
      </c>
      <c r="B229" s="38"/>
      <c r="C229" s="39">
        <f>'M.V. CyL'!G27</f>
        <v>835295</v>
      </c>
      <c r="L229" s="28"/>
    </row>
    <row r="230" spans="1:12" x14ac:dyDescent="0.2">
      <c r="A230" s="40" t="s">
        <v>65</v>
      </c>
      <c r="B230" s="41"/>
      <c r="C230" s="62">
        <f>'M.V. CyL'!G28</f>
        <v>0.32389835889523805</v>
      </c>
      <c r="L230" s="28"/>
    </row>
    <row r="231" spans="1:12" x14ac:dyDescent="0.2">
      <c r="A231" s="44" t="s">
        <v>3</v>
      </c>
      <c r="B231" s="45"/>
      <c r="C231" s="63">
        <f>'M.V. CyL'!G29</f>
        <v>1.66</v>
      </c>
      <c r="K231" s="54"/>
      <c r="L231" s="28"/>
    </row>
    <row r="232" spans="1:12" x14ac:dyDescent="0.2">
      <c r="A232" s="48" t="s">
        <v>183</v>
      </c>
      <c r="B232" s="49"/>
      <c r="C232" s="64">
        <f>'M.V. CyL'!G30</f>
        <v>1.7</v>
      </c>
      <c r="L232" s="28"/>
    </row>
    <row r="233" spans="1:12" ht="13.5" thickBot="1" x14ac:dyDescent="0.25">
      <c r="A233" s="51" t="s">
        <v>184</v>
      </c>
      <c r="B233" s="52"/>
      <c r="C233" s="65">
        <f>'M.V. CyL'!G31</f>
        <v>1.58</v>
      </c>
      <c r="K233" s="21"/>
      <c r="L233" s="28"/>
    </row>
    <row r="236" spans="1:12" x14ac:dyDescent="0.2">
      <c r="A236" s="805" t="s">
        <v>185</v>
      </c>
      <c r="B236" s="806"/>
      <c r="C236" s="806"/>
      <c r="D236" s="806"/>
      <c r="E236" s="806"/>
      <c r="F236" s="806"/>
      <c r="G236" s="806"/>
      <c r="H236" s="806"/>
      <c r="I236" s="806"/>
    </row>
    <row r="237" spans="1:12" ht="13.5" thickBot="1" x14ac:dyDescent="0.25">
      <c r="A237" s="78"/>
      <c r="B237" s="78"/>
      <c r="C237" s="58" t="s">
        <v>13</v>
      </c>
      <c r="D237" s="58" t="s">
        <v>138</v>
      </c>
      <c r="E237" s="58" t="s">
        <v>561</v>
      </c>
      <c r="F237" s="58" t="s">
        <v>191</v>
      </c>
      <c r="G237" s="58" t="s">
        <v>124</v>
      </c>
      <c r="H237" s="58" t="s">
        <v>192</v>
      </c>
      <c r="I237" s="58" t="s">
        <v>193</v>
      </c>
    </row>
    <row r="238" spans="1:12" x14ac:dyDescent="0.2">
      <c r="A238" s="34" t="s">
        <v>129</v>
      </c>
      <c r="B238" s="35"/>
      <c r="C238" s="36">
        <f t="shared" ref="C238:C243" si="8">SUM(D238:I238)</f>
        <v>1622930</v>
      </c>
      <c r="D238" s="36">
        <v>1222430</v>
      </c>
      <c r="E238" s="36">
        <v>78136</v>
      </c>
      <c r="F238" s="36">
        <v>115143</v>
      </c>
      <c r="G238" s="36">
        <v>12187</v>
      </c>
      <c r="H238" s="36">
        <v>83854</v>
      </c>
      <c r="I238" s="36">
        <v>111180</v>
      </c>
      <c r="J238" s="60"/>
    </row>
    <row r="239" spans="1:12" x14ac:dyDescent="0.2">
      <c r="A239" s="37" t="s">
        <v>179</v>
      </c>
      <c r="B239" s="38"/>
      <c r="C239" s="39">
        <f t="shared" si="8"/>
        <v>1093849</v>
      </c>
      <c r="D239" s="39">
        <v>816783</v>
      </c>
      <c r="E239" s="39">
        <v>30687</v>
      </c>
      <c r="F239" s="39">
        <v>104568</v>
      </c>
      <c r="G239" s="39">
        <v>8643</v>
      </c>
      <c r="H239" s="39">
        <v>53146</v>
      </c>
      <c r="I239" s="39">
        <v>80022</v>
      </c>
      <c r="J239" s="60"/>
    </row>
    <row r="240" spans="1:12" x14ac:dyDescent="0.2">
      <c r="A240" s="37" t="s">
        <v>180</v>
      </c>
      <c r="B240" s="38"/>
      <c r="C240" s="39">
        <f t="shared" si="8"/>
        <v>529081</v>
      </c>
      <c r="D240" s="39">
        <v>405647</v>
      </c>
      <c r="E240" s="39">
        <v>47449</v>
      </c>
      <c r="F240" s="39">
        <v>10575</v>
      </c>
      <c r="G240" s="39">
        <v>3544</v>
      </c>
      <c r="H240" s="39">
        <v>30708</v>
      </c>
      <c r="I240" s="39">
        <v>31158</v>
      </c>
      <c r="J240" s="60"/>
    </row>
    <row r="241" spans="1:16" x14ac:dyDescent="0.2">
      <c r="A241" s="40" t="s">
        <v>130</v>
      </c>
      <c r="B241" s="41"/>
      <c r="C241" s="42">
        <f t="shared" si="8"/>
        <v>2691686</v>
      </c>
      <c r="D241" s="42">
        <v>1857371</v>
      </c>
      <c r="E241" s="42">
        <v>160994</v>
      </c>
      <c r="F241" s="42">
        <v>222441</v>
      </c>
      <c r="G241" s="42">
        <v>18035</v>
      </c>
      <c r="H241" s="42">
        <v>209874</v>
      </c>
      <c r="I241" s="42">
        <v>222971</v>
      </c>
      <c r="J241" s="60"/>
    </row>
    <row r="242" spans="1:16" x14ac:dyDescent="0.2">
      <c r="A242" s="37" t="s">
        <v>181</v>
      </c>
      <c r="B242" s="38"/>
      <c r="C242" s="39">
        <f t="shared" si="8"/>
        <v>1856391</v>
      </c>
      <c r="D242" s="39">
        <v>1272983</v>
      </c>
      <c r="E242" s="39">
        <v>72055</v>
      </c>
      <c r="F242" s="39">
        <v>206069</v>
      </c>
      <c r="G242" s="39">
        <v>13360</v>
      </c>
      <c r="H242" s="39">
        <v>130319</v>
      </c>
      <c r="I242" s="39">
        <v>161605</v>
      </c>
      <c r="J242" s="60"/>
    </row>
    <row r="243" spans="1:16" ht="13.5" thickBot="1" x14ac:dyDescent="0.25">
      <c r="A243" s="79" t="s">
        <v>182</v>
      </c>
      <c r="B243" s="80"/>
      <c r="C243" s="81">
        <f t="shared" si="8"/>
        <v>835295</v>
      </c>
      <c r="D243" s="81">
        <v>584388</v>
      </c>
      <c r="E243" s="39">
        <v>88939</v>
      </c>
      <c r="F243" s="39">
        <v>16372</v>
      </c>
      <c r="G243" s="39">
        <v>4675</v>
      </c>
      <c r="H243" s="39">
        <v>79555</v>
      </c>
      <c r="I243" s="39">
        <v>61366</v>
      </c>
      <c r="J243" s="60"/>
    </row>
    <row r="244" spans="1:16" ht="13.5" thickBot="1" x14ac:dyDescent="0.25">
      <c r="C244" s="82" t="s">
        <v>194</v>
      </c>
      <c r="D244" s="83">
        <f>D238/$C$238</f>
        <v>0.75322410701632236</v>
      </c>
      <c r="E244" s="83">
        <f t="shared" ref="E244:I244" si="9">E238/$C$238</f>
        <v>4.8145021658358648E-2</v>
      </c>
      <c r="F244" s="83">
        <f t="shared" si="9"/>
        <v>7.0947607105666916E-2</v>
      </c>
      <c r="G244" s="83">
        <f t="shared" si="9"/>
        <v>7.509257947046391E-3</v>
      </c>
      <c r="H244" s="83">
        <f t="shared" si="9"/>
        <v>5.1668278976912126E-2</v>
      </c>
      <c r="I244" s="83">
        <f t="shared" si="9"/>
        <v>6.8505727295693597E-2</v>
      </c>
    </row>
    <row r="245" spans="1:16" x14ac:dyDescent="0.2">
      <c r="H245" s="60"/>
      <c r="I245" s="16"/>
    </row>
    <row r="246" spans="1:16" x14ac:dyDescent="0.2">
      <c r="H246" s="60"/>
      <c r="I246" s="16"/>
    </row>
    <row r="247" spans="1:16" ht="13.5" thickBot="1" x14ac:dyDescent="0.25">
      <c r="H247" s="60"/>
      <c r="I247" s="16"/>
    </row>
    <row r="248" spans="1:16" ht="13.5" thickBot="1" x14ac:dyDescent="0.25">
      <c r="A248" s="56"/>
      <c r="B248" s="56"/>
      <c r="C248" s="84" t="s">
        <v>44</v>
      </c>
      <c r="D248" s="85" t="s">
        <v>45</v>
      </c>
      <c r="E248" s="85" t="s">
        <v>46</v>
      </c>
      <c r="F248" s="85" t="s">
        <v>47</v>
      </c>
      <c r="G248" s="85" t="s">
        <v>48</v>
      </c>
      <c r="H248" s="85" t="s">
        <v>49</v>
      </c>
      <c r="I248" s="86" t="s">
        <v>50</v>
      </c>
      <c r="J248" s="86" t="s">
        <v>51</v>
      </c>
      <c r="K248" s="84" t="s">
        <v>52</v>
      </c>
      <c r="L248" s="86" t="s">
        <v>53</v>
      </c>
      <c r="M248" s="86" t="s">
        <v>54</v>
      </c>
      <c r="N248" s="86" t="s">
        <v>55</v>
      </c>
    </row>
    <row r="249" spans="1:16" s="16" customFormat="1" x14ac:dyDescent="0.2">
      <c r="A249" s="34" t="s">
        <v>4</v>
      </c>
      <c r="B249" s="35"/>
      <c r="C249" s="87">
        <v>72337</v>
      </c>
      <c r="D249" s="87">
        <v>77873</v>
      </c>
      <c r="E249" s="87">
        <v>120340</v>
      </c>
      <c r="F249" s="87">
        <v>126197</v>
      </c>
      <c r="G249" s="87">
        <v>153801</v>
      </c>
      <c r="H249" s="87">
        <v>134672</v>
      </c>
      <c r="I249" s="87">
        <v>164877</v>
      </c>
      <c r="J249" s="87">
        <v>237826</v>
      </c>
      <c r="K249" s="87">
        <v>158288</v>
      </c>
      <c r="L249" s="87">
        <v>141566</v>
      </c>
      <c r="M249" s="87">
        <v>113531</v>
      </c>
      <c r="N249" s="87">
        <v>121622</v>
      </c>
      <c r="O249" s="28"/>
      <c r="P249" s="22"/>
    </row>
    <row r="250" spans="1:16" s="16" customFormat="1" x14ac:dyDescent="0.2">
      <c r="A250" s="40" t="s">
        <v>195</v>
      </c>
      <c r="B250" s="41"/>
      <c r="C250" s="88">
        <v>109821</v>
      </c>
      <c r="D250" s="88">
        <v>121729</v>
      </c>
      <c r="E250" s="88">
        <v>210999</v>
      </c>
      <c r="F250" s="88">
        <v>210263</v>
      </c>
      <c r="G250" s="88">
        <v>243987</v>
      </c>
      <c r="H250" s="88">
        <v>235946</v>
      </c>
      <c r="I250" s="88">
        <v>277259</v>
      </c>
      <c r="J250" s="88">
        <v>378097</v>
      </c>
      <c r="K250" s="88">
        <v>267975</v>
      </c>
      <c r="L250" s="88">
        <v>250904</v>
      </c>
      <c r="M250" s="88">
        <v>190285</v>
      </c>
      <c r="N250" s="88">
        <v>194421</v>
      </c>
      <c r="O250" s="28"/>
      <c r="P250" s="22"/>
    </row>
    <row r="251" spans="1:16" s="16" customFormat="1" x14ac:dyDescent="0.2">
      <c r="A251" s="40" t="s">
        <v>65</v>
      </c>
      <c r="B251" s="41"/>
      <c r="C251" s="89">
        <v>0.1887572797</v>
      </c>
      <c r="D251" s="89">
        <v>0.23285939489999999</v>
      </c>
      <c r="E251" s="89">
        <v>0.3054154758</v>
      </c>
      <c r="F251" s="89">
        <v>0.29834976990000001</v>
      </c>
      <c r="G251" s="89">
        <v>0.32834311570000002</v>
      </c>
      <c r="H251" s="89">
        <v>0.31932080559999998</v>
      </c>
      <c r="I251" s="89">
        <v>0.3515351968</v>
      </c>
      <c r="J251" s="89">
        <v>0.4796390646</v>
      </c>
      <c r="K251" s="89">
        <v>0.36841851539999998</v>
      </c>
      <c r="L251" s="89">
        <v>0.34942804</v>
      </c>
      <c r="M251" s="89">
        <v>0.29607883639999999</v>
      </c>
      <c r="N251" s="89">
        <v>0.30363407609999998</v>
      </c>
      <c r="O251" s="28"/>
    </row>
    <row r="252" spans="1:16" s="16" customFormat="1" ht="13.5" thickBot="1" x14ac:dyDescent="0.25">
      <c r="A252" s="90" t="s">
        <v>3</v>
      </c>
      <c r="B252" s="91"/>
      <c r="C252" s="92">
        <v>1.5181857140882</v>
      </c>
      <c r="D252" s="92">
        <v>1.5631733720287999</v>
      </c>
      <c r="E252" s="92">
        <v>1.7533571547283</v>
      </c>
      <c r="F252" s="92">
        <v>1.6661489575821999</v>
      </c>
      <c r="G252" s="92">
        <v>1.5863811028537</v>
      </c>
      <c r="H252" s="92">
        <v>1.7520048710942</v>
      </c>
      <c r="I252" s="92">
        <v>1.6816111404259</v>
      </c>
      <c r="J252" s="92">
        <v>1.5898051516655001</v>
      </c>
      <c r="K252" s="92">
        <v>1.6929584049327999</v>
      </c>
      <c r="L252" s="92">
        <v>1.7723464673721001</v>
      </c>
      <c r="M252" s="92">
        <v>1.6760620447279</v>
      </c>
      <c r="N252" s="92">
        <v>1.5985676933449999</v>
      </c>
      <c r="O252" s="93"/>
    </row>
    <row r="275" spans="1:12" ht="15.75" x14ac:dyDescent="0.25">
      <c r="A275" s="75" t="s">
        <v>9</v>
      </c>
    </row>
    <row r="277" spans="1:12" ht="13.5" thickBot="1" x14ac:dyDescent="0.25">
      <c r="A277" s="76"/>
      <c r="B277" s="76"/>
    </row>
    <row r="278" spans="1:12" x14ac:dyDescent="0.2">
      <c r="A278" s="34" t="s">
        <v>129</v>
      </c>
      <c r="B278" s="35"/>
      <c r="C278" s="36">
        <f>'M.V. CyL'!H22</f>
        <v>998690</v>
      </c>
      <c r="L278" s="28"/>
    </row>
    <row r="279" spans="1:12" x14ac:dyDescent="0.2">
      <c r="A279" s="37" t="s">
        <v>179</v>
      </c>
      <c r="B279" s="38"/>
      <c r="C279" s="39">
        <f>'M.V. CyL'!H23</f>
        <v>866922</v>
      </c>
      <c r="L279" s="28"/>
    </row>
    <row r="280" spans="1:12" x14ac:dyDescent="0.2">
      <c r="A280" s="37" t="s">
        <v>180</v>
      </c>
      <c r="B280" s="38"/>
      <c r="C280" s="39">
        <f>'M.V. CyL'!H24</f>
        <v>131768</v>
      </c>
      <c r="L280" s="28"/>
    </row>
    <row r="281" spans="1:12" x14ac:dyDescent="0.2">
      <c r="A281" s="40" t="s">
        <v>130</v>
      </c>
      <c r="B281" s="41"/>
      <c r="C281" s="42">
        <f>'M.V. CyL'!H25</f>
        <v>1617208</v>
      </c>
      <c r="L281" s="28"/>
    </row>
    <row r="282" spans="1:12" x14ac:dyDescent="0.2">
      <c r="A282" s="37" t="s">
        <v>181</v>
      </c>
      <c r="B282" s="38"/>
      <c r="C282" s="39">
        <f>'M.V. CyL'!H26</f>
        <v>1415311</v>
      </c>
      <c r="L282" s="28"/>
    </row>
    <row r="283" spans="1:12" x14ac:dyDescent="0.2">
      <c r="A283" s="37" t="s">
        <v>182</v>
      </c>
      <c r="B283" s="38"/>
      <c r="C283" s="39">
        <f>'M.V. CyL'!H27</f>
        <v>201897</v>
      </c>
      <c r="L283" s="28"/>
    </row>
    <row r="284" spans="1:12" x14ac:dyDescent="0.2">
      <c r="A284" s="40" t="s">
        <v>65</v>
      </c>
      <c r="B284" s="41"/>
      <c r="C284" s="62">
        <f>'M.V. CyL'!H28</f>
        <v>0.25569644203692871</v>
      </c>
      <c r="L284" s="28"/>
    </row>
    <row r="285" spans="1:12" x14ac:dyDescent="0.2">
      <c r="A285" s="44" t="s">
        <v>3</v>
      </c>
      <c r="B285" s="45"/>
      <c r="C285" s="63">
        <f>'M.V. CyL'!H29</f>
        <v>1.62</v>
      </c>
      <c r="K285" s="54"/>
      <c r="L285" s="28"/>
    </row>
    <row r="286" spans="1:12" x14ac:dyDescent="0.2">
      <c r="A286" s="48" t="s">
        <v>183</v>
      </c>
      <c r="B286" s="49"/>
      <c r="C286" s="64">
        <f>'M.V. CyL'!H30</f>
        <v>1.63</v>
      </c>
      <c r="L286" s="28"/>
    </row>
    <row r="287" spans="1:12" ht="13.5" thickBot="1" x14ac:dyDescent="0.25">
      <c r="A287" s="51" t="s">
        <v>184</v>
      </c>
      <c r="B287" s="52"/>
      <c r="C287" s="65">
        <f>'M.V. CyL'!H31</f>
        <v>1.53</v>
      </c>
      <c r="K287" s="21"/>
      <c r="L287" s="28"/>
    </row>
    <row r="288" spans="1:12" x14ac:dyDescent="0.2">
      <c r="K288" s="21"/>
    </row>
    <row r="290" spans="1:16" x14ac:dyDescent="0.2">
      <c r="A290" s="805" t="s">
        <v>185</v>
      </c>
      <c r="B290" s="806"/>
      <c r="C290" s="806"/>
      <c r="D290" s="806"/>
      <c r="E290" s="806"/>
      <c r="F290" s="806"/>
      <c r="G290" s="806"/>
      <c r="H290" s="806"/>
      <c r="I290" s="806"/>
    </row>
    <row r="291" spans="1:16" ht="13.5" thickBot="1" x14ac:dyDescent="0.25">
      <c r="A291" s="78"/>
      <c r="B291" s="78"/>
      <c r="C291" s="58" t="s">
        <v>13</v>
      </c>
      <c r="D291" s="58" t="s">
        <v>138</v>
      </c>
      <c r="E291" s="58" t="s">
        <v>561</v>
      </c>
      <c r="F291" s="58" t="s">
        <v>191</v>
      </c>
      <c r="G291" s="58" t="s">
        <v>124</v>
      </c>
      <c r="H291" s="58" t="s">
        <v>192</v>
      </c>
      <c r="I291" s="58" t="s">
        <v>193</v>
      </c>
      <c r="J291" s="21"/>
    </row>
    <row r="292" spans="1:16" x14ac:dyDescent="0.2">
      <c r="A292" s="34" t="s">
        <v>129</v>
      </c>
      <c r="B292" s="35"/>
      <c r="C292" s="36">
        <f t="shared" ref="C292:C297" si="10">SUM(D292:I292)</f>
        <v>998690</v>
      </c>
      <c r="D292" s="36">
        <v>665324</v>
      </c>
      <c r="E292" s="36">
        <v>17123</v>
      </c>
      <c r="F292" s="36">
        <v>159579</v>
      </c>
      <c r="G292" s="36">
        <v>32778</v>
      </c>
      <c r="H292" s="36">
        <v>92077</v>
      </c>
      <c r="I292" s="36">
        <v>31809</v>
      </c>
      <c r="J292" s="21"/>
    </row>
    <row r="293" spans="1:16" x14ac:dyDescent="0.2">
      <c r="A293" s="37" t="s">
        <v>179</v>
      </c>
      <c r="B293" s="38"/>
      <c r="C293" s="39">
        <f t="shared" si="10"/>
        <v>866922</v>
      </c>
      <c r="D293" s="39">
        <v>553778</v>
      </c>
      <c r="E293" s="39">
        <v>13714</v>
      </c>
      <c r="F293" s="39">
        <v>150142</v>
      </c>
      <c r="G293" s="39">
        <v>32151</v>
      </c>
      <c r="H293" s="39">
        <v>87719</v>
      </c>
      <c r="I293" s="39">
        <v>29418</v>
      </c>
      <c r="J293" s="21"/>
    </row>
    <row r="294" spans="1:16" x14ac:dyDescent="0.2">
      <c r="A294" s="37" t="s">
        <v>180</v>
      </c>
      <c r="B294" s="38"/>
      <c r="C294" s="39">
        <f t="shared" si="10"/>
        <v>131768</v>
      </c>
      <c r="D294" s="39">
        <v>111546</v>
      </c>
      <c r="E294" s="39">
        <v>3409</v>
      </c>
      <c r="F294" s="39">
        <v>9437</v>
      </c>
      <c r="G294" s="39">
        <v>627</v>
      </c>
      <c r="H294" s="39">
        <v>4358</v>
      </c>
      <c r="I294" s="39">
        <v>2391</v>
      </c>
      <c r="J294" s="21"/>
    </row>
    <row r="295" spans="1:16" x14ac:dyDescent="0.2">
      <c r="A295" s="40" t="s">
        <v>130</v>
      </c>
      <c r="B295" s="41"/>
      <c r="C295" s="42">
        <f t="shared" si="10"/>
        <v>1617208</v>
      </c>
      <c r="D295" s="42">
        <v>935152</v>
      </c>
      <c r="E295" s="42">
        <v>35963</v>
      </c>
      <c r="F295" s="42">
        <v>288137</v>
      </c>
      <c r="G295" s="42">
        <v>70703</v>
      </c>
      <c r="H295" s="42">
        <v>207042</v>
      </c>
      <c r="I295" s="42">
        <v>80211</v>
      </c>
      <c r="J295" s="21"/>
    </row>
    <row r="296" spans="1:16" x14ac:dyDescent="0.2">
      <c r="A296" s="37" t="s">
        <v>181</v>
      </c>
      <c r="B296" s="38"/>
      <c r="C296" s="39">
        <f t="shared" si="10"/>
        <v>1415311</v>
      </c>
      <c r="D296" s="39">
        <v>769428</v>
      </c>
      <c r="E296" s="39">
        <v>30991</v>
      </c>
      <c r="F296" s="39">
        <v>273680</v>
      </c>
      <c r="G296" s="39">
        <v>69069</v>
      </c>
      <c r="H296" s="39">
        <v>198293</v>
      </c>
      <c r="I296" s="39">
        <v>73850</v>
      </c>
      <c r="J296" s="21"/>
    </row>
    <row r="297" spans="1:16" ht="13.5" thickBot="1" x14ac:dyDescent="0.25">
      <c r="A297" s="79" t="s">
        <v>182</v>
      </c>
      <c r="B297" s="80"/>
      <c r="C297" s="81">
        <f t="shared" si="10"/>
        <v>201897</v>
      </c>
      <c r="D297" s="81">
        <v>165724</v>
      </c>
      <c r="E297" s="39">
        <v>4972</v>
      </c>
      <c r="F297" s="39">
        <v>14457</v>
      </c>
      <c r="G297" s="39">
        <v>1634</v>
      </c>
      <c r="H297" s="39">
        <v>8749</v>
      </c>
      <c r="I297" s="39">
        <v>6361</v>
      </c>
      <c r="J297" s="21"/>
    </row>
    <row r="298" spans="1:16" ht="13.5" thickBot="1" x14ac:dyDescent="0.25">
      <c r="C298" s="82" t="s">
        <v>194</v>
      </c>
      <c r="D298" s="83">
        <f>D292/$C$292</f>
        <v>0.66619671770018729</v>
      </c>
      <c r="E298" s="83">
        <f t="shared" ref="E298:I298" si="11">E292/$C$292</f>
        <v>1.7145460553324856E-2</v>
      </c>
      <c r="F298" s="83">
        <f t="shared" si="11"/>
        <v>0.1597883227027406</v>
      </c>
      <c r="G298" s="83">
        <f t="shared" si="11"/>
        <v>3.2820995504110384E-2</v>
      </c>
      <c r="H298" s="83">
        <f t="shared" si="11"/>
        <v>9.2197779090608695E-2</v>
      </c>
      <c r="I298" s="83">
        <f t="shared" si="11"/>
        <v>3.1850724449028228E-2</v>
      </c>
    </row>
    <row r="299" spans="1:16" x14ac:dyDescent="0.2">
      <c r="H299" s="60"/>
      <c r="I299" s="16"/>
    </row>
    <row r="300" spans="1:16" x14ac:dyDescent="0.2">
      <c r="H300" s="60"/>
      <c r="I300" s="16"/>
    </row>
    <row r="301" spans="1:16" ht="13.5" thickBot="1" x14ac:dyDescent="0.25">
      <c r="H301" s="60"/>
      <c r="I301" s="16"/>
    </row>
    <row r="302" spans="1:16" ht="13.5" thickBot="1" x14ac:dyDescent="0.25">
      <c r="A302" s="56"/>
      <c r="B302" s="56"/>
      <c r="C302" s="84" t="s">
        <v>44</v>
      </c>
      <c r="D302" s="85" t="s">
        <v>45</v>
      </c>
      <c r="E302" s="85" t="s">
        <v>46</v>
      </c>
      <c r="F302" s="85" t="s">
        <v>47</v>
      </c>
      <c r="G302" s="85" t="s">
        <v>48</v>
      </c>
      <c r="H302" s="85" t="s">
        <v>49</v>
      </c>
      <c r="I302" s="86" t="s">
        <v>50</v>
      </c>
      <c r="J302" s="86" t="s">
        <v>51</v>
      </c>
      <c r="K302" s="84" t="s">
        <v>52</v>
      </c>
      <c r="L302" s="86" t="s">
        <v>53</v>
      </c>
      <c r="M302" s="86" t="s">
        <v>54</v>
      </c>
      <c r="N302" s="86" t="s">
        <v>55</v>
      </c>
    </row>
    <row r="303" spans="1:16" s="16" customFormat="1" x14ac:dyDescent="0.2">
      <c r="A303" s="34" t="s">
        <v>4</v>
      </c>
      <c r="B303" s="35"/>
      <c r="C303" s="87">
        <v>60237</v>
      </c>
      <c r="D303" s="87">
        <v>48921</v>
      </c>
      <c r="E303" s="87">
        <v>79547</v>
      </c>
      <c r="F303" s="87">
        <v>79981</v>
      </c>
      <c r="G303" s="87">
        <v>95255</v>
      </c>
      <c r="H303" s="87">
        <v>92702</v>
      </c>
      <c r="I303" s="87">
        <v>91010</v>
      </c>
      <c r="J303" s="87">
        <v>105026</v>
      </c>
      <c r="K303" s="87">
        <v>95172</v>
      </c>
      <c r="L303" s="87">
        <v>89386</v>
      </c>
      <c r="M303" s="87">
        <v>82265</v>
      </c>
      <c r="N303" s="87">
        <v>79188</v>
      </c>
      <c r="O303" s="28"/>
      <c r="P303" s="22"/>
    </row>
    <row r="304" spans="1:16" s="16" customFormat="1" x14ac:dyDescent="0.2">
      <c r="A304" s="40" t="s">
        <v>195</v>
      </c>
      <c r="B304" s="41"/>
      <c r="C304" s="88">
        <v>87686</v>
      </c>
      <c r="D304" s="88">
        <v>79459</v>
      </c>
      <c r="E304" s="88">
        <v>135111</v>
      </c>
      <c r="F304" s="88">
        <v>118773</v>
      </c>
      <c r="G304" s="88">
        <v>149752</v>
      </c>
      <c r="H304" s="88">
        <v>150104</v>
      </c>
      <c r="I304" s="88">
        <v>156084</v>
      </c>
      <c r="J304" s="88">
        <v>195565</v>
      </c>
      <c r="K304" s="88">
        <v>142094</v>
      </c>
      <c r="L304" s="88">
        <v>137330</v>
      </c>
      <c r="M304" s="88">
        <v>133574</v>
      </c>
      <c r="N304" s="88">
        <v>131676</v>
      </c>
      <c r="O304" s="28"/>
      <c r="P304" s="22"/>
    </row>
    <row r="305" spans="1:15" s="16" customFormat="1" x14ac:dyDescent="0.2">
      <c r="A305" s="40" t="s">
        <v>65</v>
      </c>
      <c r="B305" s="41"/>
      <c r="C305" s="89">
        <v>0.17410901449999999</v>
      </c>
      <c r="D305" s="89">
        <v>0.17854275019999999</v>
      </c>
      <c r="E305" s="89">
        <v>0.26078452219999998</v>
      </c>
      <c r="F305" s="89">
        <v>0.2350532934</v>
      </c>
      <c r="G305" s="89">
        <v>0.27301515669999998</v>
      </c>
      <c r="H305" s="89">
        <v>0.27970084350000002</v>
      </c>
      <c r="I305" s="89">
        <v>0.27809191789999999</v>
      </c>
      <c r="J305" s="89">
        <v>0.34045578430000001</v>
      </c>
      <c r="K305" s="89">
        <v>0.26404375920000001</v>
      </c>
      <c r="L305" s="89">
        <v>0.25130166879999999</v>
      </c>
      <c r="M305" s="89">
        <v>0.25718744500000001</v>
      </c>
      <c r="N305" s="89">
        <v>0.25792131080000003</v>
      </c>
      <c r="O305" s="28"/>
    </row>
    <row r="306" spans="1:15" s="16" customFormat="1" ht="13.5" thickBot="1" x14ac:dyDescent="0.25">
      <c r="A306" s="90" t="s">
        <v>3</v>
      </c>
      <c r="B306" s="91"/>
      <c r="C306" s="92">
        <v>1.4556833839667001</v>
      </c>
      <c r="D306" s="92">
        <v>1.6242309028841999</v>
      </c>
      <c r="E306" s="92">
        <v>1.6985052861829999</v>
      </c>
      <c r="F306" s="92">
        <v>1.4850151911078999</v>
      </c>
      <c r="G306" s="92">
        <v>1.5721169492414999</v>
      </c>
      <c r="H306" s="92">
        <v>1.6192099415331001</v>
      </c>
      <c r="I306" s="92">
        <v>1.7150203274364999</v>
      </c>
      <c r="J306" s="92">
        <v>1.8620627273246999</v>
      </c>
      <c r="K306" s="92">
        <v>1.4930231580716999</v>
      </c>
      <c r="L306" s="92">
        <v>1.5363703488242</v>
      </c>
      <c r="M306" s="92">
        <v>1.6237038837902</v>
      </c>
      <c r="N306" s="92">
        <v>1.6628277011668</v>
      </c>
      <c r="O306" s="93"/>
    </row>
    <row r="307" spans="1:15" x14ac:dyDescent="0.2">
      <c r="N307" s="96"/>
    </row>
    <row r="329" spans="1:12" ht="15.75" x14ac:dyDescent="0.25">
      <c r="A329" s="75" t="s">
        <v>10</v>
      </c>
    </row>
    <row r="331" spans="1:12" ht="13.5" thickBot="1" x14ac:dyDescent="0.25">
      <c r="A331" s="76"/>
      <c r="B331" s="76"/>
    </row>
    <row r="332" spans="1:12" x14ac:dyDescent="0.2">
      <c r="A332" s="34" t="s">
        <v>129</v>
      </c>
      <c r="B332" s="35"/>
      <c r="C332" s="36">
        <f>'M.V. CyL'!I22</f>
        <v>453121</v>
      </c>
      <c r="L332" s="28"/>
    </row>
    <row r="333" spans="1:12" x14ac:dyDescent="0.2">
      <c r="A333" s="37" t="s">
        <v>179</v>
      </c>
      <c r="B333" s="38"/>
      <c r="C333" s="39">
        <f>'M.V. CyL'!I23</f>
        <v>414362</v>
      </c>
      <c r="L333" s="28"/>
    </row>
    <row r="334" spans="1:12" x14ac:dyDescent="0.2">
      <c r="A334" s="37" t="s">
        <v>180</v>
      </c>
      <c r="B334" s="38"/>
      <c r="C334" s="39">
        <f>'M.V. CyL'!I24</f>
        <v>38759</v>
      </c>
      <c r="L334" s="28"/>
    </row>
    <row r="335" spans="1:12" x14ac:dyDescent="0.2">
      <c r="A335" s="40" t="s">
        <v>130</v>
      </c>
      <c r="B335" s="41"/>
      <c r="C335" s="42">
        <f>'M.V. CyL'!I25</f>
        <v>868764</v>
      </c>
      <c r="L335" s="28"/>
    </row>
    <row r="336" spans="1:12" x14ac:dyDescent="0.2">
      <c r="A336" s="37" t="s">
        <v>181</v>
      </c>
      <c r="B336" s="38"/>
      <c r="C336" s="39">
        <f>'M.V. CyL'!I26</f>
        <v>801663</v>
      </c>
      <c r="L336" s="28"/>
    </row>
    <row r="337" spans="1:12" x14ac:dyDescent="0.2">
      <c r="A337" s="37" t="s">
        <v>182</v>
      </c>
      <c r="B337" s="38"/>
      <c r="C337" s="39">
        <f>'M.V. CyL'!I27</f>
        <v>67101</v>
      </c>
      <c r="L337" s="28"/>
    </row>
    <row r="338" spans="1:12" x14ac:dyDescent="0.2">
      <c r="A338" s="40" t="s">
        <v>65</v>
      </c>
      <c r="B338" s="41"/>
      <c r="C338" s="62">
        <f>'M.V. CyL'!I28</f>
        <v>0.17753510807226056</v>
      </c>
      <c r="L338" s="28"/>
    </row>
    <row r="339" spans="1:12" x14ac:dyDescent="0.2">
      <c r="A339" s="44" t="s">
        <v>3</v>
      </c>
      <c r="B339" s="45"/>
      <c r="C339" s="63">
        <f>'M.V. CyL'!I29</f>
        <v>1.92</v>
      </c>
      <c r="K339" s="54"/>
      <c r="L339" s="28"/>
    </row>
    <row r="340" spans="1:12" x14ac:dyDescent="0.2">
      <c r="A340" s="48" t="s">
        <v>183</v>
      </c>
      <c r="B340" s="49"/>
      <c r="C340" s="64">
        <f>'M.V. CyL'!I30</f>
        <v>1.93</v>
      </c>
      <c r="L340" s="28"/>
    </row>
    <row r="341" spans="1:12" ht="13.5" thickBot="1" x14ac:dyDescent="0.25">
      <c r="A341" s="51" t="s">
        <v>184</v>
      </c>
      <c r="B341" s="52"/>
      <c r="C341" s="65">
        <f>'M.V. CyL'!I31</f>
        <v>1.73</v>
      </c>
      <c r="L341" s="28"/>
    </row>
    <row r="344" spans="1:12" x14ac:dyDescent="0.2">
      <c r="A344" s="805" t="s">
        <v>185</v>
      </c>
      <c r="B344" s="806"/>
      <c r="C344" s="806"/>
      <c r="D344" s="806"/>
      <c r="E344" s="806"/>
      <c r="F344" s="806"/>
      <c r="G344" s="806"/>
      <c r="H344" s="806"/>
      <c r="I344" s="806"/>
    </row>
    <row r="345" spans="1:12" ht="13.5" thickBot="1" x14ac:dyDescent="0.25">
      <c r="A345" s="78"/>
      <c r="B345" s="78"/>
      <c r="C345" s="58" t="s">
        <v>13</v>
      </c>
      <c r="D345" s="58" t="s">
        <v>138</v>
      </c>
      <c r="E345" s="58" t="s">
        <v>561</v>
      </c>
      <c r="F345" s="58" t="s">
        <v>191</v>
      </c>
      <c r="G345" s="58" t="s">
        <v>124</v>
      </c>
      <c r="H345" s="58" t="s">
        <v>192</v>
      </c>
      <c r="I345" s="58" t="s">
        <v>193</v>
      </c>
    </row>
    <row r="346" spans="1:12" x14ac:dyDescent="0.2">
      <c r="A346" s="34" t="s">
        <v>129</v>
      </c>
      <c r="B346" s="35"/>
      <c r="C346" s="36">
        <f t="shared" ref="C346:C351" si="12">SUM(D346:I346)</f>
        <v>453121</v>
      </c>
      <c r="D346" s="36">
        <v>254687</v>
      </c>
      <c r="E346" s="36">
        <v>55817</v>
      </c>
      <c r="F346" s="36">
        <v>100185</v>
      </c>
      <c r="G346" s="36">
        <v>10246</v>
      </c>
      <c r="H346" s="36">
        <v>18787</v>
      </c>
      <c r="I346" s="36">
        <v>13399</v>
      </c>
      <c r="J346" s="60"/>
    </row>
    <row r="347" spans="1:12" x14ac:dyDescent="0.2">
      <c r="A347" s="37" t="s">
        <v>179</v>
      </c>
      <c r="B347" s="38"/>
      <c r="C347" s="39">
        <f t="shared" si="12"/>
        <v>414362</v>
      </c>
      <c r="D347" s="39">
        <v>235808</v>
      </c>
      <c r="E347" s="39">
        <v>51786</v>
      </c>
      <c r="F347" s="39">
        <v>88921</v>
      </c>
      <c r="G347" s="39">
        <v>9985</v>
      </c>
      <c r="H347" s="39">
        <v>17063</v>
      </c>
      <c r="I347" s="39">
        <v>10799</v>
      </c>
      <c r="J347" s="60"/>
    </row>
    <row r="348" spans="1:12" x14ac:dyDescent="0.2">
      <c r="A348" s="37" t="s">
        <v>180</v>
      </c>
      <c r="B348" s="38"/>
      <c r="C348" s="39">
        <f t="shared" si="12"/>
        <v>38759</v>
      </c>
      <c r="D348" s="39">
        <v>18879</v>
      </c>
      <c r="E348" s="39">
        <v>4031</v>
      </c>
      <c r="F348" s="39">
        <v>11264</v>
      </c>
      <c r="G348" s="39">
        <v>261</v>
      </c>
      <c r="H348" s="39">
        <v>1724</v>
      </c>
      <c r="I348" s="39">
        <v>2600</v>
      </c>
      <c r="J348" s="60"/>
    </row>
    <row r="349" spans="1:12" x14ac:dyDescent="0.2">
      <c r="A349" s="40" t="s">
        <v>130</v>
      </c>
      <c r="B349" s="41"/>
      <c r="C349" s="42">
        <f t="shared" si="12"/>
        <v>868764</v>
      </c>
      <c r="D349" s="42">
        <v>413923</v>
      </c>
      <c r="E349" s="42">
        <v>144832</v>
      </c>
      <c r="F349" s="42">
        <v>205316</v>
      </c>
      <c r="G349" s="42">
        <v>19949</v>
      </c>
      <c r="H349" s="42">
        <v>46569</v>
      </c>
      <c r="I349" s="42">
        <v>38175</v>
      </c>
      <c r="J349" s="60"/>
    </row>
    <row r="350" spans="1:12" x14ac:dyDescent="0.2">
      <c r="A350" s="37" t="s">
        <v>181</v>
      </c>
      <c r="B350" s="38"/>
      <c r="C350" s="39">
        <f t="shared" si="12"/>
        <v>801663</v>
      </c>
      <c r="D350" s="39">
        <v>385063</v>
      </c>
      <c r="E350" s="39">
        <v>137339</v>
      </c>
      <c r="F350" s="39">
        <v>185554</v>
      </c>
      <c r="G350" s="39">
        <v>19515</v>
      </c>
      <c r="H350" s="39">
        <v>43071</v>
      </c>
      <c r="I350" s="39">
        <v>31121</v>
      </c>
      <c r="J350" s="60"/>
    </row>
    <row r="351" spans="1:12" ht="13.5" thickBot="1" x14ac:dyDescent="0.25">
      <c r="A351" s="79" t="s">
        <v>182</v>
      </c>
      <c r="B351" s="80"/>
      <c r="C351" s="81">
        <f t="shared" si="12"/>
        <v>67101</v>
      </c>
      <c r="D351" s="81">
        <v>28860</v>
      </c>
      <c r="E351" s="39">
        <v>7493</v>
      </c>
      <c r="F351" s="39">
        <v>19762</v>
      </c>
      <c r="G351" s="39">
        <v>434</v>
      </c>
      <c r="H351" s="39">
        <v>3498</v>
      </c>
      <c r="I351" s="39">
        <v>7054</v>
      </c>
      <c r="J351" s="60"/>
    </row>
    <row r="352" spans="1:12" ht="13.5" thickBot="1" x14ac:dyDescent="0.25">
      <c r="C352" s="82" t="s">
        <v>194</v>
      </c>
      <c r="D352" s="83">
        <f>D346/$C$346</f>
        <v>0.56207282381527235</v>
      </c>
      <c r="E352" s="83">
        <f t="shared" ref="E352:I352" si="13">E346/$C$346</f>
        <v>0.12318343223995357</v>
      </c>
      <c r="F352" s="83">
        <f t="shared" si="13"/>
        <v>0.22109988281275864</v>
      </c>
      <c r="G352" s="83">
        <f t="shared" si="13"/>
        <v>2.2612061678889302E-2</v>
      </c>
      <c r="H352" s="83">
        <f t="shared" si="13"/>
        <v>4.1461331520719631E-2</v>
      </c>
      <c r="I352" s="83">
        <f t="shared" si="13"/>
        <v>2.9570467932406575E-2</v>
      </c>
    </row>
    <row r="353" spans="1:16" x14ac:dyDescent="0.2">
      <c r="H353" s="60"/>
      <c r="I353" s="16"/>
    </row>
    <row r="354" spans="1:16" x14ac:dyDescent="0.2">
      <c r="H354" s="60"/>
      <c r="I354" s="16"/>
    </row>
    <row r="355" spans="1:16" ht="13.5" thickBot="1" x14ac:dyDescent="0.25">
      <c r="H355" s="60"/>
      <c r="I355" s="16"/>
    </row>
    <row r="356" spans="1:16" ht="13.5" thickBot="1" x14ac:dyDescent="0.25">
      <c r="A356" s="56"/>
      <c r="B356" s="56"/>
      <c r="C356" s="84" t="s">
        <v>44</v>
      </c>
      <c r="D356" s="85" t="s">
        <v>45</v>
      </c>
      <c r="E356" s="85" t="s">
        <v>46</v>
      </c>
      <c r="F356" s="85" t="s">
        <v>47</v>
      </c>
      <c r="G356" s="85" t="s">
        <v>48</v>
      </c>
      <c r="H356" s="85" t="s">
        <v>49</v>
      </c>
      <c r="I356" s="86" t="s">
        <v>50</v>
      </c>
      <c r="J356" s="86" t="s">
        <v>51</v>
      </c>
      <c r="K356" s="84" t="s">
        <v>52</v>
      </c>
      <c r="L356" s="86" t="s">
        <v>53</v>
      </c>
      <c r="M356" s="86" t="s">
        <v>54</v>
      </c>
      <c r="N356" s="86" t="s">
        <v>55</v>
      </c>
    </row>
    <row r="357" spans="1:16" s="16" customFormat="1" x14ac:dyDescent="0.2">
      <c r="A357" s="34" t="s">
        <v>4</v>
      </c>
      <c r="B357" s="35"/>
      <c r="C357" s="87">
        <v>15098</v>
      </c>
      <c r="D357" s="87">
        <v>20054</v>
      </c>
      <c r="E357" s="87">
        <v>32788</v>
      </c>
      <c r="F357" s="87">
        <v>36355</v>
      </c>
      <c r="G357" s="87">
        <v>36785</v>
      </c>
      <c r="H357" s="87">
        <v>39620</v>
      </c>
      <c r="I357" s="87">
        <v>42710</v>
      </c>
      <c r="J357" s="87">
        <v>71551</v>
      </c>
      <c r="K357" s="87">
        <v>42053</v>
      </c>
      <c r="L357" s="87">
        <v>52924</v>
      </c>
      <c r="M357" s="87">
        <v>35446</v>
      </c>
      <c r="N357" s="87">
        <v>27737</v>
      </c>
      <c r="O357" s="28"/>
      <c r="P357" s="28"/>
    </row>
    <row r="358" spans="1:16" s="16" customFormat="1" x14ac:dyDescent="0.2">
      <c r="A358" s="40" t="s">
        <v>195</v>
      </c>
      <c r="B358" s="41"/>
      <c r="C358" s="88">
        <v>27600</v>
      </c>
      <c r="D358" s="88">
        <v>34521</v>
      </c>
      <c r="E358" s="88">
        <v>68000</v>
      </c>
      <c r="F358" s="88">
        <v>65899</v>
      </c>
      <c r="G358" s="88">
        <v>65434</v>
      </c>
      <c r="H358" s="88">
        <v>68670</v>
      </c>
      <c r="I358" s="88">
        <v>97237</v>
      </c>
      <c r="J358" s="88">
        <v>158053</v>
      </c>
      <c r="K358" s="88">
        <v>78231</v>
      </c>
      <c r="L358" s="88">
        <v>92258</v>
      </c>
      <c r="M358" s="88">
        <v>59785</v>
      </c>
      <c r="N358" s="88">
        <v>53076</v>
      </c>
      <c r="O358" s="28"/>
      <c r="P358" s="22"/>
    </row>
    <row r="359" spans="1:16" s="16" customFormat="1" x14ac:dyDescent="0.2">
      <c r="A359" s="40" t="s">
        <v>65</v>
      </c>
      <c r="B359" s="41"/>
      <c r="C359" s="89">
        <v>0.106299769</v>
      </c>
      <c r="D359" s="89">
        <v>0.14807685979999999</v>
      </c>
      <c r="E359" s="89">
        <v>0.15412951720000001</v>
      </c>
      <c r="F359" s="89">
        <v>0.1542038319</v>
      </c>
      <c r="G359" s="89">
        <v>0.13968391359999999</v>
      </c>
      <c r="H359" s="89">
        <v>0.14665687429999999</v>
      </c>
      <c r="I359" s="89">
        <v>0.20149496550000001</v>
      </c>
      <c r="J359" s="89">
        <v>0.32489112219999999</v>
      </c>
      <c r="K359" s="89">
        <v>0.1676041389</v>
      </c>
      <c r="L359" s="89">
        <v>0.1967222814</v>
      </c>
      <c r="M359" s="89">
        <v>0.18057822039999999</v>
      </c>
      <c r="N359" s="89">
        <v>0.1532885168</v>
      </c>
      <c r="O359" s="28"/>
    </row>
    <row r="360" spans="1:16" s="16" customFormat="1" ht="13.5" thickBot="1" x14ac:dyDescent="0.25">
      <c r="A360" s="90" t="s">
        <v>3</v>
      </c>
      <c r="B360" s="91"/>
      <c r="C360" s="92">
        <v>1.8280566962511999</v>
      </c>
      <c r="D360" s="92">
        <v>1.7214022140220999</v>
      </c>
      <c r="E360" s="92">
        <v>2.0739294863975002</v>
      </c>
      <c r="F360" s="92">
        <v>1.8126530050887</v>
      </c>
      <c r="G360" s="92">
        <v>1.7788228897648</v>
      </c>
      <c r="H360" s="92">
        <v>1.7332155477032001</v>
      </c>
      <c r="I360" s="92">
        <v>2.2766799344416002</v>
      </c>
      <c r="J360" s="92">
        <v>2.2089558496736998</v>
      </c>
      <c r="K360" s="92">
        <v>1.8602953415928001</v>
      </c>
      <c r="L360" s="92">
        <v>1.7432166880810001</v>
      </c>
      <c r="M360" s="92">
        <v>1.6866501156689</v>
      </c>
      <c r="N360" s="92">
        <v>1.9135450841835999</v>
      </c>
      <c r="O360" s="93"/>
    </row>
    <row r="383" spans="1:1" ht="15.75" x14ac:dyDescent="0.25">
      <c r="A383" s="75" t="s">
        <v>11</v>
      </c>
    </row>
    <row r="385" spans="1:12" ht="13.5" thickBot="1" x14ac:dyDescent="0.25">
      <c r="A385" s="76"/>
      <c r="B385" s="76"/>
    </row>
    <row r="386" spans="1:12" x14ac:dyDescent="0.2">
      <c r="A386" s="34" t="s">
        <v>129</v>
      </c>
      <c r="B386" s="35"/>
      <c r="C386" s="36">
        <f>'M.V. CyL'!J22</f>
        <v>1026914</v>
      </c>
      <c r="L386" s="28"/>
    </row>
    <row r="387" spans="1:12" x14ac:dyDescent="0.2">
      <c r="A387" s="37" t="s">
        <v>179</v>
      </c>
      <c r="B387" s="38"/>
      <c r="C387" s="39">
        <f>'M.V. CyL'!J23</f>
        <v>796201</v>
      </c>
      <c r="L387" s="28"/>
    </row>
    <row r="388" spans="1:12" x14ac:dyDescent="0.2">
      <c r="A388" s="37" t="s">
        <v>180</v>
      </c>
      <c r="B388" s="38"/>
      <c r="C388" s="39">
        <f>'M.V. CyL'!J24</f>
        <v>230713</v>
      </c>
      <c r="L388" s="28"/>
    </row>
    <row r="389" spans="1:12" x14ac:dyDescent="0.2">
      <c r="A389" s="40" t="s">
        <v>130</v>
      </c>
      <c r="B389" s="41"/>
      <c r="C389" s="42">
        <f>'M.V. CyL'!J25</f>
        <v>1745665</v>
      </c>
      <c r="L389" s="28"/>
    </row>
    <row r="390" spans="1:12" x14ac:dyDescent="0.2">
      <c r="A390" s="37" t="s">
        <v>181</v>
      </c>
      <c r="B390" s="38"/>
      <c r="C390" s="39">
        <f>'M.V. CyL'!J26</f>
        <v>1348961</v>
      </c>
      <c r="L390" s="28"/>
    </row>
    <row r="391" spans="1:12" x14ac:dyDescent="0.2">
      <c r="A391" s="37" t="s">
        <v>182</v>
      </c>
      <c r="B391" s="38"/>
      <c r="C391" s="39">
        <f>'M.V. CyL'!J27</f>
        <v>396704</v>
      </c>
      <c r="L391" s="28"/>
    </row>
    <row r="392" spans="1:12" x14ac:dyDescent="0.2">
      <c r="A392" s="40" t="s">
        <v>65</v>
      </c>
      <c r="B392" s="41"/>
      <c r="C392" s="62">
        <f>'M.V. CyL'!J28</f>
        <v>0.33581170840677532</v>
      </c>
      <c r="L392" s="28"/>
    </row>
    <row r="393" spans="1:12" x14ac:dyDescent="0.2">
      <c r="A393" s="44" t="s">
        <v>3</v>
      </c>
      <c r="B393" s="45"/>
      <c r="C393" s="63">
        <f>'M.V. CyL'!J29</f>
        <v>1.7</v>
      </c>
      <c r="K393" s="54"/>
      <c r="L393" s="28"/>
    </row>
    <row r="394" spans="1:12" x14ac:dyDescent="0.2">
      <c r="A394" s="48" t="s">
        <v>183</v>
      </c>
      <c r="B394" s="49"/>
      <c r="C394" s="64">
        <f>'M.V. CyL'!J30</f>
        <v>1.69</v>
      </c>
      <c r="L394" s="28"/>
    </row>
    <row r="395" spans="1:12" ht="13.5" thickBot="1" x14ac:dyDescent="0.25">
      <c r="A395" s="51" t="s">
        <v>184</v>
      </c>
      <c r="B395" s="52"/>
      <c r="C395" s="65">
        <f>'M.V. CyL'!J31</f>
        <v>1.72</v>
      </c>
      <c r="K395" s="21"/>
      <c r="L395" s="28"/>
    </row>
    <row r="396" spans="1:12" x14ac:dyDescent="0.2">
      <c r="K396" s="21"/>
    </row>
    <row r="397" spans="1:12" x14ac:dyDescent="0.2">
      <c r="K397" s="21"/>
    </row>
    <row r="401" spans="1:16" x14ac:dyDescent="0.2">
      <c r="A401" s="805" t="s">
        <v>185</v>
      </c>
      <c r="B401" s="806"/>
      <c r="C401" s="806"/>
      <c r="D401" s="806"/>
      <c r="E401" s="806"/>
      <c r="F401" s="806"/>
      <c r="G401" s="806"/>
      <c r="H401" s="806"/>
      <c r="I401" s="806"/>
    </row>
    <row r="402" spans="1:16" ht="13.5" thickBot="1" x14ac:dyDescent="0.25">
      <c r="A402" s="78"/>
      <c r="B402" s="78"/>
      <c r="C402" s="58" t="s">
        <v>13</v>
      </c>
      <c r="D402" s="58" t="s">
        <v>138</v>
      </c>
      <c r="E402" s="58" t="s">
        <v>561</v>
      </c>
      <c r="F402" s="58" t="s">
        <v>191</v>
      </c>
      <c r="G402" s="58" t="s">
        <v>124</v>
      </c>
      <c r="H402" s="58" t="s">
        <v>192</v>
      </c>
      <c r="I402" s="58" t="s">
        <v>193</v>
      </c>
    </row>
    <row r="403" spans="1:16" x14ac:dyDescent="0.2">
      <c r="A403" s="34" t="s">
        <v>129</v>
      </c>
      <c r="B403" s="35"/>
      <c r="C403" s="36">
        <f t="shared" ref="C403:C408" si="14">SUM(D403:I403)</f>
        <v>1026914</v>
      </c>
      <c r="D403" s="36">
        <v>801113</v>
      </c>
      <c r="E403" s="36">
        <v>35897</v>
      </c>
      <c r="F403" s="36">
        <v>92582</v>
      </c>
      <c r="G403" s="36">
        <v>25596</v>
      </c>
      <c r="H403" s="36">
        <v>50302</v>
      </c>
      <c r="I403" s="36">
        <v>21424</v>
      </c>
      <c r="J403" s="60"/>
    </row>
    <row r="404" spans="1:16" x14ac:dyDescent="0.2">
      <c r="A404" s="37" t="s">
        <v>179</v>
      </c>
      <c r="B404" s="38"/>
      <c r="C404" s="39">
        <f t="shared" si="14"/>
        <v>796201</v>
      </c>
      <c r="D404" s="39">
        <v>627009</v>
      </c>
      <c r="E404" s="39">
        <v>13591</v>
      </c>
      <c r="F404" s="39">
        <v>74419</v>
      </c>
      <c r="G404" s="39">
        <v>23593</v>
      </c>
      <c r="H404" s="39">
        <v>37580</v>
      </c>
      <c r="I404" s="39">
        <v>20009</v>
      </c>
      <c r="J404" s="60"/>
    </row>
    <row r="405" spans="1:16" x14ac:dyDescent="0.2">
      <c r="A405" s="37" t="s">
        <v>180</v>
      </c>
      <c r="B405" s="38"/>
      <c r="C405" s="39">
        <f t="shared" si="14"/>
        <v>230713</v>
      </c>
      <c r="D405" s="39">
        <v>174104</v>
      </c>
      <c r="E405" s="39">
        <v>22306</v>
      </c>
      <c r="F405" s="39">
        <v>18163</v>
      </c>
      <c r="G405" s="39">
        <v>2003</v>
      </c>
      <c r="H405" s="39">
        <v>12722</v>
      </c>
      <c r="I405" s="39">
        <v>1415</v>
      </c>
      <c r="J405" s="60"/>
    </row>
    <row r="406" spans="1:16" x14ac:dyDescent="0.2">
      <c r="A406" s="40" t="s">
        <v>130</v>
      </c>
      <c r="B406" s="41"/>
      <c r="C406" s="42">
        <f t="shared" si="14"/>
        <v>1745665</v>
      </c>
      <c r="D406" s="42">
        <v>1316113</v>
      </c>
      <c r="E406" s="42">
        <v>67012</v>
      </c>
      <c r="F406" s="42">
        <v>145237</v>
      </c>
      <c r="G406" s="42">
        <v>61854</v>
      </c>
      <c r="H406" s="42">
        <v>121360</v>
      </c>
      <c r="I406" s="42">
        <v>34089</v>
      </c>
      <c r="J406" s="60"/>
    </row>
    <row r="407" spans="1:16" x14ac:dyDescent="0.2">
      <c r="A407" s="37" t="s">
        <v>181</v>
      </c>
      <c r="B407" s="38"/>
      <c r="C407" s="39">
        <f t="shared" si="14"/>
        <v>1348961</v>
      </c>
      <c r="D407" s="39">
        <v>1026793</v>
      </c>
      <c r="E407" s="39">
        <v>29979</v>
      </c>
      <c r="F407" s="39">
        <v>117492</v>
      </c>
      <c r="G407" s="39">
        <v>55405</v>
      </c>
      <c r="H407" s="39">
        <v>87590</v>
      </c>
      <c r="I407" s="39">
        <v>31702</v>
      </c>
      <c r="J407" s="60"/>
    </row>
    <row r="408" spans="1:16" ht="13.5" thickBot="1" x14ac:dyDescent="0.25">
      <c r="A408" s="79" t="s">
        <v>182</v>
      </c>
      <c r="B408" s="80"/>
      <c r="C408" s="81">
        <f t="shared" si="14"/>
        <v>396704</v>
      </c>
      <c r="D408" s="81">
        <v>289320</v>
      </c>
      <c r="E408" s="39">
        <v>37033</v>
      </c>
      <c r="F408" s="39">
        <v>27745</v>
      </c>
      <c r="G408" s="39">
        <v>6449</v>
      </c>
      <c r="H408" s="39">
        <v>33770</v>
      </c>
      <c r="I408" s="39">
        <v>2387</v>
      </c>
      <c r="J408" s="60"/>
    </row>
    <row r="409" spans="1:16" ht="13.5" thickBot="1" x14ac:dyDescent="0.25">
      <c r="C409" s="82" t="s">
        <v>194</v>
      </c>
      <c r="D409" s="83">
        <f>D403/$C$403</f>
        <v>0.78011693286876993</v>
      </c>
      <c r="E409" s="83">
        <f t="shared" ref="E409:I409" si="15">E403/$C$403</f>
        <v>3.4956189125866434E-2</v>
      </c>
      <c r="F409" s="83">
        <f t="shared" si="15"/>
        <v>9.0155553434854332E-2</v>
      </c>
      <c r="G409" s="83">
        <f t="shared" si="15"/>
        <v>2.4925164132536901E-2</v>
      </c>
      <c r="H409" s="83">
        <f t="shared" si="15"/>
        <v>4.8983653937914956E-2</v>
      </c>
      <c r="I409" s="83">
        <f t="shared" si="15"/>
        <v>2.0862506500057453E-2</v>
      </c>
    </row>
    <row r="410" spans="1:16" x14ac:dyDescent="0.2">
      <c r="H410" s="60"/>
      <c r="I410" s="16"/>
    </row>
    <row r="411" spans="1:16" x14ac:dyDescent="0.2">
      <c r="H411" s="60"/>
      <c r="I411" s="16"/>
    </row>
    <row r="412" spans="1:16" ht="13.5" thickBot="1" x14ac:dyDescent="0.25">
      <c r="H412" s="60"/>
      <c r="I412" s="16"/>
    </row>
    <row r="413" spans="1:16" ht="13.5" thickBot="1" x14ac:dyDescent="0.25">
      <c r="A413" s="56"/>
      <c r="B413" s="56"/>
      <c r="C413" s="84" t="s">
        <v>44</v>
      </c>
      <c r="D413" s="85" t="s">
        <v>45</v>
      </c>
      <c r="E413" s="85" t="s">
        <v>46</v>
      </c>
      <c r="F413" s="85" t="s">
        <v>47</v>
      </c>
      <c r="G413" s="85" t="s">
        <v>48</v>
      </c>
      <c r="H413" s="85" t="s">
        <v>49</v>
      </c>
      <c r="I413" s="86" t="s">
        <v>50</v>
      </c>
      <c r="J413" s="86" t="s">
        <v>51</v>
      </c>
      <c r="K413" s="84" t="s">
        <v>52</v>
      </c>
      <c r="L413" s="86" t="s">
        <v>53</v>
      </c>
      <c r="M413" s="86" t="s">
        <v>54</v>
      </c>
      <c r="N413" s="86" t="s">
        <v>55</v>
      </c>
    </row>
    <row r="414" spans="1:16" s="16" customFormat="1" x14ac:dyDescent="0.2">
      <c r="A414" s="34" t="s">
        <v>4</v>
      </c>
      <c r="B414" s="35"/>
      <c r="C414" s="87">
        <v>56579</v>
      </c>
      <c r="D414" s="87">
        <v>64218</v>
      </c>
      <c r="E414" s="87">
        <v>83124</v>
      </c>
      <c r="F414" s="87">
        <v>74199</v>
      </c>
      <c r="G414" s="87">
        <v>95479</v>
      </c>
      <c r="H414" s="87">
        <v>93767</v>
      </c>
      <c r="I414" s="87">
        <v>90108</v>
      </c>
      <c r="J414" s="87">
        <v>118768</v>
      </c>
      <c r="K414" s="87">
        <v>97665</v>
      </c>
      <c r="L414" s="87">
        <v>89630</v>
      </c>
      <c r="M414" s="87">
        <v>90311</v>
      </c>
      <c r="N414" s="87">
        <v>73066</v>
      </c>
      <c r="O414" s="28"/>
      <c r="P414" s="22"/>
    </row>
    <row r="415" spans="1:16" s="16" customFormat="1" x14ac:dyDescent="0.2">
      <c r="A415" s="40" t="s">
        <v>195</v>
      </c>
      <c r="B415" s="41"/>
      <c r="C415" s="88">
        <v>95178</v>
      </c>
      <c r="D415" s="88">
        <v>105355</v>
      </c>
      <c r="E415" s="88">
        <v>140786</v>
      </c>
      <c r="F415" s="88">
        <v>124574</v>
      </c>
      <c r="G415" s="88">
        <v>162472</v>
      </c>
      <c r="H415" s="88">
        <v>169482</v>
      </c>
      <c r="I415" s="88">
        <v>150542</v>
      </c>
      <c r="J415" s="88">
        <v>208674</v>
      </c>
      <c r="K415" s="88">
        <v>164665</v>
      </c>
      <c r="L415" s="88">
        <v>149954</v>
      </c>
      <c r="M415" s="88">
        <v>140847</v>
      </c>
      <c r="N415" s="88">
        <v>133136</v>
      </c>
      <c r="O415" s="28"/>
      <c r="P415" s="22"/>
    </row>
    <row r="416" spans="1:16" s="16" customFormat="1" x14ac:dyDescent="0.2">
      <c r="A416" s="40" t="s">
        <v>65</v>
      </c>
      <c r="B416" s="41"/>
      <c r="C416" s="89">
        <v>0.23145081949999999</v>
      </c>
      <c r="D416" s="89">
        <v>0.27723100899999997</v>
      </c>
      <c r="E416" s="89">
        <v>0.33322546510000001</v>
      </c>
      <c r="F416" s="89">
        <v>0.29816285050000002</v>
      </c>
      <c r="G416" s="89">
        <v>0.36024234649999998</v>
      </c>
      <c r="H416" s="89">
        <v>0.3857986793</v>
      </c>
      <c r="I416" s="89">
        <v>0.32986474669999999</v>
      </c>
      <c r="J416" s="89">
        <v>0.4487311665</v>
      </c>
      <c r="K416" s="89">
        <v>0.3689859855</v>
      </c>
      <c r="L416" s="89">
        <v>0.33727853959999998</v>
      </c>
      <c r="M416" s="89">
        <v>0.33740503420000001</v>
      </c>
      <c r="N416" s="89">
        <v>0.30777805120000001</v>
      </c>
      <c r="O416" s="28"/>
    </row>
    <row r="417" spans="1:15" s="16" customFormat="1" ht="13.5" thickBot="1" x14ac:dyDescent="0.25">
      <c r="A417" s="90" t="s">
        <v>3</v>
      </c>
      <c r="B417" s="91"/>
      <c r="C417" s="92">
        <v>1.6822142491030001</v>
      </c>
      <c r="D417" s="92">
        <v>1.6405836369864999</v>
      </c>
      <c r="E417" s="92">
        <v>1.6936865405899999</v>
      </c>
      <c r="F417" s="92">
        <v>1.6789175056268</v>
      </c>
      <c r="G417" s="92">
        <v>1.7016516720954</v>
      </c>
      <c r="H417" s="92">
        <v>1.8074802435824999</v>
      </c>
      <c r="I417" s="92">
        <v>1.6706840680073001</v>
      </c>
      <c r="J417" s="92">
        <v>1.7569884143876999</v>
      </c>
      <c r="K417" s="92">
        <v>1.6860185327395001</v>
      </c>
      <c r="L417" s="92">
        <v>1.6730335825059</v>
      </c>
      <c r="M417" s="92">
        <v>1.5595774601101</v>
      </c>
      <c r="N417" s="92">
        <v>1.8221334136259999</v>
      </c>
      <c r="O417" s="93"/>
    </row>
    <row r="440" spans="1:12" ht="15.75" x14ac:dyDescent="0.25">
      <c r="A440" s="75" t="s">
        <v>12</v>
      </c>
    </row>
    <row r="442" spans="1:12" ht="13.5" thickBot="1" x14ac:dyDescent="0.25">
      <c r="A442" s="76"/>
      <c r="B442" s="76"/>
    </row>
    <row r="443" spans="1:12" x14ac:dyDescent="0.2">
      <c r="A443" s="34" t="s">
        <v>129</v>
      </c>
      <c r="B443" s="35"/>
      <c r="C443" s="36">
        <f>'M.V. CyL'!K22</f>
        <v>460508</v>
      </c>
      <c r="L443" s="28"/>
    </row>
    <row r="444" spans="1:12" x14ac:dyDescent="0.2">
      <c r="A444" s="37" t="s">
        <v>179</v>
      </c>
      <c r="B444" s="38"/>
      <c r="C444" s="39">
        <f>'M.V. CyL'!K23</f>
        <v>403478</v>
      </c>
      <c r="L444" s="28"/>
    </row>
    <row r="445" spans="1:12" x14ac:dyDescent="0.2">
      <c r="A445" s="37" t="s">
        <v>180</v>
      </c>
      <c r="B445" s="38"/>
      <c r="C445" s="39">
        <f>'M.V. CyL'!K24</f>
        <v>57030</v>
      </c>
      <c r="L445" s="28"/>
    </row>
    <row r="446" spans="1:12" x14ac:dyDescent="0.2">
      <c r="A446" s="40" t="s">
        <v>130</v>
      </c>
      <c r="B446" s="41"/>
      <c r="C446" s="42">
        <f>'M.V. CyL'!K25</f>
        <v>736551</v>
      </c>
      <c r="L446" s="28"/>
    </row>
    <row r="447" spans="1:12" x14ac:dyDescent="0.2">
      <c r="A447" s="37" t="s">
        <v>181</v>
      </c>
      <c r="B447" s="38"/>
      <c r="C447" s="39">
        <f>'M.V. CyL'!K26</f>
        <v>659242</v>
      </c>
      <c r="L447" s="28"/>
    </row>
    <row r="448" spans="1:12" x14ac:dyDescent="0.2">
      <c r="A448" s="37" t="s">
        <v>182</v>
      </c>
      <c r="B448" s="38"/>
      <c r="C448" s="39">
        <f>'M.V. CyL'!K27</f>
        <v>77309</v>
      </c>
      <c r="L448" s="28"/>
    </row>
    <row r="449" spans="1:12" x14ac:dyDescent="0.2">
      <c r="A449" s="40" t="s">
        <v>65</v>
      </c>
      <c r="B449" s="41"/>
      <c r="C449" s="62">
        <f>'M.V. CyL'!K28</f>
        <v>0.2263181193854682</v>
      </c>
      <c r="L449" s="28"/>
    </row>
    <row r="450" spans="1:12" x14ac:dyDescent="0.2">
      <c r="A450" s="44" t="s">
        <v>3</v>
      </c>
      <c r="B450" s="45"/>
      <c r="C450" s="63">
        <f>'M.V. CyL'!K29</f>
        <v>1.6</v>
      </c>
      <c r="L450" s="28"/>
    </row>
    <row r="451" spans="1:12" x14ac:dyDescent="0.2">
      <c r="A451" s="48" t="s">
        <v>183</v>
      </c>
      <c r="B451" s="49"/>
      <c r="C451" s="64">
        <f>'M.V. CyL'!K30</f>
        <v>1.63</v>
      </c>
      <c r="L451" s="28"/>
    </row>
    <row r="452" spans="1:12" ht="13.5" thickBot="1" x14ac:dyDescent="0.25">
      <c r="A452" s="51" t="s">
        <v>184</v>
      </c>
      <c r="B452" s="52"/>
      <c r="C452" s="65">
        <f>'M.V. CyL'!K31</f>
        <v>1.36</v>
      </c>
      <c r="L452" s="28"/>
    </row>
    <row r="455" spans="1:12" x14ac:dyDescent="0.2">
      <c r="A455" s="805" t="s">
        <v>185</v>
      </c>
      <c r="B455" s="806"/>
      <c r="C455" s="806"/>
      <c r="D455" s="806"/>
      <c r="E455" s="806"/>
      <c r="F455" s="806"/>
      <c r="G455" s="806"/>
      <c r="H455" s="806"/>
      <c r="I455" s="806"/>
    </row>
    <row r="456" spans="1:12" ht="13.5" thickBot="1" x14ac:dyDescent="0.25">
      <c r="A456" s="78"/>
      <c r="B456" s="78"/>
      <c r="C456" s="58" t="s">
        <v>13</v>
      </c>
      <c r="D456" s="58" t="s">
        <v>138</v>
      </c>
      <c r="E456" s="58" t="s">
        <v>561</v>
      </c>
      <c r="F456" s="58" t="s">
        <v>191</v>
      </c>
      <c r="G456" s="58" t="s">
        <v>124</v>
      </c>
      <c r="H456" s="58" t="s">
        <v>192</v>
      </c>
      <c r="I456" s="58" t="s">
        <v>193</v>
      </c>
    </row>
    <row r="457" spans="1:12" x14ac:dyDescent="0.2">
      <c r="A457" s="34" t="s">
        <v>129</v>
      </c>
      <c r="B457" s="35"/>
      <c r="C457" s="36">
        <f t="shared" ref="C457:C462" si="16">SUM(D457:I457)</f>
        <v>460508</v>
      </c>
      <c r="D457" s="36">
        <v>296301</v>
      </c>
      <c r="E457" s="36">
        <v>11090</v>
      </c>
      <c r="F457" s="36">
        <v>98440</v>
      </c>
      <c r="G457" s="36">
        <v>5828</v>
      </c>
      <c r="H457" s="36">
        <v>30038</v>
      </c>
      <c r="I457" s="36">
        <v>18811</v>
      </c>
      <c r="J457" s="60"/>
    </row>
    <row r="458" spans="1:12" x14ac:dyDescent="0.2">
      <c r="A458" s="37" t="s">
        <v>179</v>
      </c>
      <c r="B458" s="38"/>
      <c r="C458" s="39">
        <f t="shared" si="16"/>
        <v>403478</v>
      </c>
      <c r="D458" s="39">
        <v>257601</v>
      </c>
      <c r="E458" s="39">
        <v>8240</v>
      </c>
      <c r="F458" s="39">
        <v>90257</v>
      </c>
      <c r="G458" s="39">
        <v>2188</v>
      </c>
      <c r="H458" s="39">
        <v>27771</v>
      </c>
      <c r="I458" s="39">
        <v>17421</v>
      </c>
      <c r="J458" s="60"/>
    </row>
    <row r="459" spans="1:12" x14ac:dyDescent="0.2">
      <c r="A459" s="37" t="s">
        <v>180</v>
      </c>
      <c r="B459" s="38"/>
      <c r="C459" s="39">
        <f t="shared" si="16"/>
        <v>57030</v>
      </c>
      <c r="D459" s="39">
        <v>38700</v>
      </c>
      <c r="E459" s="39">
        <v>2850</v>
      </c>
      <c r="F459" s="39">
        <v>8183</v>
      </c>
      <c r="G459" s="39">
        <v>3640</v>
      </c>
      <c r="H459" s="39">
        <v>2267</v>
      </c>
      <c r="I459" s="39">
        <v>1390</v>
      </c>
      <c r="J459" s="60"/>
    </row>
    <row r="460" spans="1:12" x14ac:dyDescent="0.2">
      <c r="A460" s="40" t="s">
        <v>130</v>
      </c>
      <c r="B460" s="41"/>
      <c r="C460" s="42">
        <f t="shared" si="16"/>
        <v>736551</v>
      </c>
      <c r="D460" s="42">
        <v>451366</v>
      </c>
      <c r="E460" s="42">
        <v>17086</v>
      </c>
      <c r="F460" s="42">
        <v>167946</v>
      </c>
      <c r="G460" s="42">
        <v>5828</v>
      </c>
      <c r="H460" s="42">
        <v>55073</v>
      </c>
      <c r="I460" s="42">
        <v>39252</v>
      </c>
      <c r="J460" s="60"/>
    </row>
    <row r="461" spans="1:12" x14ac:dyDescent="0.2">
      <c r="A461" s="37" t="s">
        <v>181</v>
      </c>
      <c r="B461" s="38"/>
      <c r="C461" s="39">
        <f t="shared" si="16"/>
        <v>659242</v>
      </c>
      <c r="D461" s="39">
        <v>398884</v>
      </c>
      <c r="E461" s="39">
        <v>13475</v>
      </c>
      <c r="F461" s="39">
        <v>157966</v>
      </c>
      <c r="G461" s="39">
        <v>2188</v>
      </c>
      <c r="H461" s="39">
        <v>50079</v>
      </c>
      <c r="I461" s="39">
        <v>36650</v>
      </c>
      <c r="J461" s="60"/>
    </row>
    <row r="462" spans="1:12" ht="13.5" thickBot="1" x14ac:dyDescent="0.25">
      <c r="A462" s="79" t="s">
        <v>182</v>
      </c>
      <c r="B462" s="80"/>
      <c r="C462" s="81">
        <f t="shared" si="16"/>
        <v>77309</v>
      </c>
      <c r="D462" s="81">
        <v>52482</v>
      </c>
      <c r="E462" s="39">
        <v>3611</v>
      </c>
      <c r="F462" s="39">
        <v>9980</v>
      </c>
      <c r="G462" s="39">
        <v>3640</v>
      </c>
      <c r="H462" s="39">
        <v>4994</v>
      </c>
      <c r="I462" s="39">
        <v>2602</v>
      </c>
      <c r="J462" s="60"/>
    </row>
    <row r="463" spans="1:12" ht="13.5" thickBot="1" x14ac:dyDescent="0.25">
      <c r="C463" s="82" t="s">
        <v>194</v>
      </c>
      <c r="D463" s="83">
        <f>D457/$C$457</f>
        <v>0.64342204695683902</v>
      </c>
      <c r="E463" s="83">
        <f t="shared" ref="E463:I463" si="17">E457/$C$457</f>
        <v>2.408210063668818E-2</v>
      </c>
      <c r="F463" s="83">
        <f t="shared" si="17"/>
        <v>0.21376393026831239</v>
      </c>
      <c r="G463" s="83">
        <f t="shared" si="17"/>
        <v>1.2655589045141453E-2</v>
      </c>
      <c r="H463" s="83">
        <f t="shared" si="17"/>
        <v>6.5227965637947652E-2</v>
      </c>
      <c r="I463" s="83">
        <f t="shared" si="17"/>
        <v>4.0848367455071359E-2</v>
      </c>
    </row>
    <row r="464" spans="1:12" x14ac:dyDescent="0.2">
      <c r="H464" s="60"/>
      <c r="I464" s="16"/>
    </row>
    <row r="465" spans="1:16" x14ac:dyDescent="0.2">
      <c r="H465" s="60"/>
      <c r="I465" s="16"/>
    </row>
    <row r="466" spans="1:16" ht="13.5" thickBot="1" x14ac:dyDescent="0.25">
      <c r="H466" s="60"/>
      <c r="I466" s="16"/>
    </row>
    <row r="467" spans="1:16" ht="13.5" thickBot="1" x14ac:dyDescent="0.25">
      <c r="A467" s="56"/>
      <c r="B467" s="56"/>
      <c r="C467" s="84" t="s">
        <v>44</v>
      </c>
      <c r="D467" s="85" t="s">
        <v>45</v>
      </c>
      <c r="E467" s="85" t="s">
        <v>46</v>
      </c>
      <c r="F467" s="85" t="s">
        <v>47</v>
      </c>
      <c r="G467" s="85" t="s">
        <v>48</v>
      </c>
      <c r="H467" s="85" t="s">
        <v>49</v>
      </c>
      <c r="I467" s="86" t="s">
        <v>50</v>
      </c>
      <c r="J467" s="86" t="s">
        <v>51</v>
      </c>
      <c r="K467" s="84" t="s">
        <v>52</v>
      </c>
      <c r="L467" s="86" t="s">
        <v>53</v>
      </c>
      <c r="M467" s="86" t="s">
        <v>54</v>
      </c>
      <c r="N467" s="86" t="s">
        <v>55</v>
      </c>
    </row>
    <row r="468" spans="1:16" s="16" customFormat="1" x14ac:dyDescent="0.2">
      <c r="A468" s="34" t="s">
        <v>4</v>
      </c>
      <c r="B468" s="35"/>
      <c r="C468" s="87">
        <v>16110</v>
      </c>
      <c r="D468" s="87">
        <v>20605</v>
      </c>
      <c r="E468" s="87">
        <v>39210</v>
      </c>
      <c r="F468" s="87">
        <v>31239</v>
      </c>
      <c r="G468" s="87">
        <v>38815</v>
      </c>
      <c r="H468" s="87">
        <v>44231</v>
      </c>
      <c r="I468" s="87">
        <v>56297</v>
      </c>
      <c r="J468" s="87">
        <v>69664</v>
      </c>
      <c r="K468" s="87">
        <v>45150</v>
      </c>
      <c r="L468" s="87">
        <v>35947</v>
      </c>
      <c r="M468" s="87">
        <v>33495</v>
      </c>
      <c r="N468" s="87">
        <v>29745</v>
      </c>
      <c r="O468" s="28"/>
      <c r="P468" s="22"/>
    </row>
    <row r="469" spans="1:16" s="16" customFormat="1" x14ac:dyDescent="0.2">
      <c r="A469" s="40" t="s">
        <v>195</v>
      </c>
      <c r="B469" s="41"/>
      <c r="C469" s="88">
        <v>24246</v>
      </c>
      <c r="D469" s="88">
        <v>35794</v>
      </c>
      <c r="E469" s="88">
        <v>66555</v>
      </c>
      <c r="F469" s="88">
        <v>49984</v>
      </c>
      <c r="G469" s="88">
        <v>58797</v>
      </c>
      <c r="H469" s="88">
        <v>66832</v>
      </c>
      <c r="I469" s="88">
        <v>87794</v>
      </c>
      <c r="J469" s="88">
        <v>116574</v>
      </c>
      <c r="K469" s="88">
        <v>69025</v>
      </c>
      <c r="L469" s="88">
        <v>60386</v>
      </c>
      <c r="M469" s="88">
        <v>49461</v>
      </c>
      <c r="N469" s="88">
        <v>51103</v>
      </c>
      <c r="O469" s="28"/>
      <c r="P469" s="22"/>
    </row>
    <row r="470" spans="1:16" s="16" customFormat="1" x14ac:dyDescent="0.2">
      <c r="A470" s="40" t="s">
        <v>65</v>
      </c>
      <c r="B470" s="41"/>
      <c r="C470" s="89">
        <v>9.8942417199999994E-2</v>
      </c>
      <c r="D470" s="89">
        <v>0.16199152059999999</v>
      </c>
      <c r="E470" s="89">
        <v>0.23101659299999999</v>
      </c>
      <c r="F470" s="89">
        <v>0.18478238890000001</v>
      </c>
      <c r="G470" s="89">
        <v>0.20128829970000001</v>
      </c>
      <c r="H470" s="89">
        <v>0.23578041590000001</v>
      </c>
      <c r="I470" s="89">
        <v>0.30118584510000002</v>
      </c>
      <c r="J470" s="89">
        <v>0.39075902740000001</v>
      </c>
      <c r="K470" s="89">
        <v>0.24442819290000001</v>
      </c>
      <c r="L470" s="89">
        <v>0.217404668</v>
      </c>
      <c r="M470" s="89">
        <v>0.19314654270000001</v>
      </c>
      <c r="N470" s="89">
        <v>0.21347837710000001</v>
      </c>
      <c r="O470" s="28"/>
    </row>
    <row r="471" spans="1:16" s="16" customFormat="1" ht="13.5" thickBot="1" x14ac:dyDescent="0.25">
      <c r="A471" s="90" t="s">
        <v>3</v>
      </c>
      <c r="B471" s="91"/>
      <c r="C471" s="92">
        <v>1.5050279329609</v>
      </c>
      <c r="D471" s="92">
        <v>1.7371511768987999</v>
      </c>
      <c r="E471" s="92">
        <v>1.6973986228003</v>
      </c>
      <c r="F471" s="92">
        <v>1.6000512180287001</v>
      </c>
      <c r="G471" s="92">
        <v>1.5148009790029999</v>
      </c>
      <c r="H471" s="92">
        <v>1.5109764644706001</v>
      </c>
      <c r="I471" s="92">
        <v>1.5594791907206</v>
      </c>
      <c r="J471" s="92">
        <v>1.6733750574185</v>
      </c>
      <c r="K471" s="92">
        <v>1.5287929125138</v>
      </c>
      <c r="L471" s="92">
        <v>1.6798620190836999</v>
      </c>
      <c r="M471" s="92">
        <v>1.4766681594268001</v>
      </c>
      <c r="N471" s="92">
        <v>1.7180366448143001</v>
      </c>
      <c r="O471" s="28"/>
    </row>
  </sheetData>
  <mergeCells count="9">
    <mergeCell ref="A344:I344"/>
    <mergeCell ref="A401:I401"/>
    <mergeCell ref="A455:I455"/>
    <mergeCell ref="A22:I22"/>
    <mergeCell ref="A74:I74"/>
    <mergeCell ref="A128:I128"/>
    <mergeCell ref="A182:I182"/>
    <mergeCell ref="A236:I236"/>
    <mergeCell ref="A290:I290"/>
  </mergeCells>
  <pageMargins left="0.75" right="0.75" top="1" bottom="1" header="0" footer="0"/>
  <pageSetup paperSize="9" scale="47" orientation="portrait" r:id="rId1"/>
  <headerFooter alignWithMargins="0"/>
  <rowBreaks count="7" manualBreakCount="7">
    <brk id="56" max="16383" man="1"/>
    <brk id="110" max="16383" man="1"/>
    <brk id="164" max="16383" man="1"/>
    <brk id="218" max="16383" man="1"/>
    <brk id="272" max="16383" man="1"/>
    <brk id="326" max="16383" man="1"/>
    <brk id="380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F90EC-2963-412B-9954-E9E346CDE8C2}">
  <dimension ref="A3:V221"/>
  <sheetViews>
    <sheetView zoomScale="80" zoomScaleNormal="80" workbookViewId="0">
      <selection activeCell="D7" sqref="D7"/>
    </sheetView>
  </sheetViews>
  <sheetFormatPr baseColWidth="10" defaultRowHeight="12.75" x14ac:dyDescent="0.2"/>
  <cols>
    <col min="1" max="1" width="17.42578125" style="22" customWidth="1"/>
    <col min="2" max="2" width="11.42578125" style="22"/>
    <col min="3" max="3" width="16.5703125" style="22" customWidth="1"/>
    <col min="4" max="4" width="14.85546875" style="22" customWidth="1"/>
    <col min="5" max="5" width="9.28515625" style="22" customWidth="1"/>
    <col min="6" max="16" width="11.42578125" style="22"/>
    <col min="17" max="17" width="11.42578125" style="97"/>
    <col min="18" max="18" width="11.42578125" style="60"/>
    <col min="19" max="19" width="14.85546875" style="60" bestFit="1" customWidth="1"/>
    <col min="20" max="256" width="11.42578125" style="22"/>
    <col min="257" max="257" width="17.42578125" style="22" customWidth="1"/>
    <col min="258" max="258" width="11.42578125" style="22"/>
    <col min="259" max="259" width="16.5703125" style="22" customWidth="1"/>
    <col min="260" max="260" width="14.85546875" style="22" customWidth="1"/>
    <col min="261" max="261" width="9.28515625" style="22" customWidth="1"/>
    <col min="262" max="274" width="11.42578125" style="22"/>
    <col min="275" max="275" width="14.85546875" style="22" bestFit="1" customWidth="1"/>
    <col min="276" max="512" width="11.42578125" style="22"/>
    <col min="513" max="513" width="17.42578125" style="22" customWidth="1"/>
    <col min="514" max="514" width="11.42578125" style="22"/>
    <col min="515" max="515" width="16.5703125" style="22" customWidth="1"/>
    <col min="516" max="516" width="14.85546875" style="22" customWidth="1"/>
    <col min="517" max="517" width="9.28515625" style="22" customWidth="1"/>
    <col min="518" max="530" width="11.42578125" style="22"/>
    <col min="531" max="531" width="14.85546875" style="22" bestFit="1" customWidth="1"/>
    <col min="532" max="768" width="11.42578125" style="22"/>
    <col min="769" max="769" width="17.42578125" style="22" customWidth="1"/>
    <col min="770" max="770" width="11.42578125" style="22"/>
    <col min="771" max="771" width="16.5703125" style="22" customWidth="1"/>
    <col min="772" max="772" width="14.85546875" style="22" customWidth="1"/>
    <col min="773" max="773" width="9.28515625" style="22" customWidth="1"/>
    <col min="774" max="786" width="11.42578125" style="22"/>
    <col min="787" max="787" width="14.85546875" style="22" bestFit="1" customWidth="1"/>
    <col min="788" max="1024" width="11.42578125" style="22"/>
    <col min="1025" max="1025" width="17.42578125" style="22" customWidth="1"/>
    <col min="1026" max="1026" width="11.42578125" style="22"/>
    <col min="1027" max="1027" width="16.5703125" style="22" customWidth="1"/>
    <col min="1028" max="1028" width="14.85546875" style="22" customWidth="1"/>
    <col min="1029" max="1029" width="9.28515625" style="22" customWidth="1"/>
    <col min="1030" max="1042" width="11.42578125" style="22"/>
    <col min="1043" max="1043" width="14.85546875" style="22" bestFit="1" customWidth="1"/>
    <col min="1044" max="1280" width="11.42578125" style="22"/>
    <col min="1281" max="1281" width="17.42578125" style="22" customWidth="1"/>
    <col min="1282" max="1282" width="11.42578125" style="22"/>
    <col min="1283" max="1283" width="16.5703125" style="22" customWidth="1"/>
    <col min="1284" max="1284" width="14.85546875" style="22" customWidth="1"/>
    <col min="1285" max="1285" width="9.28515625" style="22" customWidth="1"/>
    <col min="1286" max="1298" width="11.42578125" style="22"/>
    <col min="1299" max="1299" width="14.85546875" style="22" bestFit="1" customWidth="1"/>
    <col min="1300" max="1536" width="11.42578125" style="22"/>
    <col min="1537" max="1537" width="17.42578125" style="22" customWidth="1"/>
    <col min="1538" max="1538" width="11.42578125" style="22"/>
    <col min="1539" max="1539" width="16.5703125" style="22" customWidth="1"/>
    <col min="1540" max="1540" width="14.85546875" style="22" customWidth="1"/>
    <col min="1541" max="1541" width="9.28515625" style="22" customWidth="1"/>
    <col min="1542" max="1554" width="11.42578125" style="22"/>
    <col min="1555" max="1555" width="14.85546875" style="22" bestFit="1" customWidth="1"/>
    <col min="1556" max="1792" width="11.42578125" style="22"/>
    <col min="1793" max="1793" width="17.42578125" style="22" customWidth="1"/>
    <col min="1794" max="1794" width="11.42578125" style="22"/>
    <col min="1795" max="1795" width="16.5703125" style="22" customWidth="1"/>
    <col min="1796" max="1796" width="14.85546875" style="22" customWidth="1"/>
    <col min="1797" max="1797" width="9.28515625" style="22" customWidth="1"/>
    <col min="1798" max="1810" width="11.42578125" style="22"/>
    <col min="1811" max="1811" width="14.85546875" style="22" bestFit="1" customWidth="1"/>
    <col min="1812" max="2048" width="11.42578125" style="22"/>
    <col min="2049" max="2049" width="17.42578125" style="22" customWidth="1"/>
    <col min="2050" max="2050" width="11.42578125" style="22"/>
    <col min="2051" max="2051" width="16.5703125" style="22" customWidth="1"/>
    <col min="2052" max="2052" width="14.85546875" style="22" customWidth="1"/>
    <col min="2053" max="2053" width="9.28515625" style="22" customWidth="1"/>
    <col min="2054" max="2066" width="11.42578125" style="22"/>
    <col min="2067" max="2067" width="14.85546875" style="22" bestFit="1" customWidth="1"/>
    <col min="2068" max="2304" width="11.42578125" style="22"/>
    <col min="2305" max="2305" width="17.42578125" style="22" customWidth="1"/>
    <col min="2306" max="2306" width="11.42578125" style="22"/>
    <col min="2307" max="2307" width="16.5703125" style="22" customWidth="1"/>
    <col min="2308" max="2308" width="14.85546875" style="22" customWidth="1"/>
    <col min="2309" max="2309" width="9.28515625" style="22" customWidth="1"/>
    <col min="2310" max="2322" width="11.42578125" style="22"/>
    <col min="2323" max="2323" width="14.85546875" style="22" bestFit="1" customWidth="1"/>
    <col min="2324" max="2560" width="11.42578125" style="22"/>
    <col min="2561" max="2561" width="17.42578125" style="22" customWidth="1"/>
    <col min="2562" max="2562" width="11.42578125" style="22"/>
    <col min="2563" max="2563" width="16.5703125" style="22" customWidth="1"/>
    <col min="2564" max="2564" width="14.85546875" style="22" customWidth="1"/>
    <col min="2565" max="2565" width="9.28515625" style="22" customWidth="1"/>
    <col min="2566" max="2578" width="11.42578125" style="22"/>
    <col min="2579" max="2579" width="14.85546875" style="22" bestFit="1" customWidth="1"/>
    <col min="2580" max="2816" width="11.42578125" style="22"/>
    <col min="2817" max="2817" width="17.42578125" style="22" customWidth="1"/>
    <col min="2818" max="2818" width="11.42578125" style="22"/>
    <col min="2819" max="2819" width="16.5703125" style="22" customWidth="1"/>
    <col min="2820" max="2820" width="14.85546875" style="22" customWidth="1"/>
    <col min="2821" max="2821" width="9.28515625" style="22" customWidth="1"/>
    <col min="2822" max="2834" width="11.42578125" style="22"/>
    <col min="2835" max="2835" width="14.85546875" style="22" bestFit="1" customWidth="1"/>
    <col min="2836" max="3072" width="11.42578125" style="22"/>
    <col min="3073" max="3073" width="17.42578125" style="22" customWidth="1"/>
    <col min="3074" max="3074" width="11.42578125" style="22"/>
    <col min="3075" max="3075" width="16.5703125" style="22" customWidth="1"/>
    <col min="3076" max="3076" width="14.85546875" style="22" customWidth="1"/>
    <col min="3077" max="3077" width="9.28515625" style="22" customWidth="1"/>
    <col min="3078" max="3090" width="11.42578125" style="22"/>
    <col min="3091" max="3091" width="14.85546875" style="22" bestFit="1" customWidth="1"/>
    <col min="3092" max="3328" width="11.42578125" style="22"/>
    <col min="3329" max="3329" width="17.42578125" style="22" customWidth="1"/>
    <col min="3330" max="3330" width="11.42578125" style="22"/>
    <col min="3331" max="3331" width="16.5703125" style="22" customWidth="1"/>
    <col min="3332" max="3332" width="14.85546875" style="22" customWidth="1"/>
    <col min="3333" max="3333" width="9.28515625" style="22" customWidth="1"/>
    <col min="3334" max="3346" width="11.42578125" style="22"/>
    <col min="3347" max="3347" width="14.85546875" style="22" bestFit="1" customWidth="1"/>
    <col min="3348" max="3584" width="11.42578125" style="22"/>
    <col min="3585" max="3585" width="17.42578125" style="22" customWidth="1"/>
    <col min="3586" max="3586" width="11.42578125" style="22"/>
    <col min="3587" max="3587" width="16.5703125" style="22" customWidth="1"/>
    <col min="3588" max="3588" width="14.85546875" style="22" customWidth="1"/>
    <col min="3589" max="3589" width="9.28515625" style="22" customWidth="1"/>
    <col min="3590" max="3602" width="11.42578125" style="22"/>
    <col min="3603" max="3603" width="14.85546875" style="22" bestFit="1" customWidth="1"/>
    <col min="3604" max="3840" width="11.42578125" style="22"/>
    <col min="3841" max="3841" width="17.42578125" style="22" customWidth="1"/>
    <col min="3842" max="3842" width="11.42578125" style="22"/>
    <col min="3843" max="3843" width="16.5703125" style="22" customWidth="1"/>
    <col min="3844" max="3844" width="14.85546875" style="22" customWidth="1"/>
    <col min="3845" max="3845" width="9.28515625" style="22" customWidth="1"/>
    <col min="3846" max="3858" width="11.42578125" style="22"/>
    <col min="3859" max="3859" width="14.85546875" style="22" bestFit="1" customWidth="1"/>
    <col min="3860" max="4096" width="11.42578125" style="22"/>
    <col min="4097" max="4097" width="17.42578125" style="22" customWidth="1"/>
    <col min="4098" max="4098" width="11.42578125" style="22"/>
    <col min="4099" max="4099" width="16.5703125" style="22" customWidth="1"/>
    <col min="4100" max="4100" width="14.85546875" style="22" customWidth="1"/>
    <col min="4101" max="4101" width="9.28515625" style="22" customWidth="1"/>
    <col min="4102" max="4114" width="11.42578125" style="22"/>
    <col min="4115" max="4115" width="14.85546875" style="22" bestFit="1" customWidth="1"/>
    <col min="4116" max="4352" width="11.42578125" style="22"/>
    <col min="4353" max="4353" width="17.42578125" style="22" customWidth="1"/>
    <col min="4354" max="4354" width="11.42578125" style="22"/>
    <col min="4355" max="4355" width="16.5703125" style="22" customWidth="1"/>
    <col min="4356" max="4356" width="14.85546875" style="22" customWidth="1"/>
    <col min="4357" max="4357" width="9.28515625" style="22" customWidth="1"/>
    <col min="4358" max="4370" width="11.42578125" style="22"/>
    <col min="4371" max="4371" width="14.85546875" style="22" bestFit="1" customWidth="1"/>
    <col min="4372" max="4608" width="11.42578125" style="22"/>
    <col min="4609" max="4609" width="17.42578125" style="22" customWidth="1"/>
    <col min="4610" max="4610" width="11.42578125" style="22"/>
    <col min="4611" max="4611" width="16.5703125" style="22" customWidth="1"/>
    <col min="4612" max="4612" width="14.85546875" style="22" customWidth="1"/>
    <col min="4613" max="4613" width="9.28515625" style="22" customWidth="1"/>
    <col min="4614" max="4626" width="11.42578125" style="22"/>
    <col min="4627" max="4627" width="14.85546875" style="22" bestFit="1" customWidth="1"/>
    <col min="4628" max="4864" width="11.42578125" style="22"/>
    <col min="4865" max="4865" width="17.42578125" style="22" customWidth="1"/>
    <col min="4866" max="4866" width="11.42578125" style="22"/>
    <col min="4867" max="4867" width="16.5703125" style="22" customWidth="1"/>
    <col min="4868" max="4868" width="14.85546875" style="22" customWidth="1"/>
    <col min="4869" max="4869" width="9.28515625" style="22" customWidth="1"/>
    <col min="4870" max="4882" width="11.42578125" style="22"/>
    <col min="4883" max="4883" width="14.85546875" style="22" bestFit="1" customWidth="1"/>
    <col min="4884" max="5120" width="11.42578125" style="22"/>
    <col min="5121" max="5121" width="17.42578125" style="22" customWidth="1"/>
    <col min="5122" max="5122" width="11.42578125" style="22"/>
    <col min="5123" max="5123" width="16.5703125" style="22" customWidth="1"/>
    <col min="5124" max="5124" width="14.85546875" style="22" customWidth="1"/>
    <col min="5125" max="5125" width="9.28515625" style="22" customWidth="1"/>
    <col min="5126" max="5138" width="11.42578125" style="22"/>
    <col min="5139" max="5139" width="14.85546875" style="22" bestFit="1" customWidth="1"/>
    <col min="5140" max="5376" width="11.42578125" style="22"/>
    <col min="5377" max="5377" width="17.42578125" style="22" customWidth="1"/>
    <col min="5378" max="5378" width="11.42578125" style="22"/>
    <col min="5379" max="5379" width="16.5703125" style="22" customWidth="1"/>
    <col min="5380" max="5380" width="14.85546875" style="22" customWidth="1"/>
    <col min="5381" max="5381" width="9.28515625" style="22" customWidth="1"/>
    <col min="5382" max="5394" width="11.42578125" style="22"/>
    <col min="5395" max="5395" width="14.85546875" style="22" bestFit="1" customWidth="1"/>
    <col min="5396" max="5632" width="11.42578125" style="22"/>
    <col min="5633" max="5633" width="17.42578125" style="22" customWidth="1"/>
    <col min="5634" max="5634" width="11.42578125" style="22"/>
    <col min="5635" max="5635" width="16.5703125" style="22" customWidth="1"/>
    <col min="5636" max="5636" width="14.85546875" style="22" customWidth="1"/>
    <col min="5637" max="5637" width="9.28515625" style="22" customWidth="1"/>
    <col min="5638" max="5650" width="11.42578125" style="22"/>
    <col min="5651" max="5651" width="14.85546875" style="22" bestFit="1" customWidth="1"/>
    <col min="5652" max="5888" width="11.42578125" style="22"/>
    <col min="5889" max="5889" width="17.42578125" style="22" customWidth="1"/>
    <col min="5890" max="5890" width="11.42578125" style="22"/>
    <col min="5891" max="5891" width="16.5703125" style="22" customWidth="1"/>
    <col min="5892" max="5892" width="14.85546875" style="22" customWidth="1"/>
    <col min="5893" max="5893" width="9.28515625" style="22" customWidth="1"/>
    <col min="5894" max="5906" width="11.42578125" style="22"/>
    <col min="5907" max="5907" width="14.85546875" style="22" bestFit="1" customWidth="1"/>
    <col min="5908" max="6144" width="11.42578125" style="22"/>
    <col min="6145" max="6145" width="17.42578125" style="22" customWidth="1"/>
    <col min="6146" max="6146" width="11.42578125" style="22"/>
    <col min="6147" max="6147" width="16.5703125" style="22" customWidth="1"/>
    <col min="6148" max="6148" width="14.85546875" style="22" customWidth="1"/>
    <col min="6149" max="6149" width="9.28515625" style="22" customWidth="1"/>
    <col min="6150" max="6162" width="11.42578125" style="22"/>
    <col min="6163" max="6163" width="14.85546875" style="22" bestFit="1" customWidth="1"/>
    <col min="6164" max="6400" width="11.42578125" style="22"/>
    <col min="6401" max="6401" width="17.42578125" style="22" customWidth="1"/>
    <col min="6402" max="6402" width="11.42578125" style="22"/>
    <col min="6403" max="6403" width="16.5703125" style="22" customWidth="1"/>
    <col min="6404" max="6404" width="14.85546875" style="22" customWidth="1"/>
    <col min="6405" max="6405" width="9.28515625" style="22" customWidth="1"/>
    <col min="6406" max="6418" width="11.42578125" style="22"/>
    <col min="6419" max="6419" width="14.85546875" style="22" bestFit="1" customWidth="1"/>
    <col min="6420" max="6656" width="11.42578125" style="22"/>
    <col min="6657" max="6657" width="17.42578125" style="22" customWidth="1"/>
    <col min="6658" max="6658" width="11.42578125" style="22"/>
    <col min="6659" max="6659" width="16.5703125" style="22" customWidth="1"/>
    <col min="6660" max="6660" width="14.85546875" style="22" customWidth="1"/>
    <col min="6661" max="6661" width="9.28515625" style="22" customWidth="1"/>
    <col min="6662" max="6674" width="11.42578125" style="22"/>
    <col min="6675" max="6675" width="14.85546875" style="22" bestFit="1" customWidth="1"/>
    <col min="6676" max="6912" width="11.42578125" style="22"/>
    <col min="6913" max="6913" width="17.42578125" style="22" customWidth="1"/>
    <col min="6914" max="6914" width="11.42578125" style="22"/>
    <col min="6915" max="6915" width="16.5703125" style="22" customWidth="1"/>
    <col min="6916" max="6916" width="14.85546875" style="22" customWidth="1"/>
    <col min="6917" max="6917" width="9.28515625" style="22" customWidth="1"/>
    <col min="6918" max="6930" width="11.42578125" style="22"/>
    <col min="6931" max="6931" width="14.85546875" style="22" bestFit="1" customWidth="1"/>
    <col min="6932" max="7168" width="11.42578125" style="22"/>
    <col min="7169" max="7169" width="17.42578125" style="22" customWidth="1"/>
    <col min="7170" max="7170" width="11.42578125" style="22"/>
    <col min="7171" max="7171" width="16.5703125" style="22" customWidth="1"/>
    <col min="7172" max="7172" width="14.85546875" style="22" customWidth="1"/>
    <col min="7173" max="7173" width="9.28515625" style="22" customWidth="1"/>
    <col min="7174" max="7186" width="11.42578125" style="22"/>
    <col min="7187" max="7187" width="14.85546875" style="22" bestFit="1" customWidth="1"/>
    <col min="7188" max="7424" width="11.42578125" style="22"/>
    <col min="7425" max="7425" width="17.42578125" style="22" customWidth="1"/>
    <col min="7426" max="7426" width="11.42578125" style="22"/>
    <col min="7427" max="7427" width="16.5703125" style="22" customWidth="1"/>
    <col min="7428" max="7428" width="14.85546875" style="22" customWidth="1"/>
    <col min="7429" max="7429" width="9.28515625" style="22" customWidth="1"/>
    <col min="7430" max="7442" width="11.42578125" style="22"/>
    <col min="7443" max="7443" width="14.85546875" style="22" bestFit="1" customWidth="1"/>
    <col min="7444" max="7680" width="11.42578125" style="22"/>
    <col min="7681" max="7681" width="17.42578125" style="22" customWidth="1"/>
    <col min="7682" max="7682" width="11.42578125" style="22"/>
    <col min="7683" max="7683" width="16.5703125" style="22" customWidth="1"/>
    <col min="7684" max="7684" width="14.85546875" style="22" customWidth="1"/>
    <col min="7685" max="7685" width="9.28515625" style="22" customWidth="1"/>
    <col min="7686" max="7698" width="11.42578125" style="22"/>
    <col min="7699" max="7699" width="14.85546875" style="22" bestFit="1" customWidth="1"/>
    <col min="7700" max="7936" width="11.42578125" style="22"/>
    <col min="7937" max="7937" width="17.42578125" style="22" customWidth="1"/>
    <col min="7938" max="7938" width="11.42578125" style="22"/>
    <col min="7939" max="7939" width="16.5703125" style="22" customWidth="1"/>
    <col min="7940" max="7940" width="14.85546875" style="22" customWidth="1"/>
    <col min="7941" max="7941" width="9.28515625" style="22" customWidth="1"/>
    <col min="7942" max="7954" width="11.42578125" style="22"/>
    <col min="7955" max="7955" width="14.85546875" style="22" bestFit="1" customWidth="1"/>
    <col min="7956" max="8192" width="11.42578125" style="22"/>
    <col min="8193" max="8193" width="17.42578125" style="22" customWidth="1"/>
    <col min="8194" max="8194" width="11.42578125" style="22"/>
    <col min="8195" max="8195" width="16.5703125" style="22" customWidth="1"/>
    <col min="8196" max="8196" width="14.85546875" style="22" customWidth="1"/>
    <col min="8197" max="8197" width="9.28515625" style="22" customWidth="1"/>
    <col min="8198" max="8210" width="11.42578125" style="22"/>
    <col min="8211" max="8211" width="14.85546875" style="22" bestFit="1" customWidth="1"/>
    <col min="8212" max="8448" width="11.42578125" style="22"/>
    <col min="8449" max="8449" width="17.42578125" style="22" customWidth="1"/>
    <col min="8450" max="8450" width="11.42578125" style="22"/>
    <col min="8451" max="8451" width="16.5703125" style="22" customWidth="1"/>
    <col min="8452" max="8452" width="14.85546875" style="22" customWidth="1"/>
    <col min="8453" max="8453" width="9.28515625" style="22" customWidth="1"/>
    <col min="8454" max="8466" width="11.42578125" style="22"/>
    <col min="8467" max="8467" width="14.85546875" style="22" bestFit="1" customWidth="1"/>
    <col min="8468" max="8704" width="11.42578125" style="22"/>
    <col min="8705" max="8705" width="17.42578125" style="22" customWidth="1"/>
    <col min="8706" max="8706" width="11.42578125" style="22"/>
    <col min="8707" max="8707" width="16.5703125" style="22" customWidth="1"/>
    <col min="8708" max="8708" width="14.85546875" style="22" customWidth="1"/>
    <col min="8709" max="8709" width="9.28515625" style="22" customWidth="1"/>
    <col min="8710" max="8722" width="11.42578125" style="22"/>
    <col min="8723" max="8723" width="14.85546875" style="22" bestFit="1" customWidth="1"/>
    <col min="8724" max="8960" width="11.42578125" style="22"/>
    <col min="8961" max="8961" width="17.42578125" style="22" customWidth="1"/>
    <col min="8962" max="8962" width="11.42578125" style="22"/>
    <col min="8963" max="8963" width="16.5703125" style="22" customWidth="1"/>
    <col min="8964" max="8964" width="14.85546875" style="22" customWidth="1"/>
    <col min="8965" max="8965" width="9.28515625" style="22" customWidth="1"/>
    <col min="8966" max="8978" width="11.42578125" style="22"/>
    <col min="8979" max="8979" width="14.85546875" style="22" bestFit="1" customWidth="1"/>
    <col min="8980" max="9216" width="11.42578125" style="22"/>
    <col min="9217" max="9217" width="17.42578125" style="22" customWidth="1"/>
    <col min="9218" max="9218" width="11.42578125" style="22"/>
    <col min="9219" max="9219" width="16.5703125" style="22" customWidth="1"/>
    <col min="9220" max="9220" width="14.85546875" style="22" customWidth="1"/>
    <col min="9221" max="9221" width="9.28515625" style="22" customWidth="1"/>
    <col min="9222" max="9234" width="11.42578125" style="22"/>
    <col min="9235" max="9235" width="14.85546875" style="22" bestFit="1" customWidth="1"/>
    <col min="9236" max="9472" width="11.42578125" style="22"/>
    <col min="9473" max="9473" width="17.42578125" style="22" customWidth="1"/>
    <col min="9474" max="9474" width="11.42578125" style="22"/>
    <col min="9475" max="9475" width="16.5703125" style="22" customWidth="1"/>
    <col min="9476" max="9476" width="14.85546875" style="22" customWidth="1"/>
    <col min="9477" max="9477" width="9.28515625" style="22" customWidth="1"/>
    <col min="9478" max="9490" width="11.42578125" style="22"/>
    <col min="9491" max="9491" width="14.85546875" style="22" bestFit="1" customWidth="1"/>
    <col min="9492" max="9728" width="11.42578125" style="22"/>
    <col min="9729" max="9729" width="17.42578125" style="22" customWidth="1"/>
    <col min="9730" max="9730" width="11.42578125" style="22"/>
    <col min="9731" max="9731" width="16.5703125" style="22" customWidth="1"/>
    <col min="9732" max="9732" width="14.85546875" style="22" customWidth="1"/>
    <col min="9733" max="9733" width="9.28515625" style="22" customWidth="1"/>
    <col min="9734" max="9746" width="11.42578125" style="22"/>
    <col min="9747" max="9747" width="14.85546875" style="22" bestFit="1" customWidth="1"/>
    <col min="9748" max="9984" width="11.42578125" style="22"/>
    <col min="9985" max="9985" width="17.42578125" style="22" customWidth="1"/>
    <col min="9986" max="9986" width="11.42578125" style="22"/>
    <col min="9987" max="9987" width="16.5703125" style="22" customWidth="1"/>
    <col min="9988" max="9988" width="14.85546875" style="22" customWidth="1"/>
    <col min="9989" max="9989" width="9.28515625" style="22" customWidth="1"/>
    <col min="9990" max="10002" width="11.42578125" style="22"/>
    <col min="10003" max="10003" width="14.85546875" style="22" bestFit="1" customWidth="1"/>
    <col min="10004" max="10240" width="11.42578125" style="22"/>
    <col min="10241" max="10241" width="17.42578125" style="22" customWidth="1"/>
    <col min="10242" max="10242" width="11.42578125" style="22"/>
    <col min="10243" max="10243" width="16.5703125" style="22" customWidth="1"/>
    <col min="10244" max="10244" width="14.85546875" style="22" customWidth="1"/>
    <col min="10245" max="10245" width="9.28515625" style="22" customWidth="1"/>
    <col min="10246" max="10258" width="11.42578125" style="22"/>
    <col min="10259" max="10259" width="14.85546875" style="22" bestFit="1" customWidth="1"/>
    <col min="10260" max="10496" width="11.42578125" style="22"/>
    <col min="10497" max="10497" width="17.42578125" style="22" customWidth="1"/>
    <col min="10498" max="10498" width="11.42578125" style="22"/>
    <col min="10499" max="10499" width="16.5703125" style="22" customWidth="1"/>
    <col min="10500" max="10500" width="14.85546875" style="22" customWidth="1"/>
    <col min="10501" max="10501" width="9.28515625" style="22" customWidth="1"/>
    <col min="10502" max="10514" width="11.42578125" style="22"/>
    <col min="10515" max="10515" width="14.85546875" style="22" bestFit="1" customWidth="1"/>
    <col min="10516" max="10752" width="11.42578125" style="22"/>
    <col min="10753" max="10753" width="17.42578125" style="22" customWidth="1"/>
    <col min="10754" max="10754" width="11.42578125" style="22"/>
    <col min="10755" max="10755" width="16.5703125" style="22" customWidth="1"/>
    <col min="10756" max="10756" width="14.85546875" style="22" customWidth="1"/>
    <col min="10757" max="10757" width="9.28515625" style="22" customWidth="1"/>
    <col min="10758" max="10770" width="11.42578125" style="22"/>
    <col min="10771" max="10771" width="14.85546875" style="22" bestFit="1" customWidth="1"/>
    <col min="10772" max="11008" width="11.42578125" style="22"/>
    <col min="11009" max="11009" width="17.42578125" style="22" customWidth="1"/>
    <col min="11010" max="11010" width="11.42578125" style="22"/>
    <col min="11011" max="11011" width="16.5703125" style="22" customWidth="1"/>
    <col min="11012" max="11012" width="14.85546875" style="22" customWidth="1"/>
    <col min="11013" max="11013" width="9.28515625" style="22" customWidth="1"/>
    <col min="11014" max="11026" width="11.42578125" style="22"/>
    <col min="11027" max="11027" width="14.85546875" style="22" bestFit="1" customWidth="1"/>
    <col min="11028" max="11264" width="11.42578125" style="22"/>
    <col min="11265" max="11265" width="17.42578125" style="22" customWidth="1"/>
    <col min="11266" max="11266" width="11.42578125" style="22"/>
    <col min="11267" max="11267" width="16.5703125" style="22" customWidth="1"/>
    <col min="11268" max="11268" width="14.85546875" style="22" customWidth="1"/>
    <col min="11269" max="11269" width="9.28515625" style="22" customWidth="1"/>
    <col min="11270" max="11282" width="11.42578125" style="22"/>
    <col min="11283" max="11283" width="14.85546875" style="22" bestFit="1" customWidth="1"/>
    <col min="11284" max="11520" width="11.42578125" style="22"/>
    <col min="11521" max="11521" width="17.42578125" style="22" customWidth="1"/>
    <col min="11522" max="11522" width="11.42578125" style="22"/>
    <col min="11523" max="11523" width="16.5703125" style="22" customWidth="1"/>
    <col min="11524" max="11524" width="14.85546875" style="22" customWidth="1"/>
    <col min="11525" max="11525" width="9.28515625" style="22" customWidth="1"/>
    <col min="11526" max="11538" width="11.42578125" style="22"/>
    <col min="11539" max="11539" width="14.85546875" style="22" bestFit="1" customWidth="1"/>
    <col min="11540" max="11776" width="11.42578125" style="22"/>
    <col min="11777" max="11777" width="17.42578125" style="22" customWidth="1"/>
    <col min="11778" max="11778" width="11.42578125" style="22"/>
    <col min="11779" max="11779" width="16.5703125" style="22" customWidth="1"/>
    <col min="11780" max="11780" width="14.85546875" style="22" customWidth="1"/>
    <col min="11781" max="11781" width="9.28515625" style="22" customWidth="1"/>
    <col min="11782" max="11794" width="11.42578125" style="22"/>
    <col min="11795" max="11795" width="14.85546875" style="22" bestFit="1" customWidth="1"/>
    <col min="11796" max="12032" width="11.42578125" style="22"/>
    <col min="12033" max="12033" width="17.42578125" style="22" customWidth="1"/>
    <col min="12034" max="12034" width="11.42578125" style="22"/>
    <col min="12035" max="12035" width="16.5703125" style="22" customWidth="1"/>
    <col min="12036" max="12036" width="14.85546875" style="22" customWidth="1"/>
    <col min="12037" max="12037" width="9.28515625" style="22" customWidth="1"/>
    <col min="12038" max="12050" width="11.42578125" style="22"/>
    <col min="12051" max="12051" width="14.85546875" style="22" bestFit="1" customWidth="1"/>
    <col min="12052" max="12288" width="11.42578125" style="22"/>
    <col min="12289" max="12289" width="17.42578125" style="22" customWidth="1"/>
    <col min="12290" max="12290" width="11.42578125" style="22"/>
    <col min="12291" max="12291" width="16.5703125" style="22" customWidth="1"/>
    <col min="12292" max="12292" width="14.85546875" style="22" customWidth="1"/>
    <col min="12293" max="12293" width="9.28515625" style="22" customWidth="1"/>
    <col min="12294" max="12306" width="11.42578125" style="22"/>
    <col min="12307" max="12307" width="14.85546875" style="22" bestFit="1" customWidth="1"/>
    <col min="12308" max="12544" width="11.42578125" style="22"/>
    <col min="12545" max="12545" width="17.42578125" style="22" customWidth="1"/>
    <col min="12546" max="12546" width="11.42578125" style="22"/>
    <col min="12547" max="12547" width="16.5703125" style="22" customWidth="1"/>
    <col min="12548" max="12548" width="14.85546875" style="22" customWidth="1"/>
    <col min="12549" max="12549" width="9.28515625" style="22" customWidth="1"/>
    <col min="12550" max="12562" width="11.42578125" style="22"/>
    <col min="12563" max="12563" width="14.85546875" style="22" bestFit="1" customWidth="1"/>
    <col min="12564" max="12800" width="11.42578125" style="22"/>
    <col min="12801" max="12801" width="17.42578125" style="22" customWidth="1"/>
    <col min="12802" max="12802" width="11.42578125" style="22"/>
    <col min="12803" max="12803" width="16.5703125" style="22" customWidth="1"/>
    <col min="12804" max="12804" width="14.85546875" style="22" customWidth="1"/>
    <col min="12805" max="12805" width="9.28515625" style="22" customWidth="1"/>
    <col min="12806" max="12818" width="11.42578125" style="22"/>
    <col min="12819" max="12819" width="14.85546875" style="22" bestFit="1" customWidth="1"/>
    <col min="12820" max="13056" width="11.42578125" style="22"/>
    <col min="13057" max="13057" width="17.42578125" style="22" customWidth="1"/>
    <col min="13058" max="13058" width="11.42578125" style="22"/>
    <col min="13059" max="13059" width="16.5703125" style="22" customWidth="1"/>
    <col min="13060" max="13060" width="14.85546875" style="22" customWidth="1"/>
    <col min="13061" max="13061" width="9.28515625" style="22" customWidth="1"/>
    <col min="13062" max="13074" width="11.42578125" style="22"/>
    <col min="13075" max="13075" width="14.85546875" style="22" bestFit="1" customWidth="1"/>
    <col min="13076" max="13312" width="11.42578125" style="22"/>
    <col min="13313" max="13313" width="17.42578125" style="22" customWidth="1"/>
    <col min="13314" max="13314" width="11.42578125" style="22"/>
    <col min="13315" max="13315" width="16.5703125" style="22" customWidth="1"/>
    <col min="13316" max="13316" width="14.85546875" style="22" customWidth="1"/>
    <col min="13317" max="13317" width="9.28515625" style="22" customWidth="1"/>
    <col min="13318" max="13330" width="11.42578125" style="22"/>
    <col min="13331" max="13331" width="14.85546875" style="22" bestFit="1" customWidth="1"/>
    <col min="13332" max="13568" width="11.42578125" style="22"/>
    <col min="13569" max="13569" width="17.42578125" style="22" customWidth="1"/>
    <col min="13570" max="13570" width="11.42578125" style="22"/>
    <col min="13571" max="13571" width="16.5703125" style="22" customWidth="1"/>
    <col min="13572" max="13572" width="14.85546875" style="22" customWidth="1"/>
    <col min="13573" max="13573" width="9.28515625" style="22" customWidth="1"/>
    <col min="13574" max="13586" width="11.42578125" style="22"/>
    <col min="13587" max="13587" width="14.85546875" style="22" bestFit="1" customWidth="1"/>
    <col min="13588" max="13824" width="11.42578125" style="22"/>
    <col min="13825" max="13825" width="17.42578125" style="22" customWidth="1"/>
    <col min="13826" max="13826" width="11.42578125" style="22"/>
    <col min="13827" max="13827" width="16.5703125" style="22" customWidth="1"/>
    <col min="13828" max="13828" width="14.85546875" style="22" customWidth="1"/>
    <col min="13829" max="13829" width="9.28515625" style="22" customWidth="1"/>
    <col min="13830" max="13842" width="11.42578125" style="22"/>
    <col min="13843" max="13843" width="14.85546875" style="22" bestFit="1" customWidth="1"/>
    <col min="13844" max="14080" width="11.42578125" style="22"/>
    <col min="14081" max="14081" width="17.42578125" style="22" customWidth="1"/>
    <col min="14082" max="14082" width="11.42578125" style="22"/>
    <col min="14083" max="14083" width="16.5703125" style="22" customWidth="1"/>
    <col min="14084" max="14084" width="14.85546875" style="22" customWidth="1"/>
    <col min="14085" max="14085" width="9.28515625" style="22" customWidth="1"/>
    <col min="14086" max="14098" width="11.42578125" style="22"/>
    <col min="14099" max="14099" width="14.85546875" style="22" bestFit="1" customWidth="1"/>
    <col min="14100" max="14336" width="11.42578125" style="22"/>
    <col min="14337" max="14337" width="17.42578125" style="22" customWidth="1"/>
    <col min="14338" max="14338" width="11.42578125" style="22"/>
    <col min="14339" max="14339" width="16.5703125" style="22" customWidth="1"/>
    <col min="14340" max="14340" width="14.85546875" style="22" customWidth="1"/>
    <col min="14341" max="14341" width="9.28515625" style="22" customWidth="1"/>
    <col min="14342" max="14354" width="11.42578125" style="22"/>
    <col min="14355" max="14355" width="14.85546875" style="22" bestFit="1" customWidth="1"/>
    <col min="14356" max="14592" width="11.42578125" style="22"/>
    <col min="14593" max="14593" width="17.42578125" style="22" customWidth="1"/>
    <col min="14594" max="14594" width="11.42578125" style="22"/>
    <col min="14595" max="14595" width="16.5703125" style="22" customWidth="1"/>
    <col min="14596" max="14596" width="14.85546875" style="22" customWidth="1"/>
    <col min="14597" max="14597" width="9.28515625" style="22" customWidth="1"/>
    <col min="14598" max="14610" width="11.42578125" style="22"/>
    <col min="14611" max="14611" width="14.85546875" style="22" bestFit="1" customWidth="1"/>
    <col min="14612" max="14848" width="11.42578125" style="22"/>
    <col min="14849" max="14849" width="17.42578125" style="22" customWidth="1"/>
    <col min="14850" max="14850" width="11.42578125" style="22"/>
    <col min="14851" max="14851" width="16.5703125" style="22" customWidth="1"/>
    <col min="14852" max="14852" width="14.85546875" style="22" customWidth="1"/>
    <col min="14853" max="14853" width="9.28515625" style="22" customWidth="1"/>
    <col min="14854" max="14866" width="11.42578125" style="22"/>
    <col min="14867" max="14867" width="14.85546875" style="22" bestFit="1" customWidth="1"/>
    <col min="14868" max="15104" width="11.42578125" style="22"/>
    <col min="15105" max="15105" width="17.42578125" style="22" customWidth="1"/>
    <col min="15106" max="15106" width="11.42578125" style="22"/>
    <col min="15107" max="15107" width="16.5703125" style="22" customWidth="1"/>
    <col min="15108" max="15108" width="14.85546875" style="22" customWidth="1"/>
    <col min="15109" max="15109" width="9.28515625" style="22" customWidth="1"/>
    <col min="15110" max="15122" width="11.42578125" style="22"/>
    <col min="15123" max="15123" width="14.85546875" style="22" bestFit="1" customWidth="1"/>
    <col min="15124" max="15360" width="11.42578125" style="22"/>
    <col min="15361" max="15361" width="17.42578125" style="22" customWidth="1"/>
    <col min="15362" max="15362" width="11.42578125" style="22"/>
    <col min="15363" max="15363" width="16.5703125" style="22" customWidth="1"/>
    <col min="15364" max="15364" width="14.85546875" style="22" customWidth="1"/>
    <col min="15365" max="15365" width="9.28515625" style="22" customWidth="1"/>
    <col min="15366" max="15378" width="11.42578125" style="22"/>
    <col min="15379" max="15379" width="14.85546875" style="22" bestFit="1" customWidth="1"/>
    <col min="15380" max="15616" width="11.42578125" style="22"/>
    <col min="15617" max="15617" width="17.42578125" style="22" customWidth="1"/>
    <col min="15618" max="15618" width="11.42578125" style="22"/>
    <col min="15619" max="15619" width="16.5703125" style="22" customWidth="1"/>
    <col min="15620" max="15620" width="14.85546875" style="22" customWidth="1"/>
    <col min="15621" max="15621" width="9.28515625" style="22" customWidth="1"/>
    <col min="15622" max="15634" width="11.42578125" style="22"/>
    <col min="15635" max="15635" width="14.85546875" style="22" bestFit="1" customWidth="1"/>
    <col min="15636" max="15872" width="11.42578125" style="22"/>
    <col min="15873" max="15873" width="17.42578125" style="22" customWidth="1"/>
    <col min="15874" max="15874" width="11.42578125" style="22"/>
    <col min="15875" max="15875" width="16.5703125" style="22" customWidth="1"/>
    <col min="15876" max="15876" width="14.85546875" style="22" customWidth="1"/>
    <col min="15877" max="15877" width="9.28515625" style="22" customWidth="1"/>
    <col min="15878" max="15890" width="11.42578125" style="22"/>
    <col min="15891" max="15891" width="14.85546875" style="22" bestFit="1" customWidth="1"/>
    <col min="15892" max="16128" width="11.42578125" style="22"/>
    <col min="16129" max="16129" width="17.42578125" style="22" customWidth="1"/>
    <col min="16130" max="16130" width="11.42578125" style="22"/>
    <col min="16131" max="16131" width="16.5703125" style="22" customWidth="1"/>
    <col min="16132" max="16132" width="14.85546875" style="22" customWidth="1"/>
    <col min="16133" max="16133" width="9.28515625" style="22" customWidth="1"/>
    <col min="16134" max="16146" width="11.42578125" style="22"/>
    <col min="16147" max="16147" width="14.85546875" style="22" bestFit="1" customWidth="1"/>
    <col min="16148" max="16384" width="11.42578125" style="22"/>
  </cols>
  <sheetData>
    <row r="3" spans="1:18" ht="13.5" thickBot="1" x14ac:dyDescent="0.25"/>
    <row r="4" spans="1:18" ht="15.75" thickBot="1" x14ac:dyDescent="0.25">
      <c r="A4" s="16"/>
      <c r="B4" s="577" t="s">
        <v>196</v>
      </c>
      <c r="C4" s="32"/>
      <c r="D4" s="578"/>
      <c r="E4" s="578"/>
      <c r="F4" s="578"/>
      <c r="G4" s="578"/>
      <c r="H4" s="33"/>
      <c r="J4" s="21"/>
    </row>
    <row r="6" spans="1:18" ht="13.5" thickBot="1" x14ac:dyDescent="0.25"/>
    <row r="7" spans="1:18" ht="16.5" thickBot="1" x14ac:dyDescent="0.3">
      <c r="A7" s="75" t="s">
        <v>44</v>
      </c>
      <c r="C7" s="98" t="s">
        <v>197</v>
      </c>
      <c r="D7" s="99"/>
    </row>
    <row r="8" spans="1:18" ht="13.5" thickBot="1" x14ac:dyDescent="0.25">
      <c r="A8" s="76"/>
      <c r="B8" s="76"/>
      <c r="C8" s="100" t="s">
        <v>64</v>
      </c>
      <c r="D8" s="101" t="s">
        <v>44</v>
      </c>
    </row>
    <row r="9" spans="1:18" x14ac:dyDescent="0.2">
      <c r="A9" s="34" t="s">
        <v>0</v>
      </c>
      <c r="B9" s="35"/>
      <c r="C9" s="102">
        <f>AVERAGE('M.V. CyL'!C55:N55)</f>
        <v>770318.33333333337</v>
      </c>
      <c r="D9" s="102">
        <f>'M.V. CyL'!C55</f>
        <v>388764</v>
      </c>
      <c r="E9" s="95"/>
      <c r="R9" s="61"/>
    </row>
    <row r="10" spans="1:18" x14ac:dyDescent="0.2">
      <c r="A10" s="37" t="s">
        <v>198</v>
      </c>
      <c r="B10" s="38"/>
      <c r="C10" s="88">
        <f>AVERAGE('M.V. CyL'!C56:N56)</f>
        <v>577529.58333333337</v>
      </c>
      <c r="D10" s="88">
        <f>'M.V. CyL'!C56</f>
        <v>317389</v>
      </c>
      <c r="E10" s="95"/>
      <c r="R10" s="61"/>
    </row>
    <row r="11" spans="1:18" x14ac:dyDescent="0.2">
      <c r="A11" s="37" t="s">
        <v>199</v>
      </c>
      <c r="B11" s="38"/>
      <c r="C11" s="88">
        <f>AVERAGE('M.V. CyL'!C57:N57)</f>
        <v>192788.75</v>
      </c>
      <c r="D11" s="88">
        <f>'M.V. CyL'!C57</f>
        <v>71375</v>
      </c>
      <c r="E11" s="95"/>
      <c r="R11" s="61"/>
    </row>
    <row r="12" spans="1:18" x14ac:dyDescent="0.2">
      <c r="A12" s="40" t="s">
        <v>200</v>
      </c>
      <c r="B12" s="41"/>
      <c r="C12" s="103">
        <f>AVERAGE('M.V. CyL'!C58:N58)</f>
        <v>1258870</v>
      </c>
      <c r="D12" s="103">
        <f>'M.V. CyL'!C58</f>
        <v>621276</v>
      </c>
      <c r="E12" s="95"/>
      <c r="R12" s="61"/>
    </row>
    <row r="13" spans="1:18" x14ac:dyDescent="0.2">
      <c r="A13" s="37" t="s">
        <v>201</v>
      </c>
      <c r="B13" s="38"/>
      <c r="C13" s="88">
        <f>AVERAGE('M.V. CyL'!C59:N59)</f>
        <v>980013.5</v>
      </c>
      <c r="D13" s="88">
        <f>'M.V. CyL'!C59</f>
        <v>510618</v>
      </c>
      <c r="E13" s="95"/>
      <c r="R13" s="61"/>
    </row>
    <row r="14" spans="1:18" x14ac:dyDescent="0.2">
      <c r="A14" s="37" t="s">
        <v>202</v>
      </c>
      <c r="B14" s="38"/>
      <c r="C14" s="88">
        <f>AVERAGE('M.V. CyL'!C60:N60)</f>
        <v>278856.5</v>
      </c>
      <c r="D14" s="88">
        <f>'M.V. CyL'!C60</f>
        <v>110658</v>
      </c>
      <c r="E14" s="95"/>
      <c r="R14" s="61"/>
    </row>
    <row r="15" spans="1:18" x14ac:dyDescent="0.2">
      <c r="A15" s="40" t="s">
        <v>65</v>
      </c>
      <c r="B15" s="41"/>
      <c r="C15" s="104">
        <f>AVERAGE('M.V. CyL'!C61:N61)</f>
        <v>0.25205736182499999</v>
      </c>
      <c r="D15" s="104">
        <f>'M.V. CyL'!C61</f>
        <v>0.14955168320000001</v>
      </c>
      <c r="E15" s="95"/>
      <c r="R15" s="61"/>
    </row>
    <row r="16" spans="1:18" x14ac:dyDescent="0.2">
      <c r="A16" s="44" t="s">
        <v>3</v>
      </c>
      <c r="B16" s="45"/>
      <c r="C16" s="105">
        <f>AVERAGE('M.V. CyL'!C62:N62)</f>
        <v>1.6293493739321079</v>
      </c>
      <c r="D16" s="105">
        <f>'M.V. CyL'!C62</f>
        <v>1.5980800691421999</v>
      </c>
      <c r="E16" s="95"/>
      <c r="R16" s="61"/>
    </row>
    <row r="17" spans="1:22" x14ac:dyDescent="0.2">
      <c r="A17" s="48" t="s">
        <v>183</v>
      </c>
      <c r="B17" s="49"/>
      <c r="C17" s="106">
        <f>AVERAGE('M.V. CyL'!C63:N63)</f>
        <v>1.681577140174775</v>
      </c>
      <c r="D17" s="106">
        <f>'M.V. CyL'!C63</f>
        <v>1.6088081187439001</v>
      </c>
      <c r="E17" s="95"/>
      <c r="R17" s="61"/>
    </row>
    <row r="18" spans="1:22" ht="13.5" thickBot="1" x14ac:dyDescent="0.25">
      <c r="A18" s="51" t="s">
        <v>184</v>
      </c>
      <c r="B18" s="52"/>
      <c r="C18" s="92">
        <f>AVERAGE('M.V. CyL'!C64:N64)</f>
        <v>1.4771044751715836</v>
      </c>
      <c r="D18" s="92">
        <f>'M.V. CyL'!C64</f>
        <v>1.5503747810858</v>
      </c>
      <c r="E18" s="95"/>
      <c r="R18" s="61"/>
    </row>
    <row r="24" spans="1:22" ht="13.5" thickBot="1" x14ac:dyDescent="0.25"/>
    <row r="25" spans="1:22" ht="16.5" thickBot="1" x14ac:dyDescent="0.3">
      <c r="A25" s="75" t="s">
        <v>45</v>
      </c>
      <c r="C25" s="98" t="s">
        <v>197</v>
      </c>
      <c r="D25" s="99"/>
    </row>
    <row r="26" spans="1:22" ht="13.5" thickBot="1" x14ac:dyDescent="0.25">
      <c r="A26" s="76"/>
      <c r="B26" s="76"/>
      <c r="C26" s="100" t="s">
        <v>64</v>
      </c>
      <c r="D26" s="100" t="s">
        <v>45</v>
      </c>
      <c r="Q26" s="60"/>
    </row>
    <row r="27" spans="1:22" x14ac:dyDescent="0.2">
      <c r="A27" s="34" t="s">
        <v>0</v>
      </c>
      <c r="B27" s="35"/>
      <c r="C27" s="102">
        <f>$C$9</f>
        <v>770318.33333333337</v>
      </c>
      <c r="D27" s="102">
        <f>'M.V. CyL'!D55</f>
        <v>430767</v>
      </c>
      <c r="Q27" s="60"/>
      <c r="T27" s="60"/>
      <c r="U27" s="60"/>
      <c r="V27" s="60"/>
    </row>
    <row r="28" spans="1:22" x14ac:dyDescent="0.2">
      <c r="A28" s="37" t="s">
        <v>198</v>
      </c>
      <c r="B28" s="38"/>
      <c r="C28" s="88">
        <f>$C$10</f>
        <v>577529.58333333337</v>
      </c>
      <c r="D28" s="88">
        <f>'M.V. CyL'!D56</f>
        <v>357226</v>
      </c>
      <c r="Q28" s="60"/>
    </row>
    <row r="29" spans="1:22" x14ac:dyDescent="0.2">
      <c r="A29" s="37" t="s">
        <v>199</v>
      </c>
      <c r="B29" s="38"/>
      <c r="C29" s="88">
        <f>$C$11</f>
        <v>192788.75</v>
      </c>
      <c r="D29" s="88">
        <f>'M.V. CyL'!D57</f>
        <v>73541</v>
      </c>
      <c r="Q29" s="60"/>
    </row>
    <row r="30" spans="1:22" x14ac:dyDescent="0.2">
      <c r="A30" s="40" t="s">
        <v>200</v>
      </c>
      <c r="B30" s="41"/>
      <c r="C30" s="103">
        <f>$C$12</f>
        <v>1258870</v>
      </c>
      <c r="D30" s="103">
        <f>'M.V. CyL'!D58</f>
        <v>696509</v>
      </c>
      <c r="Q30" s="60"/>
    </row>
    <row r="31" spans="1:22" x14ac:dyDescent="0.2">
      <c r="A31" s="37" t="s">
        <v>201</v>
      </c>
      <c r="B31" s="38"/>
      <c r="C31" s="88">
        <f>$C$13</f>
        <v>980013.5</v>
      </c>
      <c r="D31" s="88">
        <f>'M.V. CyL'!D59</f>
        <v>578504</v>
      </c>
      <c r="Q31" s="60"/>
    </row>
    <row r="32" spans="1:22" x14ac:dyDescent="0.2">
      <c r="A32" s="37" t="s">
        <v>202</v>
      </c>
      <c r="B32" s="38"/>
      <c r="C32" s="88">
        <f>$C$14</f>
        <v>278856.5</v>
      </c>
      <c r="D32" s="88">
        <f>'M.V. CyL'!D60</f>
        <v>118005</v>
      </c>
      <c r="Q32" s="60"/>
    </row>
    <row r="33" spans="1:18" x14ac:dyDescent="0.2">
      <c r="A33" s="40" t="s">
        <v>65</v>
      </c>
      <c r="B33" s="41"/>
      <c r="C33" s="104">
        <f>$C$15</f>
        <v>0.25205736182499999</v>
      </c>
      <c r="D33" s="104">
        <f>'M.V. CyL'!D61</f>
        <v>0.18252971530000001</v>
      </c>
      <c r="Q33" s="60"/>
    </row>
    <row r="34" spans="1:18" x14ac:dyDescent="0.2">
      <c r="A34" s="44" t="s">
        <v>3</v>
      </c>
      <c r="B34" s="45"/>
      <c r="C34" s="105">
        <f>$C$16</f>
        <v>1.6293493739321079</v>
      </c>
      <c r="D34" s="105">
        <f>'M.V. CyL'!D62</f>
        <v>1.6169042661113999</v>
      </c>
      <c r="E34" s="77"/>
      <c r="Q34" s="60"/>
    </row>
    <row r="35" spans="1:18" x14ac:dyDescent="0.2">
      <c r="A35" s="48" t="s">
        <v>183</v>
      </c>
      <c r="B35" s="49"/>
      <c r="C35" s="106">
        <f>$C$17</f>
        <v>1.681577140174775</v>
      </c>
      <c r="D35" s="106">
        <f>'M.V. CyL'!D63</f>
        <v>1.6194341957192</v>
      </c>
      <c r="E35" s="77"/>
      <c r="Q35" s="60"/>
    </row>
    <row r="36" spans="1:18" ht="13.5" thickBot="1" x14ac:dyDescent="0.25">
      <c r="A36" s="51" t="s">
        <v>184</v>
      </c>
      <c r="B36" s="52"/>
      <c r="C36" s="92">
        <f>$C$18</f>
        <v>1.4771044751715836</v>
      </c>
      <c r="D36" s="92">
        <f>'M.V. CyL'!D64</f>
        <v>1.6046151126582</v>
      </c>
      <c r="E36" s="77"/>
      <c r="Q36" s="60"/>
    </row>
    <row r="37" spans="1:18" x14ac:dyDescent="0.2">
      <c r="Q37" s="60"/>
    </row>
    <row r="38" spans="1:18" x14ac:dyDescent="0.2">
      <c r="Q38" s="60"/>
    </row>
    <row r="39" spans="1:18" x14ac:dyDescent="0.2">
      <c r="Q39" s="60"/>
    </row>
    <row r="42" spans="1:18" ht="13.5" thickBot="1" x14ac:dyDescent="0.25"/>
    <row r="43" spans="1:18" ht="16.5" thickBot="1" x14ac:dyDescent="0.3">
      <c r="A43" s="75" t="s">
        <v>46</v>
      </c>
      <c r="C43" s="98" t="s">
        <v>197</v>
      </c>
      <c r="D43" s="99"/>
    </row>
    <row r="44" spans="1:18" ht="13.5" thickBot="1" x14ac:dyDescent="0.25">
      <c r="A44" s="76"/>
      <c r="B44" s="76"/>
      <c r="C44" s="100" t="s">
        <v>64</v>
      </c>
      <c r="D44" s="100" t="s">
        <v>46</v>
      </c>
    </row>
    <row r="45" spans="1:18" x14ac:dyDescent="0.2">
      <c r="A45" s="34" t="s">
        <v>0</v>
      </c>
      <c r="B45" s="35"/>
      <c r="C45" s="102">
        <f>$C$9</f>
        <v>770318.33333333337</v>
      </c>
      <c r="D45" s="102">
        <f>'M.V. CyL'!E55</f>
        <v>681593</v>
      </c>
      <c r="Q45" s="60"/>
      <c r="R45" s="61"/>
    </row>
    <row r="46" spans="1:18" x14ac:dyDescent="0.2">
      <c r="A46" s="37" t="s">
        <v>198</v>
      </c>
      <c r="B46" s="38"/>
      <c r="C46" s="88">
        <f>$C$10</f>
        <v>577529.58333333337</v>
      </c>
      <c r="D46" s="88">
        <f>'M.V. CyL'!E56</f>
        <v>568173</v>
      </c>
      <c r="Q46" s="60"/>
      <c r="R46" s="61"/>
    </row>
    <row r="47" spans="1:18" x14ac:dyDescent="0.2">
      <c r="A47" s="37" t="s">
        <v>199</v>
      </c>
      <c r="B47" s="38"/>
      <c r="C47" s="88">
        <f>$C$11</f>
        <v>192788.75</v>
      </c>
      <c r="D47" s="88">
        <f>'M.V. CyL'!E57</f>
        <v>113420</v>
      </c>
      <c r="Q47" s="60"/>
      <c r="R47" s="61"/>
    </row>
    <row r="48" spans="1:18" x14ac:dyDescent="0.2">
      <c r="A48" s="40" t="s">
        <v>200</v>
      </c>
      <c r="B48" s="41"/>
      <c r="C48" s="103">
        <f>$C$12</f>
        <v>1258870</v>
      </c>
      <c r="D48" s="103">
        <f>'M.V. CyL'!E58</f>
        <v>1176324</v>
      </c>
      <c r="Q48" s="60"/>
      <c r="R48" s="61"/>
    </row>
    <row r="49" spans="1:18" x14ac:dyDescent="0.2">
      <c r="A49" s="37" t="s">
        <v>201</v>
      </c>
      <c r="B49" s="38"/>
      <c r="C49" s="88">
        <f>$C$13</f>
        <v>980013.5</v>
      </c>
      <c r="D49" s="88">
        <f>'M.V. CyL'!E59</f>
        <v>995893</v>
      </c>
      <c r="Q49" s="60"/>
      <c r="R49" s="61"/>
    </row>
    <row r="50" spans="1:18" x14ac:dyDescent="0.2">
      <c r="A50" s="37" t="s">
        <v>202</v>
      </c>
      <c r="B50" s="38"/>
      <c r="C50" s="88">
        <f>$C$14</f>
        <v>278856.5</v>
      </c>
      <c r="D50" s="88">
        <f>'M.V. CyL'!E60</f>
        <v>180431</v>
      </c>
      <c r="Q50" s="60"/>
      <c r="R50" s="61"/>
    </row>
    <row r="51" spans="1:18" x14ac:dyDescent="0.2">
      <c r="A51" s="40" t="s">
        <v>65</v>
      </c>
      <c r="B51" s="41"/>
      <c r="C51" s="104">
        <f>$C$15</f>
        <v>0.25205736182499999</v>
      </c>
      <c r="D51" s="104">
        <f>'M.V. CyL'!E61</f>
        <v>0.23508574039999999</v>
      </c>
      <c r="Q51" s="60"/>
      <c r="R51" s="61"/>
    </row>
    <row r="52" spans="1:18" x14ac:dyDescent="0.2">
      <c r="A52" s="44" t="s">
        <v>3</v>
      </c>
      <c r="B52" s="45"/>
      <c r="C52" s="105">
        <f>$C$16</f>
        <v>1.6293493739321079</v>
      </c>
      <c r="D52" s="105">
        <f>'M.V. CyL'!E62</f>
        <v>1.7258451891377999</v>
      </c>
      <c r="E52" s="16"/>
      <c r="Q52" s="60"/>
      <c r="R52" s="61"/>
    </row>
    <row r="53" spans="1:18" x14ac:dyDescent="0.2">
      <c r="A53" s="48" t="s">
        <v>183</v>
      </c>
      <c r="B53" s="49"/>
      <c r="C53" s="106">
        <f>$C$17</f>
        <v>1.681577140174775</v>
      </c>
      <c r="D53" s="106">
        <f>'M.V. CyL'!E63</f>
        <v>1.7527988834387001</v>
      </c>
      <c r="Q53" s="60"/>
      <c r="R53" s="61"/>
    </row>
    <row r="54" spans="1:18" ht="13.5" thickBot="1" x14ac:dyDescent="0.25">
      <c r="A54" s="51" t="s">
        <v>184</v>
      </c>
      <c r="B54" s="52"/>
      <c r="C54" s="92">
        <f>$C$18</f>
        <v>1.4771044751715836</v>
      </c>
      <c r="D54" s="92">
        <f>'M.V. CyL'!E64</f>
        <v>1.5908217245636</v>
      </c>
      <c r="Q54" s="60"/>
      <c r="R54" s="61"/>
    </row>
    <row r="60" spans="1:18" ht="13.5" thickBot="1" x14ac:dyDescent="0.25"/>
    <row r="61" spans="1:18" ht="16.5" thickBot="1" x14ac:dyDescent="0.3">
      <c r="A61" s="75" t="s">
        <v>47</v>
      </c>
      <c r="C61" s="98" t="s">
        <v>197</v>
      </c>
      <c r="D61" s="99"/>
    </row>
    <row r="62" spans="1:18" ht="13.5" thickBot="1" x14ac:dyDescent="0.25">
      <c r="A62" s="76"/>
      <c r="B62" s="76"/>
      <c r="C62" s="100" t="s">
        <v>64</v>
      </c>
      <c r="D62" s="100" t="s">
        <v>47</v>
      </c>
    </row>
    <row r="63" spans="1:18" x14ac:dyDescent="0.2">
      <c r="A63" s="34" t="s">
        <v>0</v>
      </c>
      <c r="B63" s="35"/>
      <c r="C63" s="102">
        <f>$C$9</f>
        <v>770318.33333333337</v>
      </c>
      <c r="D63" s="102">
        <f>'M.V. CyL'!F55</f>
        <v>722875</v>
      </c>
      <c r="R63" s="61"/>
    </row>
    <row r="64" spans="1:18" x14ac:dyDescent="0.2">
      <c r="A64" s="37" t="s">
        <v>198</v>
      </c>
      <c r="B64" s="38"/>
      <c r="C64" s="88">
        <f>$C$10</f>
        <v>577529.58333333337</v>
      </c>
      <c r="D64" s="88">
        <f>'M.V. CyL'!F56</f>
        <v>514637</v>
      </c>
      <c r="R64" s="61"/>
    </row>
    <row r="65" spans="1:18" x14ac:dyDescent="0.2">
      <c r="A65" s="37" t="s">
        <v>199</v>
      </c>
      <c r="B65" s="38"/>
      <c r="C65" s="88">
        <f>$C$11</f>
        <v>192788.75</v>
      </c>
      <c r="D65" s="88">
        <f>'M.V. CyL'!F57</f>
        <v>208238</v>
      </c>
      <c r="R65" s="61"/>
    </row>
    <row r="66" spans="1:18" x14ac:dyDescent="0.2">
      <c r="A66" s="40" t="s">
        <v>200</v>
      </c>
      <c r="B66" s="41"/>
      <c r="C66" s="103">
        <f>$C$12</f>
        <v>1258870</v>
      </c>
      <c r="D66" s="103">
        <f>'M.V. CyL'!F58</f>
        <v>1117319</v>
      </c>
      <c r="R66" s="61"/>
    </row>
    <row r="67" spans="1:18" x14ac:dyDescent="0.2">
      <c r="A67" s="37" t="s">
        <v>201</v>
      </c>
      <c r="B67" s="38"/>
      <c r="C67" s="88">
        <f>$C$13</f>
        <v>980013.5</v>
      </c>
      <c r="D67" s="88">
        <f>'M.V. CyL'!F59</f>
        <v>831621</v>
      </c>
      <c r="R67" s="61"/>
    </row>
    <row r="68" spans="1:18" x14ac:dyDescent="0.2">
      <c r="A68" s="37" t="s">
        <v>202</v>
      </c>
      <c r="B68" s="38"/>
      <c r="C68" s="88">
        <f>$C$14</f>
        <v>278856.5</v>
      </c>
      <c r="D68" s="88">
        <f>'M.V. CyL'!F60</f>
        <v>285698</v>
      </c>
      <c r="E68" s="16"/>
      <c r="R68" s="61"/>
    </row>
    <row r="69" spans="1:18" x14ac:dyDescent="0.2">
      <c r="A69" s="40" t="s">
        <v>65</v>
      </c>
      <c r="B69" s="41"/>
      <c r="C69" s="104">
        <f>$C$15</f>
        <v>0.25205736182499999</v>
      </c>
      <c r="D69" s="104">
        <f>'M.V. CyL'!F61</f>
        <v>0.22758474889999999</v>
      </c>
      <c r="R69" s="61"/>
    </row>
    <row r="70" spans="1:18" x14ac:dyDescent="0.2">
      <c r="A70" s="44" t="s">
        <v>3</v>
      </c>
      <c r="B70" s="45"/>
      <c r="C70" s="105">
        <f>$C$16</f>
        <v>1.6293493739321079</v>
      </c>
      <c r="D70" s="105">
        <f>'M.V. CyL'!F62</f>
        <v>1.5456600380425001</v>
      </c>
      <c r="R70" s="61"/>
    </row>
    <row r="71" spans="1:18" x14ac:dyDescent="0.2">
      <c r="A71" s="48" t="s">
        <v>183</v>
      </c>
      <c r="B71" s="49"/>
      <c r="C71" s="106">
        <f>$C$17</f>
        <v>1.681577140174775</v>
      </c>
      <c r="D71" s="106">
        <f>'M.V. CyL'!F63</f>
        <v>1.6159370585481001</v>
      </c>
      <c r="R71" s="61"/>
    </row>
    <row r="72" spans="1:18" ht="13.5" thickBot="1" x14ac:dyDescent="0.25">
      <c r="A72" s="51" t="s">
        <v>184</v>
      </c>
      <c r="B72" s="52"/>
      <c r="C72" s="92">
        <f>$C$18</f>
        <v>1.4771044751715836</v>
      </c>
      <c r="D72" s="92">
        <f>'M.V. CyL'!F64</f>
        <v>1.3719782172321999</v>
      </c>
      <c r="R72" s="61"/>
    </row>
    <row r="78" spans="1:18" ht="13.5" thickBot="1" x14ac:dyDescent="0.25"/>
    <row r="79" spans="1:18" ht="16.5" thickBot="1" x14ac:dyDescent="0.3">
      <c r="A79" s="75" t="s">
        <v>48</v>
      </c>
      <c r="C79" s="98" t="s">
        <v>197</v>
      </c>
      <c r="D79" s="99"/>
    </row>
    <row r="80" spans="1:18" ht="13.5" thickBot="1" x14ac:dyDescent="0.25">
      <c r="A80" s="76"/>
      <c r="B80" s="76"/>
      <c r="C80" s="100" t="s">
        <v>64</v>
      </c>
      <c r="D80" s="100" t="s">
        <v>48</v>
      </c>
    </row>
    <row r="81" spans="1:18" x14ac:dyDescent="0.2">
      <c r="A81" s="34" t="s">
        <v>0</v>
      </c>
      <c r="B81" s="35"/>
      <c r="C81" s="102">
        <f>$C$9</f>
        <v>770318.33333333337</v>
      </c>
      <c r="D81" s="102">
        <f>'M.V. CyL'!G55</f>
        <v>915321</v>
      </c>
      <c r="Q81" s="60"/>
      <c r="R81" s="61"/>
    </row>
    <row r="82" spans="1:18" x14ac:dyDescent="0.2">
      <c r="A82" s="37" t="s">
        <v>198</v>
      </c>
      <c r="B82" s="38"/>
      <c r="C82" s="88">
        <f>$C$10</f>
        <v>577529.58333333337</v>
      </c>
      <c r="D82" s="88">
        <f>'M.V. CyL'!G56</f>
        <v>611025</v>
      </c>
      <c r="Q82" s="60"/>
      <c r="R82" s="61"/>
    </row>
    <row r="83" spans="1:18" x14ac:dyDescent="0.2">
      <c r="A83" s="37" t="s">
        <v>199</v>
      </c>
      <c r="B83" s="38"/>
      <c r="C83" s="88">
        <f>$C$11</f>
        <v>192788.75</v>
      </c>
      <c r="D83" s="88">
        <f>'M.V. CyL'!G57</f>
        <v>304296</v>
      </c>
      <c r="Q83" s="60"/>
      <c r="R83" s="61"/>
    </row>
    <row r="84" spans="1:18" x14ac:dyDescent="0.2">
      <c r="A84" s="40" t="s">
        <v>200</v>
      </c>
      <c r="B84" s="41"/>
      <c r="C84" s="103">
        <f>$C$12</f>
        <v>1258870</v>
      </c>
      <c r="D84" s="103">
        <f>'M.V. CyL'!G58</f>
        <v>1388507</v>
      </c>
      <c r="Q84" s="60"/>
      <c r="R84" s="61"/>
    </row>
    <row r="85" spans="1:18" x14ac:dyDescent="0.2">
      <c r="A85" s="37" t="s">
        <v>201</v>
      </c>
      <c r="B85" s="38"/>
      <c r="C85" s="88">
        <f>$C$13</f>
        <v>980013.5</v>
      </c>
      <c r="D85" s="88">
        <f>'M.V. CyL'!G59</f>
        <v>968936</v>
      </c>
      <c r="E85" s="16"/>
      <c r="Q85" s="60"/>
      <c r="R85" s="61"/>
    </row>
    <row r="86" spans="1:18" x14ac:dyDescent="0.2">
      <c r="A86" s="37" t="s">
        <v>202</v>
      </c>
      <c r="B86" s="38"/>
      <c r="C86" s="88">
        <f>$C$14</f>
        <v>278856.5</v>
      </c>
      <c r="D86" s="88">
        <f>'M.V. CyL'!G60</f>
        <v>419571</v>
      </c>
      <c r="Q86" s="60"/>
      <c r="R86" s="61"/>
    </row>
    <row r="87" spans="1:18" x14ac:dyDescent="0.2">
      <c r="A87" s="40" t="s">
        <v>65</v>
      </c>
      <c r="B87" s="41"/>
      <c r="C87" s="104">
        <f>$C$15</f>
        <v>0.25205736182499999</v>
      </c>
      <c r="D87" s="104">
        <f>'M.V. CyL'!G61</f>
        <v>0.26522578349999998</v>
      </c>
      <c r="Q87" s="60"/>
      <c r="R87" s="61"/>
    </row>
    <row r="88" spans="1:18" x14ac:dyDescent="0.2">
      <c r="A88" s="44" t="s">
        <v>3</v>
      </c>
      <c r="B88" s="45"/>
      <c r="C88" s="105">
        <f>$C$16</f>
        <v>1.6293493739321079</v>
      </c>
      <c r="D88" s="105">
        <f>'M.V. CyL'!G62</f>
        <v>1.5169618090265999</v>
      </c>
      <c r="Q88" s="60"/>
      <c r="R88" s="61"/>
    </row>
    <row r="89" spans="1:18" x14ac:dyDescent="0.2">
      <c r="A89" s="48" t="s">
        <v>183</v>
      </c>
      <c r="B89" s="49"/>
      <c r="C89" s="106">
        <f>$C$17</f>
        <v>1.681577140174775</v>
      </c>
      <c r="D89" s="106">
        <f>'M.V. CyL'!G63</f>
        <v>1.5857550836709</v>
      </c>
      <c r="Q89" s="60"/>
      <c r="R89" s="61"/>
    </row>
    <row r="90" spans="1:18" ht="13.5" thickBot="1" x14ac:dyDescent="0.25">
      <c r="A90" s="51" t="s">
        <v>184</v>
      </c>
      <c r="B90" s="52"/>
      <c r="C90" s="92">
        <f>$C$18</f>
        <v>1.4771044751715836</v>
      </c>
      <c r="D90" s="92">
        <f>'M.V. CyL'!G64</f>
        <v>1.3788252228094</v>
      </c>
      <c r="Q90" s="60"/>
      <c r="R90" s="61"/>
    </row>
    <row r="96" spans="1:18" ht="13.5" thickBot="1" x14ac:dyDescent="0.25"/>
    <row r="97" spans="1:18" ht="16.5" thickBot="1" x14ac:dyDescent="0.3">
      <c r="A97" s="75" t="s">
        <v>49</v>
      </c>
      <c r="C97" s="98" t="s">
        <v>197</v>
      </c>
      <c r="D97" s="99"/>
    </row>
    <row r="98" spans="1:18" ht="13.5" thickBot="1" x14ac:dyDescent="0.25">
      <c r="A98" s="76"/>
      <c r="B98" s="76"/>
      <c r="C98" s="100" t="s">
        <v>64</v>
      </c>
      <c r="D98" s="100" t="s">
        <v>49</v>
      </c>
    </row>
    <row r="99" spans="1:18" x14ac:dyDescent="0.2">
      <c r="A99" s="34" t="s">
        <v>0</v>
      </c>
      <c r="B99" s="35"/>
      <c r="C99" s="102">
        <f>$C$9</f>
        <v>770318.33333333337</v>
      </c>
      <c r="D99" s="102">
        <f>'M.V. CyL'!H55</f>
        <v>848026</v>
      </c>
      <c r="R99" s="61"/>
    </row>
    <row r="100" spans="1:18" x14ac:dyDescent="0.2">
      <c r="A100" s="37" t="s">
        <v>198</v>
      </c>
      <c r="B100" s="38"/>
      <c r="C100" s="88">
        <f>$C$10</f>
        <v>577529.58333333337</v>
      </c>
      <c r="D100" s="88">
        <f>'M.V. CyL'!H56</f>
        <v>620327</v>
      </c>
      <c r="R100" s="61"/>
    </row>
    <row r="101" spans="1:18" x14ac:dyDescent="0.2">
      <c r="A101" s="37" t="s">
        <v>199</v>
      </c>
      <c r="B101" s="38"/>
      <c r="C101" s="88">
        <f>$C$11</f>
        <v>192788.75</v>
      </c>
      <c r="D101" s="88">
        <f>'M.V. CyL'!H57</f>
        <v>227699</v>
      </c>
      <c r="E101" s="16"/>
      <c r="R101" s="61"/>
    </row>
    <row r="102" spans="1:18" x14ac:dyDescent="0.2">
      <c r="A102" s="40" t="s">
        <v>200</v>
      </c>
      <c r="B102" s="41"/>
      <c r="C102" s="103">
        <f>$C$12</f>
        <v>1258870</v>
      </c>
      <c r="D102" s="103">
        <f>'M.V. CyL'!H58</f>
        <v>1362587</v>
      </c>
      <c r="R102" s="61"/>
    </row>
    <row r="103" spans="1:18" x14ac:dyDescent="0.2">
      <c r="A103" s="37" t="s">
        <v>201</v>
      </c>
      <c r="B103" s="38"/>
      <c r="C103" s="88">
        <f>$C$13</f>
        <v>980013.5</v>
      </c>
      <c r="D103" s="88">
        <f>'M.V. CyL'!H59</f>
        <v>1031120</v>
      </c>
      <c r="R103" s="61"/>
    </row>
    <row r="104" spans="1:18" x14ac:dyDescent="0.2">
      <c r="A104" s="37" t="s">
        <v>202</v>
      </c>
      <c r="B104" s="38"/>
      <c r="C104" s="88">
        <f>$C$14</f>
        <v>278856.5</v>
      </c>
      <c r="D104" s="88">
        <f>'M.V. CyL'!H60</f>
        <v>331467</v>
      </c>
      <c r="R104" s="61"/>
    </row>
    <row r="105" spans="1:18" x14ac:dyDescent="0.2">
      <c r="A105" s="40" t="s">
        <v>65</v>
      </c>
      <c r="B105" s="41"/>
      <c r="C105" s="104">
        <f>$C$15</f>
        <v>0.25205736182499999</v>
      </c>
      <c r="D105" s="104">
        <f>'M.V. CyL'!H61</f>
        <v>0.26297931790000001</v>
      </c>
      <c r="R105" s="61"/>
    </row>
    <row r="106" spans="1:18" x14ac:dyDescent="0.2">
      <c r="A106" s="44" t="s">
        <v>3</v>
      </c>
      <c r="B106" s="45"/>
      <c r="C106" s="105">
        <f>$C$16</f>
        <v>1.6293493739321079</v>
      </c>
      <c r="D106" s="105">
        <f>'M.V. CyL'!H62</f>
        <v>1.6067750281241</v>
      </c>
      <c r="R106" s="61"/>
    </row>
    <row r="107" spans="1:18" x14ac:dyDescent="0.2">
      <c r="A107" s="48" t="s">
        <v>183</v>
      </c>
      <c r="B107" s="49"/>
      <c r="C107" s="106">
        <f>$C$17</f>
        <v>1.681577140174775</v>
      </c>
      <c r="D107" s="106">
        <f>'M.V. CyL'!H63</f>
        <v>1.6622200871476001</v>
      </c>
      <c r="R107" s="61"/>
    </row>
    <row r="108" spans="1:18" ht="13.5" thickBot="1" x14ac:dyDescent="0.25">
      <c r="A108" s="51" t="s">
        <v>184</v>
      </c>
      <c r="B108" s="52"/>
      <c r="C108" s="92">
        <f>$C$18</f>
        <v>1.4771044751715836</v>
      </c>
      <c r="D108" s="92">
        <f>'M.V. CyL'!H64</f>
        <v>1.4557244432342999</v>
      </c>
      <c r="R108" s="61"/>
    </row>
    <row r="109" spans="1:18" x14ac:dyDescent="0.2">
      <c r="C109" s="97"/>
    </row>
    <row r="114" spans="1:18" ht="13.5" thickBot="1" x14ac:dyDescent="0.25"/>
    <row r="115" spans="1:18" ht="16.5" thickBot="1" x14ac:dyDescent="0.3">
      <c r="A115" s="75" t="s">
        <v>50</v>
      </c>
      <c r="C115" s="98" t="s">
        <v>197</v>
      </c>
      <c r="D115" s="99"/>
    </row>
    <row r="116" spans="1:18" ht="13.5" thickBot="1" x14ac:dyDescent="0.25">
      <c r="A116" s="76"/>
      <c r="B116" s="76"/>
      <c r="C116" s="100" t="s">
        <v>64</v>
      </c>
      <c r="D116" s="100" t="s">
        <v>50</v>
      </c>
    </row>
    <row r="117" spans="1:18" x14ac:dyDescent="0.2">
      <c r="A117" s="34" t="s">
        <v>0</v>
      </c>
      <c r="B117" s="35"/>
      <c r="C117" s="102">
        <f>$C$9</f>
        <v>770318.33333333337</v>
      </c>
      <c r="D117" s="102">
        <f>'M.V. CyL'!I55</f>
        <v>947856</v>
      </c>
      <c r="Q117" s="60"/>
      <c r="R117" s="61"/>
    </row>
    <row r="118" spans="1:18" x14ac:dyDescent="0.2">
      <c r="A118" s="37" t="s">
        <v>198</v>
      </c>
      <c r="B118" s="38"/>
      <c r="C118" s="88">
        <f>$C$10</f>
        <v>577529.58333333337</v>
      </c>
      <c r="D118" s="88">
        <f>'M.V. CyL'!I56</f>
        <v>692086</v>
      </c>
      <c r="Q118" s="60"/>
      <c r="R118" s="61"/>
    </row>
    <row r="119" spans="1:18" x14ac:dyDescent="0.2">
      <c r="A119" s="37" t="s">
        <v>199</v>
      </c>
      <c r="B119" s="38"/>
      <c r="C119" s="88">
        <f>$C$11</f>
        <v>192788.75</v>
      </c>
      <c r="D119" s="88">
        <f>'M.V. CyL'!I57</f>
        <v>255770</v>
      </c>
      <c r="E119" s="16"/>
      <c r="Q119" s="60"/>
      <c r="R119" s="61"/>
    </row>
    <row r="120" spans="1:18" x14ac:dyDescent="0.2">
      <c r="A120" s="40" t="s">
        <v>200</v>
      </c>
      <c r="B120" s="41"/>
      <c r="C120" s="103">
        <f>$C$12</f>
        <v>1258870</v>
      </c>
      <c r="D120" s="103">
        <f>'M.V. CyL'!I58</f>
        <v>1624454</v>
      </c>
      <c r="Q120" s="60"/>
      <c r="R120" s="61"/>
    </row>
    <row r="121" spans="1:18" x14ac:dyDescent="0.2">
      <c r="A121" s="37" t="s">
        <v>201</v>
      </c>
      <c r="B121" s="38"/>
      <c r="C121" s="88">
        <f>$C$13</f>
        <v>980013.5</v>
      </c>
      <c r="D121" s="88">
        <f>'M.V. CyL'!I59</f>
        <v>1253357</v>
      </c>
      <c r="Q121" s="60"/>
      <c r="R121" s="61"/>
    </row>
    <row r="122" spans="1:18" x14ac:dyDescent="0.2">
      <c r="A122" s="37" t="s">
        <v>202</v>
      </c>
      <c r="B122" s="38"/>
      <c r="C122" s="88">
        <f>$C$14</f>
        <v>278856.5</v>
      </c>
      <c r="D122" s="88">
        <f>'M.V. CyL'!I60</f>
        <v>371097</v>
      </c>
      <c r="Q122" s="60"/>
      <c r="R122" s="61"/>
    </row>
    <row r="123" spans="1:18" x14ac:dyDescent="0.2">
      <c r="A123" s="40" t="s">
        <v>65</v>
      </c>
      <c r="B123" s="41"/>
      <c r="C123" s="104">
        <f>$C$15</f>
        <v>0.25205736182499999</v>
      </c>
      <c r="D123" s="104">
        <f>'M.V. CyL'!I61</f>
        <v>0.29814753160000002</v>
      </c>
      <c r="Q123" s="60"/>
      <c r="R123" s="61"/>
    </row>
    <row r="124" spans="1:18" x14ac:dyDescent="0.2">
      <c r="A124" s="44" t="s">
        <v>3</v>
      </c>
      <c r="B124" s="45"/>
      <c r="C124" s="105">
        <f>$C$16</f>
        <v>1.6293493739321079</v>
      </c>
      <c r="D124" s="105">
        <f>'M.V. CyL'!I62</f>
        <v>1.7138193987271999</v>
      </c>
      <c r="Q124" s="60"/>
      <c r="R124" s="61"/>
    </row>
    <row r="125" spans="1:18" x14ac:dyDescent="0.2">
      <c r="A125" s="48" t="s">
        <v>183</v>
      </c>
      <c r="B125" s="49"/>
      <c r="C125" s="106">
        <f>$C$17</f>
        <v>1.681577140174775</v>
      </c>
      <c r="D125" s="106">
        <f>'M.V. CyL'!I63</f>
        <v>1.8109844730279001</v>
      </c>
      <c r="Q125" s="60"/>
      <c r="R125" s="61"/>
    </row>
    <row r="126" spans="1:18" ht="13.5" thickBot="1" x14ac:dyDescent="0.25">
      <c r="A126" s="51" t="s">
        <v>184</v>
      </c>
      <c r="B126" s="52"/>
      <c r="C126" s="92">
        <f>$C$18</f>
        <v>1.4771044751715836</v>
      </c>
      <c r="D126" s="92">
        <f>'M.V. CyL'!I64</f>
        <v>1.4509012002971</v>
      </c>
      <c r="Q126" s="60"/>
      <c r="R126" s="61"/>
    </row>
    <row r="132" spans="1:18" ht="13.5" thickBot="1" x14ac:dyDescent="0.25"/>
    <row r="133" spans="1:18" ht="16.5" thickBot="1" x14ac:dyDescent="0.3">
      <c r="A133" s="75" t="s">
        <v>51</v>
      </c>
      <c r="C133" s="98" t="s">
        <v>197</v>
      </c>
      <c r="D133" s="99"/>
    </row>
    <row r="134" spans="1:18" ht="13.5" thickBot="1" x14ac:dyDescent="0.25">
      <c r="A134" s="76"/>
      <c r="B134" s="76"/>
      <c r="C134" s="100" t="s">
        <v>64</v>
      </c>
      <c r="D134" s="100" t="s">
        <v>51</v>
      </c>
    </row>
    <row r="135" spans="1:18" x14ac:dyDescent="0.2">
      <c r="A135" s="34" t="s">
        <v>0</v>
      </c>
      <c r="B135" s="35"/>
      <c r="C135" s="102">
        <f>$C$9</f>
        <v>770318.33333333337</v>
      </c>
      <c r="D135" s="102">
        <f>'M.V. CyL'!J55</f>
        <v>1274098</v>
      </c>
      <c r="R135" s="61"/>
    </row>
    <row r="136" spans="1:18" x14ac:dyDescent="0.2">
      <c r="A136" s="37" t="s">
        <v>198</v>
      </c>
      <c r="B136" s="38"/>
      <c r="C136" s="88">
        <f>$C$10</f>
        <v>577529.58333333337</v>
      </c>
      <c r="D136" s="88">
        <f>'M.V. CyL'!J56</f>
        <v>968094</v>
      </c>
      <c r="R136" s="61"/>
    </row>
    <row r="137" spans="1:18" x14ac:dyDescent="0.2">
      <c r="A137" s="37" t="s">
        <v>199</v>
      </c>
      <c r="B137" s="38"/>
      <c r="C137" s="88">
        <f>$C$11</f>
        <v>192788.75</v>
      </c>
      <c r="D137" s="88">
        <f>'M.V. CyL'!J57</f>
        <v>306004</v>
      </c>
      <c r="E137" s="16"/>
      <c r="R137" s="61"/>
    </row>
    <row r="138" spans="1:18" x14ac:dyDescent="0.2">
      <c r="A138" s="40" t="s">
        <v>200</v>
      </c>
      <c r="B138" s="41"/>
      <c r="C138" s="103">
        <f>$C$12</f>
        <v>1258870</v>
      </c>
      <c r="D138" s="103">
        <f>'M.V. CyL'!J58</f>
        <v>2231828</v>
      </c>
      <c r="R138" s="61"/>
    </row>
    <row r="139" spans="1:18" x14ac:dyDescent="0.2">
      <c r="A139" s="37" t="s">
        <v>201</v>
      </c>
      <c r="B139" s="38"/>
      <c r="C139" s="88">
        <f>$C$13</f>
        <v>980013.5</v>
      </c>
      <c r="D139" s="88">
        <f>'M.V. CyL'!J59</f>
        <v>1788542</v>
      </c>
      <c r="R139" s="61"/>
    </row>
    <row r="140" spans="1:18" x14ac:dyDescent="0.2">
      <c r="A140" s="37" t="s">
        <v>202</v>
      </c>
      <c r="B140" s="38"/>
      <c r="C140" s="88">
        <f>$C$14</f>
        <v>278856.5</v>
      </c>
      <c r="D140" s="88">
        <f>'M.V. CyL'!J60</f>
        <v>443286</v>
      </c>
      <c r="R140" s="61"/>
    </row>
    <row r="141" spans="1:18" x14ac:dyDescent="0.2">
      <c r="A141" s="40" t="s">
        <v>65</v>
      </c>
      <c r="B141" s="41"/>
      <c r="C141" s="104">
        <f>$C$15</f>
        <v>0.25205736182499999</v>
      </c>
      <c r="D141" s="104">
        <f>'M.V. CyL'!J61</f>
        <v>0.40143375129999997</v>
      </c>
      <c r="R141" s="61"/>
    </row>
    <row r="142" spans="1:18" x14ac:dyDescent="0.2">
      <c r="A142" s="44" t="s">
        <v>3</v>
      </c>
      <c r="B142" s="45"/>
      <c r="C142" s="105">
        <f>$C$16</f>
        <v>1.6293493739321079</v>
      </c>
      <c r="D142" s="105">
        <f>'M.V. CyL'!J62</f>
        <v>1.7516925699593</v>
      </c>
      <c r="R142" s="61"/>
    </row>
    <row r="143" spans="1:18" x14ac:dyDescent="0.2">
      <c r="A143" s="48" t="s">
        <v>183</v>
      </c>
      <c r="B143" s="49"/>
      <c r="C143" s="106">
        <f>$C$17</f>
        <v>1.681577140174775</v>
      </c>
      <c r="D143" s="106">
        <f>'M.V. CyL'!J63</f>
        <v>1.8474879505502999</v>
      </c>
      <c r="R143" s="61"/>
    </row>
    <row r="144" spans="1:18" ht="13.5" thickBot="1" x14ac:dyDescent="0.25">
      <c r="A144" s="51" t="s">
        <v>184</v>
      </c>
      <c r="B144" s="52"/>
      <c r="C144" s="92">
        <f>$C$18</f>
        <v>1.4771044751715836</v>
      </c>
      <c r="D144" s="92">
        <f>'M.V. CyL'!J64</f>
        <v>1.4486281225082001</v>
      </c>
      <c r="R144" s="61"/>
    </row>
    <row r="150" spans="1:18" ht="13.5" thickBot="1" x14ac:dyDescent="0.25"/>
    <row r="151" spans="1:18" ht="16.5" thickBot="1" x14ac:dyDescent="0.3">
      <c r="A151" s="75" t="s">
        <v>52</v>
      </c>
      <c r="C151" s="98" t="s">
        <v>197</v>
      </c>
      <c r="D151" s="99"/>
    </row>
    <row r="152" spans="1:18" ht="13.5" thickBot="1" x14ac:dyDescent="0.25">
      <c r="A152" s="76"/>
      <c r="B152" s="76"/>
      <c r="C152" s="100" t="s">
        <v>64</v>
      </c>
      <c r="D152" s="100" t="s">
        <v>52</v>
      </c>
    </row>
    <row r="153" spans="1:18" x14ac:dyDescent="0.2">
      <c r="A153" s="34" t="s">
        <v>0</v>
      </c>
      <c r="B153" s="35"/>
      <c r="C153" s="102">
        <f>$C$9</f>
        <v>770318.33333333337</v>
      </c>
      <c r="D153" s="102">
        <f>'M.V. CyL'!K55</f>
        <v>931052</v>
      </c>
      <c r="Q153" s="60"/>
      <c r="R153" s="61"/>
    </row>
    <row r="154" spans="1:18" x14ac:dyDescent="0.2">
      <c r="A154" s="37" t="s">
        <v>198</v>
      </c>
      <c r="B154" s="38"/>
      <c r="C154" s="88">
        <f>$C$10</f>
        <v>577529.58333333337</v>
      </c>
      <c r="D154" s="88">
        <f>'M.V. CyL'!K56</f>
        <v>626627</v>
      </c>
      <c r="Q154" s="60"/>
      <c r="R154" s="61"/>
    </row>
    <row r="155" spans="1:18" x14ac:dyDescent="0.2">
      <c r="A155" s="37" t="s">
        <v>199</v>
      </c>
      <c r="B155" s="38"/>
      <c r="C155" s="88">
        <f>$C$11</f>
        <v>192788.75</v>
      </c>
      <c r="D155" s="88">
        <f>'M.V. CyL'!K57</f>
        <v>304425</v>
      </c>
      <c r="Q155" s="60"/>
      <c r="R155" s="61"/>
    </row>
    <row r="156" spans="1:18" x14ac:dyDescent="0.2">
      <c r="A156" s="40" t="s">
        <v>200</v>
      </c>
      <c r="B156" s="41"/>
      <c r="C156" s="103">
        <f>$C$12</f>
        <v>1258870</v>
      </c>
      <c r="D156" s="103">
        <f>'M.V. CyL'!K58</f>
        <v>1456055</v>
      </c>
      <c r="Q156" s="60"/>
      <c r="R156" s="61"/>
    </row>
    <row r="157" spans="1:18" x14ac:dyDescent="0.2">
      <c r="A157" s="37" t="s">
        <v>201</v>
      </c>
      <c r="B157" s="38"/>
      <c r="C157" s="88">
        <f>$C$13</f>
        <v>980013.5</v>
      </c>
      <c r="D157" s="88">
        <f>'M.V. CyL'!K59</f>
        <v>1024983</v>
      </c>
      <c r="Q157" s="60"/>
      <c r="R157" s="61"/>
    </row>
    <row r="158" spans="1:18" x14ac:dyDescent="0.2">
      <c r="A158" s="37" t="s">
        <v>202</v>
      </c>
      <c r="B158" s="38"/>
      <c r="C158" s="88">
        <f>$C$14</f>
        <v>278856.5</v>
      </c>
      <c r="D158" s="88">
        <f>'M.V. CyL'!K60</f>
        <v>431072</v>
      </c>
      <c r="Q158" s="60"/>
      <c r="R158" s="61"/>
    </row>
    <row r="159" spans="1:18" x14ac:dyDescent="0.2">
      <c r="A159" s="40" t="s">
        <v>65</v>
      </c>
      <c r="B159" s="41"/>
      <c r="C159" s="104">
        <f>$C$15</f>
        <v>0.25205736182499999</v>
      </c>
      <c r="D159" s="104">
        <f>'M.V. CyL'!K61</f>
        <v>0.28149158299999999</v>
      </c>
      <c r="Q159" s="60"/>
      <c r="R159" s="61"/>
    </row>
    <row r="160" spans="1:18" x14ac:dyDescent="0.2">
      <c r="A160" s="44" t="s">
        <v>3</v>
      </c>
      <c r="B160" s="45"/>
      <c r="C160" s="105">
        <f>$C$16</f>
        <v>1.6293493739321079</v>
      </c>
      <c r="D160" s="105">
        <f>'M.V. CyL'!K62</f>
        <v>1.5638815017851</v>
      </c>
      <c r="Q160" s="60"/>
      <c r="R160" s="61"/>
    </row>
    <row r="161" spans="1:18" x14ac:dyDescent="0.2">
      <c r="A161" s="48" t="s">
        <v>183</v>
      </c>
      <c r="B161" s="49"/>
      <c r="C161" s="106">
        <f>$C$17</f>
        <v>1.681577140174775</v>
      </c>
      <c r="D161" s="106">
        <f>'M.V. CyL'!K63</f>
        <v>1.6357147074734999</v>
      </c>
      <c r="Q161" s="60"/>
      <c r="R161" s="61"/>
    </row>
    <row r="162" spans="1:18" ht="13.5" thickBot="1" x14ac:dyDescent="0.25">
      <c r="A162" s="51" t="s">
        <v>184</v>
      </c>
      <c r="B162" s="52"/>
      <c r="C162" s="92">
        <f>$C$18</f>
        <v>1.4771044751715836</v>
      </c>
      <c r="D162" s="92">
        <f>'M.V. CyL'!K64</f>
        <v>1.4160203662643001</v>
      </c>
      <c r="Q162" s="60"/>
      <c r="R162" s="61"/>
    </row>
    <row r="168" spans="1:18" ht="13.5" thickBot="1" x14ac:dyDescent="0.25"/>
    <row r="169" spans="1:18" ht="16.5" thickBot="1" x14ac:dyDescent="0.3">
      <c r="A169" s="75" t="s">
        <v>53</v>
      </c>
      <c r="C169" s="98" t="s">
        <v>197</v>
      </c>
      <c r="D169" s="99"/>
    </row>
    <row r="170" spans="1:18" ht="13.5" thickBot="1" x14ac:dyDescent="0.25">
      <c r="A170" s="76"/>
      <c r="B170" s="76"/>
      <c r="C170" s="100" t="s">
        <v>64</v>
      </c>
      <c r="D170" s="100" t="s">
        <v>53</v>
      </c>
    </row>
    <row r="171" spans="1:18" x14ac:dyDescent="0.2">
      <c r="A171" s="34" t="s">
        <v>0</v>
      </c>
      <c r="B171" s="35"/>
      <c r="C171" s="102">
        <f>$C$9</f>
        <v>770318.33333333337</v>
      </c>
      <c r="D171" s="102">
        <f>'M.V. CyL'!L55</f>
        <v>839393</v>
      </c>
      <c r="R171" s="61"/>
    </row>
    <row r="172" spans="1:18" x14ac:dyDescent="0.2">
      <c r="A172" s="37" t="s">
        <v>198</v>
      </c>
      <c r="B172" s="38"/>
      <c r="C172" s="88">
        <f>$C$10</f>
        <v>577529.58333333337</v>
      </c>
      <c r="D172" s="88">
        <f>'M.V. CyL'!L56</f>
        <v>601108</v>
      </c>
      <c r="R172" s="61"/>
    </row>
    <row r="173" spans="1:18" x14ac:dyDescent="0.2">
      <c r="A173" s="37" t="s">
        <v>199</v>
      </c>
      <c r="B173" s="38"/>
      <c r="C173" s="88">
        <f>$C$11</f>
        <v>192788.75</v>
      </c>
      <c r="D173" s="88">
        <f>'M.V. CyL'!L57</f>
        <v>238285</v>
      </c>
      <c r="R173" s="61"/>
    </row>
    <row r="174" spans="1:18" x14ac:dyDescent="0.2">
      <c r="A174" s="40" t="s">
        <v>200</v>
      </c>
      <c r="B174" s="41"/>
      <c r="C174" s="103">
        <f>$C$12</f>
        <v>1258870</v>
      </c>
      <c r="D174" s="103">
        <f>'M.V. CyL'!L58</f>
        <v>1340394</v>
      </c>
      <c r="R174" s="61"/>
    </row>
    <row r="175" spans="1:18" x14ac:dyDescent="0.2">
      <c r="A175" s="37" t="s">
        <v>201</v>
      </c>
      <c r="B175" s="38"/>
      <c r="C175" s="88">
        <f>$C$13</f>
        <v>980013.5</v>
      </c>
      <c r="D175" s="88">
        <f>'M.V. CyL'!L59</f>
        <v>1007122</v>
      </c>
      <c r="R175" s="61"/>
    </row>
    <row r="176" spans="1:18" x14ac:dyDescent="0.2">
      <c r="A176" s="37" t="s">
        <v>202</v>
      </c>
      <c r="B176" s="38"/>
      <c r="C176" s="88">
        <f>$C$14</f>
        <v>278856.5</v>
      </c>
      <c r="D176" s="88">
        <f>'M.V. CyL'!L60</f>
        <v>333272</v>
      </c>
      <c r="R176" s="61"/>
    </row>
    <row r="177" spans="1:18" x14ac:dyDescent="0.2">
      <c r="A177" s="40" t="s">
        <v>65</v>
      </c>
      <c r="B177" s="41"/>
      <c r="C177" s="104">
        <f>$C$15</f>
        <v>0.25205736182499999</v>
      </c>
      <c r="D177" s="104">
        <f>'M.V. CyL'!L61</f>
        <v>0.26176888059999998</v>
      </c>
      <c r="R177" s="61"/>
    </row>
    <row r="178" spans="1:18" x14ac:dyDescent="0.2">
      <c r="A178" s="44" t="s">
        <v>3</v>
      </c>
      <c r="B178" s="45"/>
      <c r="C178" s="105">
        <f>$C$16</f>
        <v>1.6293493739321079</v>
      </c>
      <c r="D178" s="105">
        <f>'M.V. CyL'!L62</f>
        <v>1.5968610650791999</v>
      </c>
      <c r="R178" s="61"/>
    </row>
    <row r="179" spans="1:18" x14ac:dyDescent="0.2">
      <c r="A179" s="48" t="s">
        <v>183</v>
      </c>
      <c r="B179" s="49"/>
      <c r="C179" s="106">
        <f>$C$17</f>
        <v>1.681577140174775</v>
      </c>
      <c r="D179" s="106">
        <f>'M.V. CyL'!L63</f>
        <v>1.675442682513</v>
      </c>
      <c r="R179" s="61"/>
    </row>
    <row r="180" spans="1:18" ht="13.5" thickBot="1" x14ac:dyDescent="0.25">
      <c r="A180" s="51" t="s">
        <v>184</v>
      </c>
      <c r="B180" s="52"/>
      <c r="C180" s="92">
        <f>$C$18</f>
        <v>1.4771044751715836</v>
      </c>
      <c r="D180" s="92">
        <f>'M.V. CyL'!L64</f>
        <v>1.3986276937280999</v>
      </c>
      <c r="R180" s="61"/>
    </row>
    <row r="186" spans="1:18" ht="13.5" thickBot="1" x14ac:dyDescent="0.25"/>
    <row r="187" spans="1:18" ht="16.5" thickBot="1" x14ac:dyDescent="0.3">
      <c r="A187" s="75" t="s">
        <v>54</v>
      </c>
      <c r="C187" s="98" t="s">
        <v>197</v>
      </c>
      <c r="D187" s="99"/>
    </row>
    <row r="188" spans="1:18" ht="13.5" thickBot="1" x14ac:dyDescent="0.25">
      <c r="A188" s="76"/>
      <c r="B188" s="76"/>
      <c r="C188" s="100" t="s">
        <v>64</v>
      </c>
      <c r="D188" s="100" t="s">
        <v>54</v>
      </c>
    </row>
    <row r="189" spans="1:18" x14ac:dyDescent="0.2">
      <c r="A189" s="34" t="s">
        <v>0</v>
      </c>
      <c r="B189" s="35"/>
      <c r="C189" s="102">
        <f>$C$9</f>
        <v>770318.33333333337</v>
      </c>
      <c r="D189" s="102">
        <f>'M.V. CyL'!M55</f>
        <v>659502</v>
      </c>
      <c r="Q189" s="60"/>
      <c r="R189" s="61"/>
    </row>
    <row r="190" spans="1:18" x14ac:dyDescent="0.2">
      <c r="A190" s="37" t="s">
        <v>198</v>
      </c>
      <c r="B190" s="38"/>
      <c r="C190" s="88">
        <f>$C$10</f>
        <v>577529.58333333337</v>
      </c>
      <c r="D190" s="88">
        <f>'M.V. CyL'!M56</f>
        <v>543153</v>
      </c>
      <c r="Q190" s="60"/>
      <c r="R190" s="61"/>
    </row>
    <row r="191" spans="1:18" x14ac:dyDescent="0.2">
      <c r="A191" s="37" t="s">
        <v>199</v>
      </c>
      <c r="B191" s="38"/>
      <c r="C191" s="88">
        <f>$C$11</f>
        <v>192788.75</v>
      </c>
      <c r="D191" s="88">
        <f>'M.V. CyL'!M57</f>
        <v>116349</v>
      </c>
      <c r="Q191" s="60"/>
      <c r="R191" s="61"/>
    </row>
    <row r="192" spans="1:18" x14ac:dyDescent="0.2">
      <c r="A192" s="40" t="s">
        <v>200</v>
      </c>
      <c r="B192" s="41"/>
      <c r="C192" s="103">
        <f>$C$12</f>
        <v>1258870</v>
      </c>
      <c r="D192" s="103">
        <f>'M.V. CyL'!M58</f>
        <v>1065565</v>
      </c>
      <c r="Q192" s="60"/>
      <c r="R192" s="61"/>
    </row>
    <row r="193" spans="1:18" x14ac:dyDescent="0.2">
      <c r="A193" s="37" t="s">
        <v>201</v>
      </c>
      <c r="B193" s="38"/>
      <c r="C193" s="88">
        <f>$C$13</f>
        <v>980013.5</v>
      </c>
      <c r="D193" s="88">
        <f>'M.V. CyL'!M59</f>
        <v>887698</v>
      </c>
      <c r="Q193" s="60"/>
      <c r="R193" s="61"/>
    </row>
    <row r="194" spans="1:18" x14ac:dyDescent="0.2">
      <c r="A194" s="37" t="s">
        <v>202</v>
      </c>
      <c r="B194" s="38"/>
      <c r="C194" s="88">
        <f>$C$14</f>
        <v>278856.5</v>
      </c>
      <c r="D194" s="88">
        <f>'M.V. CyL'!M60</f>
        <v>177867</v>
      </c>
      <c r="Q194" s="60"/>
      <c r="R194" s="61"/>
    </row>
    <row r="195" spans="1:18" x14ac:dyDescent="0.2">
      <c r="A195" s="40" t="s">
        <v>65</v>
      </c>
      <c r="B195" s="41"/>
      <c r="C195" s="104">
        <f>$C$15</f>
        <v>0.25205736182499999</v>
      </c>
      <c r="D195" s="104">
        <f>'M.V. CyL'!M61</f>
        <v>0.23158960619999999</v>
      </c>
      <c r="Q195" s="60"/>
      <c r="R195" s="61"/>
    </row>
    <row r="196" spans="1:18" x14ac:dyDescent="0.2">
      <c r="A196" s="44" t="s">
        <v>3</v>
      </c>
      <c r="B196" s="45"/>
      <c r="C196" s="105">
        <f>$C$16</f>
        <v>1.6293493739321079</v>
      </c>
      <c r="D196" s="105">
        <f>'M.V. CyL'!M62</f>
        <v>1.6157115520498999</v>
      </c>
      <c r="Q196" s="60"/>
      <c r="R196" s="61"/>
    </row>
    <row r="197" spans="1:18" x14ac:dyDescent="0.2">
      <c r="A197" s="48" t="s">
        <v>183</v>
      </c>
      <c r="B197" s="49"/>
      <c r="C197" s="106">
        <f>$C$17</f>
        <v>1.681577140174775</v>
      </c>
      <c r="D197" s="106">
        <f>'M.V. CyL'!M63</f>
        <v>1.6343424412642</v>
      </c>
      <c r="Q197" s="60"/>
      <c r="R197" s="61"/>
    </row>
    <row r="198" spans="1:18" ht="13.5" thickBot="1" x14ac:dyDescent="0.25">
      <c r="A198" s="51" t="s">
        <v>184</v>
      </c>
      <c r="B198" s="52"/>
      <c r="C198" s="92">
        <f>$C$18</f>
        <v>1.4771044751715836</v>
      </c>
      <c r="D198" s="92">
        <f>'M.V. CyL'!M64</f>
        <v>1.5287368176778</v>
      </c>
      <c r="Q198" s="60"/>
      <c r="R198" s="61"/>
    </row>
    <row r="204" spans="1:18" ht="13.5" thickBot="1" x14ac:dyDescent="0.25"/>
    <row r="205" spans="1:18" ht="16.5" thickBot="1" x14ac:dyDescent="0.3">
      <c r="A205" s="75" t="s">
        <v>55</v>
      </c>
      <c r="C205" s="98" t="s">
        <v>197</v>
      </c>
      <c r="D205" s="99"/>
    </row>
    <row r="206" spans="1:18" ht="13.5" thickBot="1" x14ac:dyDescent="0.25">
      <c r="A206" s="76"/>
      <c r="B206" s="76"/>
      <c r="C206" s="100" t="s">
        <v>64</v>
      </c>
      <c r="D206" s="100" t="s">
        <v>55</v>
      </c>
    </row>
    <row r="207" spans="1:18" x14ac:dyDescent="0.2">
      <c r="A207" s="34" t="s">
        <v>0</v>
      </c>
      <c r="B207" s="35"/>
      <c r="C207" s="102">
        <f>$C$9</f>
        <v>770318.33333333337</v>
      </c>
      <c r="D207" s="102">
        <f>'M.V. CyL'!N55</f>
        <v>604573</v>
      </c>
      <c r="Q207" s="60"/>
      <c r="R207" s="61"/>
    </row>
    <row r="208" spans="1:18" x14ac:dyDescent="0.2">
      <c r="A208" s="37" t="s">
        <v>198</v>
      </c>
      <c r="B208" s="38"/>
      <c r="C208" s="88">
        <f>$C$10</f>
        <v>577529.58333333337</v>
      </c>
      <c r="D208" s="88">
        <f>'M.V. CyL'!N56</f>
        <v>510510</v>
      </c>
      <c r="Q208" s="60"/>
      <c r="R208" s="61"/>
    </row>
    <row r="209" spans="1:18" x14ac:dyDescent="0.2">
      <c r="A209" s="37" t="s">
        <v>199</v>
      </c>
      <c r="B209" s="38"/>
      <c r="C209" s="88">
        <f>$C$11</f>
        <v>192788.75</v>
      </c>
      <c r="D209" s="88">
        <f>'M.V. CyL'!N57</f>
        <v>94063</v>
      </c>
      <c r="Q209" s="60"/>
      <c r="R209" s="61"/>
    </row>
    <row r="210" spans="1:18" x14ac:dyDescent="0.2">
      <c r="A210" s="40" t="s">
        <v>200</v>
      </c>
      <c r="B210" s="41"/>
      <c r="C210" s="103">
        <f>$C$12</f>
        <v>1258870</v>
      </c>
      <c r="D210" s="103">
        <f>'M.V. CyL'!N58</f>
        <v>1025622</v>
      </c>
      <c r="Q210" s="60"/>
      <c r="R210" s="61"/>
    </row>
    <row r="211" spans="1:18" x14ac:dyDescent="0.2">
      <c r="A211" s="37" t="s">
        <v>201</v>
      </c>
      <c r="B211" s="38"/>
      <c r="C211" s="88">
        <f>$C$13</f>
        <v>980013.5</v>
      </c>
      <c r="D211" s="88">
        <f>'M.V. CyL'!N59</f>
        <v>881768</v>
      </c>
      <c r="Q211" s="60"/>
      <c r="R211" s="61"/>
    </row>
    <row r="212" spans="1:18" x14ac:dyDescent="0.2">
      <c r="A212" s="37" t="s">
        <v>202</v>
      </c>
      <c r="B212" s="38"/>
      <c r="C212" s="88">
        <f>$C$14</f>
        <v>278856.5</v>
      </c>
      <c r="D212" s="88">
        <f>'M.V. CyL'!N60</f>
        <v>143854</v>
      </c>
      <c r="Q212" s="60"/>
      <c r="R212" s="61"/>
    </row>
    <row r="213" spans="1:18" x14ac:dyDescent="0.2">
      <c r="A213" s="40" t="s">
        <v>65</v>
      </c>
      <c r="B213" s="41"/>
      <c r="C213" s="104">
        <f>$C$15</f>
        <v>0.25205736182499999</v>
      </c>
      <c r="D213" s="104">
        <f>'M.V. CyL'!N61</f>
        <v>0.2273</v>
      </c>
      <c r="Q213" s="60"/>
      <c r="R213" s="61"/>
    </row>
    <row r="214" spans="1:18" x14ac:dyDescent="0.2">
      <c r="A214" s="44" t="s">
        <v>3</v>
      </c>
      <c r="B214" s="45"/>
      <c r="C214" s="105">
        <f>$C$16</f>
        <v>1.6293493739321079</v>
      </c>
      <c r="D214" s="105">
        <f>'M.V. CyL'!N62</f>
        <v>1.7</v>
      </c>
      <c r="Q214" s="60"/>
      <c r="R214" s="61"/>
    </row>
    <row r="215" spans="1:18" x14ac:dyDescent="0.2">
      <c r="A215" s="48" t="s">
        <v>183</v>
      </c>
      <c r="B215" s="49"/>
      <c r="C215" s="106">
        <f>$C$17</f>
        <v>1.681577140174775</v>
      </c>
      <c r="D215" s="106">
        <f>'M.V. CyL'!N63</f>
        <v>1.73</v>
      </c>
      <c r="Q215" s="60"/>
      <c r="R215" s="61"/>
    </row>
    <row r="216" spans="1:18" ht="13.5" thickBot="1" x14ac:dyDescent="0.25">
      <c r="A216" s="51" t="s">
        <v>184</v>
      </c>
      <c r="B216" s="52"/>
      <c r="C216" s="92">
        <f>$C$18</f>
        <v>1.4771044751715836</v>
      </c>
      <c r="D216" s="92">
        <f>'M.V. CyL'!N64</f>
        <v>1.53</v>
      </c>
      <c r="Q216" s="60"/>
      <c r="R216" s="61"/>
    </row>
    <row r="220" spans="1:18" x14ac:dyDescent="0.2">
      <c r="C220" s="28"/>
    </row>
    <row r="221" spans="1:18" x14ac:dyDescent="0.2">
      <c r="C221" s="28"/>
    </row>
  </sheetData>
  <pageMargins left="0.75" right="0.75" top="1" bottom="1" header="0" footer="0"/>
  <pageSetup paperSize="9" scale="45" orientation="portrait" r:id="rId1"/>
  <headerFooter alignWithMargins="0"/>
  <rowBreaks count="1" manualBreakCount="1">
    <brk id="113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BA8A2-97CD-4E3E-ABA7-761E1C3A4453}">
  <dimension ref="A3:R614"/>
  <sheetViews>
    <sheetView zoomScale="75" zoomScaleNormal="100" workbookViewId="0">
      <selection activeCell="D7" sqref="D7"/>
    </sheetView>
  </sheetViews>
  <sheetFormatPr baseColWidth="10" defaultRowHeight="12.75" x14ac:dyDescent="0.2"/>
  <cols>
    <col min="1" max="1" width="11.42578125" style="22"/>
    <col min="2" max="2" width="14" style="22" customWidth="1"/>
    <col min="3" max="3" width="13.42578125" style="22" bestFit="1" customWidth="1"/>
    <col min="4" max="4" width="12.85546875" style="22" customWidth="1"/>
    <col min="5" max="5" width="12.7109375" style="22" customWidth="1"/>
    <col min="6" max="9" width="11.5703125" style="22" bestFit="1" customWidth="1"/>
    <col min="10" max="10" width="11.7109375" style="22" bestFit="1" customWidth="1"/>
    <col min="11" max="11" width="14.85546875" style="22" customWidth="1"/>
    <col min="12" max="12" width="14.7109375" style="22" customWidth="1"/>
    <col min="13" max="13" width="12.85546875" style="22" bestFit="1" customWidth="1"/>
    <col min="14" max="14" width="11.5703125" style="22" customWidth="1"/>
    <col min="15" max="15" width="12.7109375" style="22" customWidth="1"/>
    <col min="16" max="16" width="12.7109375" style="22" bestFit="1" customWidth="1"/>
    <col min="17" max="19" width="11.42578125" style="22"/>
    <col min="20" max="20" width="13.7109375" style="22" customWidth="1"/>
    <col min="21" max="257" width="11.42578125" style="22"/>
    <col min="258" max="258" width="14" style="22" customWidth="1"/>
    <col min="259" max="259" width="13.42578125" style="22" bestFit="1" customWidth="1"/>
    <col min="260" max="260" width="11.5703125" style="22" bestFit="1" customWidth="1"/>
    <col min="261" max="261" width="12.7109375" style="22" customWidth="1"/>
    <col min="262" max="265" width="11.5703125" style="22" bestFit="1" customWidth="1"/>
    <col min="266" max="266" width="11.7109375" style="22" bestFit="1" customWidth="1"/>
    <col min="267" max="267" width="14.85546875" style="22" customWidth="1"/>
    <col min="268" max="268" width="14.7109375" style="22" customWidth="1"/>
    <col min="269" max="269" width="12.85546875" style="22" bestFit="1" customWidth="1"/>
    <col min="270" max="270" width="11.5703125" style="22" customWidth="1"/>
    <col min="271" max="271" width="12.7109375" style="22" customWidth="1"/>
    <col min="272" max="272" width="12.7109375" style="22" bestFit="1" customWidth="1"/>
    <col min="273" max="513" width="11.42578125" style="22"/>
    <col min="514" max="514" width="14" style="22" customWidth="1"/>
    <col min="515" max="515" width="13.42578125" style="22" bestFit="1" customWidth="1"/>
    <col min="516" max="516" width="11.5703125" style="22" bestFit="1" customWidth="1"/>
    <col min="517" max="517" width="12.7109375" style="22" customWidth="1"/>
    <col min="518" max="521" width="11.5703125" style="22" bestFit="1" customWidth="1"/>
    <col min="522" max="522" width="11.7109375" style="22" bestFit="1" customWidth="1"/>
    <col min="523" max="523" width="14.85546875" style="22" customWidth="1"/>
    <col min="524" max="524" width="14.7109375" style="22" customWidth="1"/>
    <col min="525" max="525" width="12.85546875" style="22" bestFit="1" customWidth="1"/>
    <col min="526" max="526" width="11.5703125" style="22" customWidth="1"/>
    <col min="527" max="527" width="12.7109375" style="22" customWidth="1"/>
    <col min="528" max="528" width="12.7109375" style="22" bestFit="1" customWidth="1"/>
    <col min="529" max="769" width="11.42578125" style="22"/>
    <col min="770" max="770" width="14" style="22" customWidth="1"/>
    <col min="771" max="771" width="13.42578125" style="22" bestFit="1" customWidth="1"/>
    <col min="772" max="772" width="11.5703125" style="22" bestFit="1" customWidth="1"/>
    <col min="773" max="773" width="12.7109375" style="22" customWidth="1"/>
    <col min="774" max="777" width="11.5703125" style="22" bestFit="1" customWidth="1"/>
    <col min="778" max="778" width="11.7109375" style="22" bestFit="1" customWidth="1"/>
    <col min="779" max="779" width="14.85546875" style="22" customWidth="1"/>
    <col min="780" max="780" width="14.7109375" style="22" customWidth="1"/>
    <col min="781" max="781" width="12.85546875" style="22" bestFit="1" customWidth="1"/>
    <col min="782" max="782" width="11.5703125" style="22" customWidth="1"/>
    <col min="783" max="783" width="12.7109375" style="22" customWidth="1"/>
    <col min="784" max="784" width="12.7109375" style="22" bestFit="1" customWidth="1"/>
    <col min="785" max="1025" width="11.42578125" style="22"/>
    <col min="1026" max="1026" width="14" style="22" customWidth="1"/>
    <col min="1027" max="1027" width="13.42578125" style="22" bestFit="1" customWidth="1"/>
    <col min="1028" max="1028" width="11.5703125" style="22" bestFit="1" customWidth="1"/>
    <col min="1029" max="1029" width="12.7109375" style="22" customWidth="1"/>
    <col min="1030" max="1033" width="11.5703125" style="22" bestFit="1" customWidth="1"/>
    <col min="1034" max="1034" width="11.7109375" style="22" bestFit="1" customWidth="1"/>
    <col min="1035" max="1035" width="14.85546875" style="22" customWidth="1"/>
    <col min="1036" max="1036" width="14.7109375" style="22" customWidth="1"/>
    <col min="1037" max="1037" width="12.85546875" style="22" bestFit="1" customWidth="1"/>
    <col min="1038" max="1038" width="11.5703125" style="22" customWidth="1"/>
    <col min="1039" max="1039" width="12.7109375" style="22" customWidth="1"/>
    <col min="1040" max="1040" width="12.7109375" style="22" bestFit="1" customWidth="1"/>
    <col min="1041" max="1281" width="11.42578125" style="22"/>
    <col min="1282" max="1282" width="14" style="22" customWidth="1"/>
    <col min="1283" max="1283" width="13.42578125" style="22" bestFit="1" customWidth="1"/>
    <col min="1284" max="1284" width="11.5703125" style="22" bestFit="1" customWidth="1"/>
    <col min="1285" max="1285" width="12.7109375" style="22" customWidth="1"/>
    <col min="1286" max="1289" width="11.5703125" style="22" bestFit="1" customWidth="1"/>
    <col min="1290" max="1290" width="11.7109375" style="22" bestFit="1" customWidth="1"/>
    <col min="1291" max="1291" width="14.85546875" style="22" customWidth="1"/>
    <col min="1292" max="1292" width="14.7109375" style="22" customWidth="1"/>
    <col min="1293" max="1293" width="12.85546875" style="22" bestFit="1" customWidth="1"/>
    <col min="1294" max="1294" width="11.5703125" style="22" customWidth="1"/>
    <col min="1295" max="1295" width="12.7109375" style="22" customWidth="1"/>
    <col min="1296" max="1296" width="12.7109375" style="22" bestFit="1" customWidth="1"/>
    <col min="1297" max="1537" width="11.42578125" style="22"/>
    <col min="1538" max="1538" width="14" style="22" customWidth="1"/>
    <col min="1539" max="1539" width="13.42578125" style="22" bestFit="1" customWidth="1"/>
    <col min="1540" max="1540" width="11.5703125" style="22" bestFit="1" customWidth="1"/>
    <col min="1541" max="1541" width="12.7109375" style="22" customWidth="1"/>
    <col min="1542" max="1545" width="11.5703125" style="22" bestFit="1" customWidth="1"/>
    <col min="1546" max="1546" width="11.7109375" style="22" bestFit="1" customWidth="1"/>
    <col min="1547" max="1547" width="14.85546875" style="22" customWidth="1"/>
    <col min="1548" max="1548" width="14.7109375" style="22" customWidth="1"/>
    <col min="1549" max="1549" width="12.85546875" style="22" bestFit="1" customWidth="1"/>
    <col min="1550" max="1550" width="11.5703125" style="22" customWidth="1"/>
    <col min="1551" max="1551" width="12.7109375" style="22" customWidth="1"/>
    <col min="1552" max="1552" width="12.7109375" style="22" bestFit="1" customWidth="1"/>
    <col min="1553" max="1793" width="11.42578125" style="22"/>
    <col min="1794" max="1794" width="14" style="22" customWidth="1"/>
    <col min="1795" max="1795" width="13.42578125" style="22" bestFit="1" customWidth="1"/>
    <col min="1796" max="1796" width="11.5703125" style="22" bestFit="1" customWidth="1"/>
    <col min="1797" max="1797" width="12.7109375" style="22" customWidth="1"/>
    <col min="1798" max="1801" width="11.5703125" style="22" bestFit="1" customWidth="1"/>
    <col min="1802" max="1802" width="11.7109375" style="22" bestFit="1" customWidth="1"/>
    <col min="1803" max="1803" width="14.85546875" style="22" customWidth="1"/>
    <col min="1804" max="1804" width="14.7109375" style="22" customWidth="1"/>
    <col min="1805" max="1805" width="12.85546875" style="22" bestFit="1" customWidth="1"/>
    <col min="1806" max="1806" width="11.5703125" style="22" customWidth="1"/>
    <col min="1807" max="1807" width="12.7109375" style="22" customWidth="1"/>
    <col min="1808" max="1808" width="12.7109375" style="22" bestFit="1" customWidth="1"/>
    <col min="1809" max="2049" width="11.42578125" style="22"/>
    <col min="2050" max="2050" width="14" style="22" customWidth="1"/>
    <col min="2051" max="2051" width="13.42578125" style="22" bestFit="1" customWidth="1"/>
    <col min="2052" max="2052" width="11.5703125" style="22" bestFit="1" customWidth="1"/>
    <col min="2053" max="2053" width="12.7109375" style="22" customWidth="1"/>
    <col min="2054" max="2057" width="11.5703125" style="22" bestFit="1" customWidth="1"/>
    <col min="2058" max="2058" width="11.7109375" style="22" bestFit="1" customWidth="1"/>
    <col min="2059" max="2059" width="14.85546875" style="22" customWidth="1"/>
    <col min="2060" max="2060" width="14.7109375" style="22" customWidth="1"/>
    <col min="2061" max="2061" width="12.85546875" style="22" bestFit="1" customWidth="1"/>
    <col min="2062" max="2062" width="11.5703125" style="22" customWidth="1"/>
    <col min="2063" max="2063" width="12.7109375" style="22" customWidth="1"/>
    <col min="2064" max="2064" width="12.7109375" style="22" bestFit="1" customWidth="1"/>
    <col min="2065" max="2305" width="11.42578125" style="22"/>
    <col min="2306" max="2306" width="14" style="22" customWidth="1"/>
    <col min="2307" max="2307" width="13.42578125" style="22" bestFit="1" customWidth="1"/>
    <col min="2308" max="2308" width="11.5703125" style="22" bestFit="1" customWidth="1"/>
    <col min="2309" max="2309" width="12.7109375" style="22" customWidth="1"/>
    <col min="2310" max="2313" width="11.5703125" style="22" bestFit="1" customWidth="1"/>
    <col min="2314" max="2314" width="11.7109375" style="22" bestFit="1" customWidth="1"/>
    <col min="2315" max="2315" width="14.85546875" style="22" customWidth="1"/>
    <col min="2316" max="2316" width="14.7109375" style="22" customWidth="1"/>
    <col min="2317" max="2317" width="12.85546875" style="22" bestFit="1" customWidth="1"/>
    <col min="2318" max="2318" width="11.5703125" style="22" customWidth="1"/>
    <col min="2319" max="2319" width="12.7109375" style="22" customWidth="1"/>
    <col min="2320" max="2320" width="12.7109375" style="22" bestFit="1" customWidth="1"/>
    <col min="2321" max="2561" width="11.42578125" style="22"/>
    <col min="2562" max="2562" width="14" style="22" customWidth="1"/>
    <col min="2563" max="2563" width="13.42578125" style="22" bestFit="1" customWidth="1"/>
    <col min="2564" max="2564" width="11.5703125" style="22" bestFit="1" customWidth="1"/>
    <col min="2565" max="2565" width="12.7109375" style="22" customWidth="1"/>
    <col min="2566" max="2569" width="11.5703125" style="22" bestFit="1" customWidth="1"/>
    <col min="2570" max="2570" width="11.7109375" style="22" bestFit="1" customWidth="1"/>
    <col min="2571" max="2571" width="14.85546875" style="22" customWidth="1"/>
    <col min="2572" max="2572" width="14.7109375" style="22" customWidth="1"/>
    <col min="2573" max="2573" width="12.85546875" style="22" bestFit="1" customWidth="1"/>
    <col min="2574" max="2574" width="11.5703125" style="22" customWidth="1"/>
    <col min="2575" max="2575" width="12.7109375" style="22" customWidth="1"/>
    <col min="2576" max="2576" width="12.7109375" style="22" bestFit="1" customWidth="1"/>
    <col min="2577" max="2817" width="11.42578125" style="22"/>
    <col min="2818" max="2818" width="14" style="22" customWidth="1"/>
    <col min="2819" max="2819" width="13.42578125" style="22" bestFit="1" customWidth="1"/>
    <col min="2820" max="2820" width="11.5703125" style="22" bestFit="1" customWidth="1"/>
    <col min="2821" max="2821" width="12.7109375" style="22" customWidth="1"/>
    <col min="2822" max="2825" width="11.5703125" style="22" bestFit="1" customWidth="1"/>
    <col min="2826" max="2826" width="11.7109375" style="22" bestFit="1" customWidth="1"/>
    <col min="2827" max="2827" width="14.85546875" style="22" customWidth="1"/>
    <col min="2828" max="2828" width="14.7109375" style="22" customWidth="1"/>
    <col min="2829" max="2829" width="12.85546875" style="22" bestFit="1" customWidth="1"/>
    <col min="2830" max="2830" width="11.5703125" style="22" customWidth="1"/>
    <col min="2831" max="2831" width="12.7109375" style="22" customWidth="1"/>
    <col min="2832" max="2832" width="12.7109375" style="22" bestFit="1" customWidth="1"/>
    <col min="2833" max="3073" width="11.42578125" style="22"/>
    <col min="3074" max="3074" width="14" style="22" customWidth="1"/>
    <col min="3075" max="3075" width="13.42578125" style="22" bestFit="1" customWidth="1"/>
    <col min="3076" max="3076" width="11.5703125" style="22" bestFit="1" customWidth="1"/>
    <col min="3077" max="3077" width="12.7109375" style="22" customWidth="1"/>
    <col min="3078" max="3081" width="11.5703125" style="22" bestFit="1" customWidth="1"/>
    <col min="3082" max="3082" width="11.7109375" style="22" bestFit="1" customWidth="1"/>
    <col min="3083" max="3083" width="14.85546875" style="22" customWidth="1"/>
    <col min="3084" max="3084" width="14.7109375" style="22" customWidth="1"/>
    <col min="3085" max="3085" width="12.85546875" style="22" bestFit="1" customWidth="1"/>
    <col min="3086" max="3086" width="11.5703125" style="22" customWidth="1"/>
    <col min="3087" max="3087" width="12.7109375" style="22" customWidth="1"/>
    <col min="3088" max="3088" width="12.7109375" style="22" bestFit="1" customWidth="1"/>
    <col min="3089" max="3329" width="11.42578125" style="22"/>
    <col min="3330" max="3330" width="14" style="22" customWidth="1"/>
    <col min="3331" max="3331" width="13.42578125" style="22" bestFit="1" customWidth="1"/>
    <col min="3332" max="3332" width="11.5703125" style="22" bestFit="1" customWidth="1"/>
    <col min="3333" max="3333" width="12.7109375" style="22" customWidth="1"/>
    <col min="3334" max="3337" width="11.5703125" style="22" bestFit="1" customWidth="1"/>
    <col min="3338" max="3338" width="11.7109375" style="22" bestFit="1" customWidth="1"/>
    <col min="3339" max="3339" width="14.85546875" style="22" customWidth="1"/>
    <col min="3340" max="3340" width="14.7109375" style="22" customWidth="1"/>
    <col min="3341" max="3341" width="12.85546875" style="22" bestFit="1" customWidth="1"/>
    <col min="3342" max="3342" width="11.5703125" style="22" customWidth="1"/>
    <col min="3343" max="3343" width="12.7109375" style="22" customWidth="1"/>
    <col min="3344" max="3344" width="12.7109375" style="22" bestFit="1" customWidth="1"/>
    <col min="3345" max="3585" width="11.42578125" style="22"/>
    <col min="3586" max="3586" width="14" style="22" customWidth="1"/>
    <col min="3587" max="3587" width="13.42578125" style="22" bestFit="1" customWidth="1"/>
    <col min="3588" max="3588" width="11.5703125" style="22" bestFit="1" customWidth="1"/>
    <col min="3589" max="3589" width="12.7109375" style="22" customWidth="1"/>
    <col min="3590" max="3593" width="11.5703125" style="22" bestFit="1" customWidth="1"/>
    <col min="3594" max="3594" width="11.7109375" style="22" bestFit="1" customWidth="1"/>
    <col min="3595" max="3595" width="14.85546875" style="22" customWidth="1"/>
    <col min="3596" max="3596" width="14.7109375" style="22" customWidth="1"/>
    <col min="3597" max="3597" width="12.85546875" style="22" bestFit="1" customWidth="1"/>
    <col min="3598" max="3598" width="11.5703125" style="22" customWidth="1"/>
    <col min="3599" max="3599" width="12.7109375" style="22" customWidth="1"/>
    <col min="3600" max="3600" width="12.7109375" style="22" bestFit="1" customWidth="1"/>
    <col min="3601" max="3841" width="11.42578125" style="22"/>
    <col min="3842" max="3842" width="14" style="22" customWidth="1"/>
    <col min="3843" max="3843" width="13.42578125" style="22" bestFit="1" customWidth="1"/>
    <col min="3844" max="3844" width="11.5703125" style="22" bestFit="1" customWidth="1"/>
    <col min="3845" max="3845" width="12.7109375" style="22" customWidth="1"/>
    <col min="3846" max="3849" width="11.5703125" style="22" bestFit="1" customWidth="1"/>
    <col min="3850" max="3850" width="11.7109375" style="22" bestFit="1" customWidth="1"/>
    <col min="3851" max="3851" width="14.85546875" style="22" customWidth="1"/>
    <col min="3852" max="3852" width="14.7109375" style="22" customWidth="1"/>
    <col min="3853" max="3853" width="12.85546875" style="22" bestFit="1" customWidth="1"/>
    <col min="3854" max="3854" width="11.5703125" style="22" customWidth="1"/>
    <col min="3855" max="3855" width="12.7109375" style="22" customWidth="1"/>
    <col min="3856" max="3856" width="12.7109375" style="22" bestFit="1" customWidth="1"/>
    <col min="3857" max="4097" width="11.42578125" style="22"/>
    <col min="4098" max="4098" width="14" style="22" customWidth="1"/>
    <col min="4099" max="4099" width="13.42578125" style="22" bestFit="1" customWidth="1"/>
    <col min="4100" max="4100" width="11.5703125" style="22" bestFit="1" customWidth="1"/>
    <col min="4101" max="4101" width="12.7109375" style="22" customWidth="1"/>
    <col min="4102" max="4105" width="11.5703125" style="22" bestFit="1" customWidth="1"/>
    <col min="4106" max="4106" width="11.7109375" style="22" bestFit="1" customWidth="1"/>
    <col min="4107" max="4107" width="14.85546875" style="22" customWidth="1"/>
    <col min="4108" max="4108" width="14.7109375" style="22" customWidth="1"/>
    <col min="4109" max="4109" width="12.85546875" style="22" bestFit="1" customWidth="1"/>
    <col min="4110" max="4110" width="11.5703125" style="22" customWidth="1"/>
    <col min="4111" max="4111" width="12.7109375" style="22" customWidth="1"/>
    <col min="4112" max="4112" width="12.7109375" style="22" bestFit="1" customWidth="1"/>
    <col min="4113" max="4353" width="11.42578125" style="22"/>
    <col min="4354" max="4354" width="14" style="22" customWidth="1"/>
    <col min="4355" max="4355" width="13.42578125" style="22" bestFit="1" customWidth="1"/>
    <col min="4356" max="4356" width="11.5703125" style="22" bestFit="1" customWidth="1"/>
    <col min="4357" max="4357" width="12.7109375" style="22" customWidth="1"/>
    <col min="4358" max="4361" width="11.5703125" style="22" bestFit="1" customWidth="1"/>
    <col min="4362" max="4362" width="11.7109375" style="22" bestFit="1" customWidth="1"/>
    <col min="4363" max="4363" width="14.85546875" style="22" customWidth="1"/>
    <col min="4364" max="4364" width="14.7109375" style="22" customWidth="1"/>
    <col min="4365" max="4365" width="12.85546875" style="22" bestFit="1" customWidth="1"/>
    <col min="4366" max="4366" width="11.5703125" style="22" customWidth="1"/>
    <col min="4367" max="4367" width="12.7109375" style="22" customWidth="1"/>
    <col min="4368" max="4368" width="12.7109375" style="22" bestFit="1" customWidth="1"/>
    <col min="4369" max="4609" width="11.42578125" style="22"/>
    <col min="4610" max="4610" width="14" style="22" customWidth="1"/>
    <col min="4611" max="4611" width="13.42578125" style="22" bestFit="1" customWidth="1"/>
    <col min="4612" max="4612" width="11.5703125" style="22" bestFit="1" customWidth="1"/>
    <col min="4613" max="4613" width="12.7109375" style="22" customWidth="1"/>
    <col min="4614" max="4617" width="11.5703125" style="22" bestFit="1" customWidth="1"/>
    <col min="4618" max="4618" width="11.7109375" style="22" bestFit="1" customWidth="1"/>
    <col min="4619" max="4619" width="14.85546875" style="22" customWidth="1"/>
    <col min="4620" max="4620" width="14.7109375" style="22" customWidth="1"/>
    <col min="4621" max="4621" width="12.85546875" style="22" bestFit="1" customWidth="1"/>
    <col min="4622" max="4622" width="11.5703125" style="22" customWidth="1"/>
    <col min="4623" max="4623" width="12.7109375" style="22" customWidth="1"/>
    <col min="4624" max="4624" width="12.7109375" style="22" bestFit="1" customWidth="1"/>
    <col min="4625" max="4865" width="11.42578125" style="22"/>
    <col min="4866" max="4866" width="14" style="22" customWidth="1"/>
    <col min="4867" max="4867" width="13.42578125" style="22" bestFit="1" customWidth="1"/>
    <col min="4868" max="4868" width="11.5703125" style="22" bestFit="1" customWidth="1"/>
    <col min="4869" max="4869" width="12.7109375" style="22" customWidth="1"/>
    <col min="4870" max="4873" width="11.5703125" style="22" bestFit="1" customWidth="1"/>
    <col min="4874" max="4874" width="11.7109375" style="22" bestFit="1" customWidth="1"/>
    <col min="4875" max="4875" width="14.85546875" style="22" customWidth="1"/>
    <col min="4876" max="4876" width="14.7109375" style="22" customWidth="1"/>
    <col min="4877" max="4877" width="12.85546875" style="22" bestFit="1" customWidth="1"/>
    <col min="4878" max="4878" width="11.5703125" style="22" customWidth="1"/>
    <col min="4879" max="4879" width="12.7109375" style="22" customWidth="1"/>
    <col min="4880" max="4880" width="12.7109375" style="22" bestFit="1" customWidth="1"/>
    <col min="4881" max="5121" width="11.42578125" style="22"/>
    <col min="5122" max="5122" width="14" style="22" customWidth="1"/>
    <col min="5123" max="5123" width="13.42578125" style="22" bestFit="1" customWidth="1"/>
    <col min="5124" max="5124" width="11.5703125" style="22" bestFit="1" customWidth="1"/>
    <col min="5125" max="5125" width="12.7109375" style="22" customWidth="1"/>
    <col min="5126" max="5129" width="11.5703125" style="22" bestFit="1" customWidth="1"/>
    <col min="5130" max="5130" width="11.7109375" style="22" bestFit="1" customWidth="1"/>
    <col min="5131" max="5131" width="14.85546875" style="22" customWidth="1"/>
    <col min="5132" max="5132" width="14.7109375" style="22" customWidth="1"/>
    <col min="5133" max="5133" width="12.85546875" style="22" bestFit="1" customWidth="1"/>
    <col min="5134" max="5134" width="11.5703125" style="22" customWidth="1"/>
    <col min="5135" max="5135" width="12.7109375" style="22" customWidth="1"/>
    <col min="5136" max="5136" width="12.7109375" style="22" bestFit="1" customWidth="1"/>
    <col min="5137" max="5377" width="11.42578125" style="22"/>
    <col min="5378" max="5378" width="14" style="22" customWidth="1"/>
    <col min="5379" max="5379" width="13.42578125" style="22" bestFit="1" customWidth="1"/>
    <col min="5380" max="5380" width="11.5703125" style="22" bestFit="1" customWidth="1"/>
    <col min="5381" max="5381" width="12.7109375" style="22" customWidth="1"/>
    <col min="5382" max="5385" width="11.5703125" style="22" bestFit="1" customWidth="1"/>
    <col min="5386" max="5386" width="11.7109375" style="22" bestFit="1" customWidth="1"/>
    <col min="5387" max="5387" width="14.85546875" style="22" customWidth="1"/>
    <col min="5388" max="5388" width="14.7109375" style="22" customWidth="1"/>
    <col min="5389" max="5389" width="12.85546875" style="22" bestFit="1" customWidth="1"/>
    <col min="5390" max="5390" width="11.5703125" style="22" customWidth="1"/>
    <col min="5391" max="5391" width="12.7109375" style="22" customWidth="1"/>
    <col min="5392" max="5392" width="12.7109375" style="22" bestFit="1" customWidth="1"/>
    <col min="5393" max="5633" width="11.42578125" style="22"/>
    <col min="5634" max="5634" width="14" style="22" customWidth="1"/>
    <col min="5635" max="5635" width="13.42578125" style="22" bestFit="1" customWidth="1"/>
    <col min="5636" max="5636" width="11.5703125" style="22" bestFit="1" customWidth="1"/>
    <col min="5637" max="5637" width="12.7109375" style="22" customWidth="1"/>
    <col min="5638" max="5641" width="11.5703125" style="22" bestFit="1" customWidth="1"/>
    <col min="5642" max="5642" width="11.7109375" style="22" bestFit="1" customWidth="1"/>
    <col min="5643" max="5643" width="14.85546875" style="22" customWidth="1"/>
    <col min="5644" max="5644" width="14.7109375" style="22" customWidth="1"/>
    <col min="5645" max="5645" width="12.85546875" style="22" bestFit="1" customWidth="1"/>
    <col min="5646" max="5646" width="11.5703125" style="22" customWidth="1"/>
    <col min="5647" max="5647" width="12.7109375" style="22" customWidth="1"/>
    <col min="5648" max="5648" width="12.7109375" style="22" bestFit="1" customWidth="1"/>
    <col min="5649" max="5889" width="11.42578125" style="22"/>
    <col min="5890" max="5890" width="14" style="22" customWidth="1"/>
    <col min="5891" max="5891" width="13.42578125" style="22" bestFit="1" customWidth="1"/>
    <col min="5892" max="5892" width="11.5703125" style="22" bestFit="1" customWidth="1"/>
    <col min="5893" max="5893" width="12.7109375" style="22" customWidth="1"/>
    <col min="5894" max="5897" width="11.5703125" style="22" bestFit="1" customWidth="1"/>
    <col min="5898" max="5898" width="11.7109375" style="22" bestFit="1" customWidth="1"/>
    <col min="5899" max="5899" width="14.85546875" style="22" customWidth="1"/>
    <col min="5900" max="5900" width="14.7109375" style="22" customWidth="1"/>
    <col min="5901" max="5901" width="12.85546875" style="22" bestFit="1" customWidth="1"/>
    <col min="5902" max="5902" width="11.5703125" style="22" customWidth="1"/>
    <col min="5903" max="5903" width="12.7109375" style="22" customWidth="1"/>
    <col min="5904" max="5904" width="12.7109375" style="22" bestFit="1" customWidth="1"/>
    <col min="5905" max="6145" width="11.42578125" style="22"/>
    <col min="6146" max="6146" width="14" style="22" customWidth="1"/>
    <col min="6147" max="6147" width="13.42578125" style="22" bestFit="1" customWidth="1"/>
    <col min="6148" max="6148" width="11.5703125" style="22" bestFit="1" customWidth="1"/>
    <col min="6149" max="6149" width="12.7109375" style="22" customWidth="1"/>
    <col min="6150" max="6153" width="11.5703125" style="22" bestFit="1" customWidth="1"/>
    <col min="6154" max="6154" width="11.7109375" style="22" bestFit="1" customWidth="1"/>
    <col min="6155" max="6155" width="14.85546875" style="22" customWidth="1"/>
    <col min="6156" max="6156" width="14.7109375" style="22" customWidth="1"/>
    <col min="6157" max="6157" width="12.85546875" style="22" bestFit="1" customWidth="1"/>
    <col min="6158" max="6158" width="11.5703125" style="22" customWidth="1"/>
    <col min="6159" max="6159" width="12.7109375" style="22" customWidth="1"/>
    <col min="6160" max="6160" width="12.7109375" style="22" bestFit="1" customWidth="1"/>
    <col min="6161" max="6401" width="11.42578125" style="22"/>
    <col min="6402" max="6402" width="14" style="22" customWidth="1"/>
    <col min="6403" max="6403" width="13.42578125" style="22" bestFit="1" customWidth="1"/>
    <col min="6404" max="6404" width="11.5703125" style="22" bestFit="1" customWidth="1"/>
    <col min="6405" max="6405" width="12.7109375" style="22" customWidth="1"/>
    <col min="6406" max="6409" width="11.5703125" style="22" bestFit="1" customWidth="1"/>
    <col min="6410" max="6410" width="11.7109375" style="22" bestFit="1" customWidth="1"/>
    <col min="6411" max="6411" width="14.85546875" style="22" customWidth="1"/>
    <col min="6412" max="6412" width="14.7109375" style="22" customWidth="1"/>
    <col min="6413" max="6413" width="12.85546875" style="22" bestFit="1" customWidth="1"/>
    <col min="6414" max="6414" width="11.5703125" style="22" customWidth="1"/>
    <col min="6415" max="6415" width="12.7109375" style="22" customWidth="1"/>
    <col min="6416" max="6416" width="12.7109375" style="22" bestFit="1" customWidth="1"/>
    <col min="6417" max="6657" width="11.42578125" style="22"/>
    <col min="6658" max="6658" width="14" style="22" customWidth="1"/>
    <col min="6659" max="6659" width="13.42578125" style="22" bestFit="1" customWidth="1"/>
    <col min="6660" max="6660" width="11.5703125" style="22" bestFit="1" customWidth="1"/>
    <col min="6661" max="6661" width="12.7109375" style="22" customWidth="1"/>
    <col min="6662" max="6665" width="11.5703125" style="22" bestFit="1" customWidth="1"/>
    <col min="6666" max="6666" width="11.7109375" style="22" bestFit="1" customWidth="1"/>
    <col min="6667" max="6667" width="14.85546875" style="22" customWidth="1"/>
    <col min="6668" max="6668" width="14.7109375" style="22" customWidth="1"/>
    <col min="6669" max="6669" width="12.85546875" style="22" bestFit="1" customWidth="1"/>
    <col min="6670" max="6670" width="11.5703125" style="22" customWidth="1"/>
    <col min="6671" max="6671" width="12.7109375" style="22" customWidth="1"/>
    <col min="6672" max="6672" width="12.7109375" style="22" bestFit="1" customWidth="1"/>
    <col min="6673" max="6913" width="11.42578125" style="22"/>
    <col min="6914" max="6914" width="14" style="22" customWidth="1"/>
    <col min="6915" max="6915" width="13.42578125" style="22" bestFit="1" customWidth="1"/>
    <col min="6916" max="6916" width="11.5703125" style="22" bestFit="1" customWidth="1"/>
    <col min="6917" max="6917" width="12.7109375" style="22" customWidth="1"/>
    <col min="6918" max="6921" width="11.5703125" style="22" bestFit="1" customWidth="1"/>
    <col min="6922" max="6922" width="11.7109375" style="22" bestFit="1" customWidth="1"/>
    <col min="6923" max="6923" width="14.85546875" style="22" customWidth="1"/>
    <col min="6924" max="6924" width="14.7109375" style="22" customWidth="1"/>
    <col min="6925" max="6925" width="12.85546875" style="22" bestFit="1" customWidth="1"/>
    <col min="6926" max="6926" width="11.5703125" style="22" customWidth="1"/>
    <col min="6927" max="6927" width="12.7109375" style="22" customWidth="1"/>
    <col min="6928" max="6928" width="12.7109375" style="22" bestFit="1" customWidth="1"/>
    <col min="6929" max="7169" width="11.42578125" style="22"/>
    <col min="7170" max="7170" width="14" style="22" customWidth="1"/>
    <col min="7171" max="7171" width="13.42578125" style="22" bestFit="1" customWidth="1"/>
    <col min="7172" max="7172" width="11.5703125" style="22" bestFit="1" customWidth="1"/>
    <col min="7173" max="7173" width="12.7109375" style="22" customWidth="1"/>
    <col min="7174" max="7177" width="11.5703125" style="22" bestFit="1" customWidth="1"/>
    <col min="7178" max="7178" width="11.7109375" style="22" bestFit="1" customWidth="1"/>
    <col min="7179" max="7179" width="14.85546875" style="22" customWidth="1"/>
    <col min="7180" max="7180" width="14.7109375" style="22" customWidth="1"/>
    <col min="7181" max="7181" width="12.85546875" style="22" bestFit="1" customWidth="1"/>
    <col min="7182" max="7182" width="11.5703125" style="22" customWidth="1"/>
    <col min="7183" max="7183" width="12.7109375" style="22" customWidth="1"/>
    <col min="7184" max="7184" width="12.7109375" style="22" bestFit="1" customWidth="1"/>
    <col min="7185" max="7425" width="11.42578125" style="22"/>
    <col min="7426" max="7426" width="14" style="22" customWidth="1"/>
    <col min="7427" max="7427" width="13.42578125" style="22" bestFit="1" customWidth="1"/>
    <col min="7428" max="7428" width="11.5703125" style="22" bestFit="1" customWidth="1"/>
    <col min="7429" max="7429" width="12.7109375" style="22" customWidth="1"/>
    <col min="7430" max="7433" width="11.5703125" style="22" bestFit="1" customWidth="1"/>
    <col min="7434" max="7434" width="11.7109375" style="22" bestFit="1" customWidth="1"/>
    <col min="7435" max="7435" width="14.85546875" style="22" customWidth="1"/>
    <col min="7436" max="7436" width="14.7109375" style="22" customWidth="1"/>
    <col min="7437" max="7437" width="12.85546875" style="22" bestFit="1" customWidth="1"/>
    <col min="7438" max="7438" width="11.5703125" style="22" customWidth="1"/>
    <col min="7439" max="7439" width="12.7109375" style="22" customWidth="1"/>
    <col min="7440" max="7440" width="12.7109375" style="22" bestFit="1" customWidth="1"/>
    <col min="7441" max="7681" width="11.42578125" style="22"/>
    <col min="7682" max="7682" width="14" style="22" customWidth="1"/>
    <col min="7683" max="7683" width="13.42578125" style="22" bestFit="1" customWidth="1"/>
    <col min="7684" max="7684" width="11.5703125" style="22" bestFit="1" customWidth="1"/>
    <col min="7685" max="7685" width="12.7109375" style="22" customWidth="1"/>
    <col min="7686" max="7689" width="11.5703125" style="22" bestFit="1" customWidth="1"/>
    <col min="7690" max="7690" width="11.7109375" style="22" bestFit="1" customWidth="1"/>
    <col min="7691" max="7691" width="14.85546875" style="22" customWidth="1"/>
    <col min="7692" max="7692" width="14.7109375" style="22" customWidth="1"/>
    <col min="7693" max="7693" width="12.85546875" style="22" bestFit="1" customWidth="1"/>
    <col min="7694" max="7694" width="11.5703125" style="22" customWidth="1"/>
    <col min="7695" max="7695" width="12.7109375" style="22" customWidth="1"/>
    <col min="7696" max="7696" width="12.7109375" style="22" bestFit="1" customWidth="1"/>
    <col min="7697" max="7937" width="11.42578125" style="22"/>
    <col min="7938" max="7938" width="14" style="22" customWidth="1"/>
    <col min="7939" max="7939" width="13.42578125" style="22" bestFit="1" customWidth="1"/>
    <col min="7940" max="7940" width="11.5703125" style="22" bestFit="1" customWidth="1"/>
    <col min="7941" max="7941" width="12.7109375" style="22" customWidth="1"/>
    <col min="7942" max="7945" width="11.5703125" style="22" bestFit="1" customWidth="1"/>
    <col min="7946" max="7946" width="11.7109375" style="22" bestFit="1" customWidth="1"/>
    <col min="7947" max="7947" width="14.85546875" style="22" customWidth="1"/>
    <col min="7948" max="7948" width="14.7109375" style="22" customWidth="1"/>
    <col min="7949" max="7949" width="12.85546875" style="22" bestFit="1" customWidth="1"/>
    <col min="7950" max="7950" width="11.5703125" style="22" customWidth="1"/>
    <col min="7951" max="7951" width="12.7109375" style="22" customWidth="1"/>
    <col min="7952" max="7952" width="12.7109375" style="22" bestFit="1" customWidth="1"/>
    <col min="7953" max="8193" width="11.42578125" style="22"/>
    <col min="8194" max="8194" width="14" style="22" customWidth="1"/>
    <col min="8195" max="8195" width="13.42578125" style="22" bestFit="1" customWidth="1"/>
    <col min="8196" max="8196" width="11.5703125" style="22" bestFit="1" customWidth="1"/>
    <col min="8197" max="8197" width="12.7109375" style="22" customWidth="1"/>
    <col min="8198" max="8201" width="11.5703125" style="22" bestFit="1" customWidth="1"/>
    <col min="8202" max="8202" width="11.7109375" style="22" bestFit="1" customWidth="1"/>
    <col min="8203" max="8203" width="14.85546875" style="22" customWidth="1"/>
    <col min="8204" max="8204" width="14.7109375" style="22" customWidth="1"/>
    <col min="8205" max="8205" width="12.85546875" style="22" bestFit="1" customWidth="1"/>
    <col min="8206" max="8206" width="11.5703125" style="22" customWidth="1"/>
    <col min="8207" max="8207" width="12.7109375" style="22" customWidth="1"/>
    <col min="8208" max="8208" width="12.7109375" style="22" bestFit="1" customWidth="1"/>
    <col min="8209" max="8449" width="11.42578125" style="22"/>
    <col min="8450" max="8450" width="14" style="22" customWidth="1"/>
    <col min="8451" max="8451" width="13.42578125" style="22" bestFit="1" customWidth="1"/>
    <col min="8452" max="8452" width="11.5703125" style="22" bestFit="1" customWidth="1"/>
    <col min="8453" max="8453" width="12.7109375" style="22" customWidth="1"/>
    <col min="8454" max="8457" width="11.5703125" style="22" bestFit="1" customWidth="1"/>
    <col min="8458" max="8458" width="11.7109375" style="22" bestFit="1" customWidth="1"/>
    <col min="8459" max="8459" width="14.85546875" style="22" customWidth="1"/>
    <col min="8460" max="8460" width="14.7109375" style="22" customWidth="1"/>
    <col min="8461" max="8461" width="12.85546875" style="22" bestFit="1" customWidth="1"/>
    <col min="8462" max="8462" width="11.5703125" style="22" customWidth="1"/>
    <col min="8463" max="8463" width="12.7109375" style="22" customWidth="1"/>
    <col min="8464" max="8464" width="12.7109375" style="22" bestFit="1" customWidth="1"/>
    <col min="8465" max="8705" width="11.42578125" style="22"/>
    <col min="8706" max="8706" width="14" style="22" customWidth="1"/>
    <col min="8707" max="8707" width="13.42578125" style="22" bestFit="1" customWidth="1"/>
    <col min="8708" max="8708" width="11.5703125" style="22" bestFit="1" customWidth="1"/>
    <col min="8709" max="8709" width="12.7109375" style="22" customWidth="1"/>
    <col min="8710" max="8713" width="11.5703125" style="22" bestFit="1" customWidth="1"/>
    <col min="8714" max="8714" width="11.7109375" style="22" bestFit="1" customWidth="1"/>
    <col min="8715" max="8715" width="14.85546875" style="22" customWidth="1"/>
    <col min="8716" max="8716" width="14.7109375" style="22" customWidth="1"/>
    <col min="8717" max="8717" width="12.85546875" style="22" bestFit="1" customWidth="1"/>
    <col min="8718" max="8718" width="11.5703125" style="22" customWidth="1"/>
    <col min="8719" max="8719" width="12.7109375" style="22" customWidth="1"/>
    <col min="8720" max="8720" width="12.7109375" style="22" bestFit="1" customWidth="1"/>
    <col min="8721" max="8961" width="11.42578125" style="22"/>
    <col min="8962" max="8962" width="14" style="22" customWidth="1"/>
    <col min="8963" max="8963" width="13.42578125" style="22" bestFit="1" customWidth="1"/>
    <col min="8964" max="8964" width="11.5703125" style="22" bestFit="1" customWidth="1"/>
    <col min="8965" max="8965" width="12.7109375" style="22" customWidth="1"/>
    <col min="8966" max="8969" width="11.5703125" style="22" bestFit="1" customWidth="1"/>
    <col min="8970" max="8970" width="11.7109375" style="22" bestFit="1" customWidth="1"/>
    <col min="8971" max="8971" width="14.85546875" style="22" customWidth="1"/>
    <col min="8972" max="8972" width="14.7109375" style="22" customWidth="1"/>
    <col min="8973" max="8973" width="12.85546875" style="22" bestFit="1" customWidth="1"/>
    <col min="8974" max="8974" width="11.5703125" style="22" customWidth="1"/>
    <col min="8975" max="8975" width="12.7109375" style="22" customWidth="1"/>
    <col min="8976" max="8976" width="12.7109375" style="22" bestFit="1" customWidth="1"/>
    <col min="8977" max="9217" width="11.42578125" style="22"/>
    <col min="9218" max="9218" width="14" style="22" customWidth="1"/>
    <col min="9219" max="9219" width="13.42578125" style="22" bestFit="1" customWidth="1"/>
    <col min="9220" max="9220" width="11.5703125" style="22" bestFit="1" customWidth="1"/>
    <col min="9221" max="9221" width="12.7109375" style="22" customWidth="1"/>
    <col min="9222" max="9225" width="11.5703125" style="22" bestFit="1" customWidth="1"/>
    <col min="9226" max="9226" width="11.7109375" style="22" bestFit="1" customWidth="1"/>
    <col min="9227" max="9227" width="14.85546875" style="22" customWidth="1"/>
    <col min="9228" max="9228" width="14.7109375" style="22" customWidth="1"/>
    <col min="9229" max="9229" width="12.85546875" style="22" bestFit="1" customWidth="1"/>
    <col min="9230" max="9230" width="11.5703125" style="22" customWidth="1"/>
    <col min="9231" max="9231" width="12.7109375" style="22" customWidth="1"/>
    <col min="9232" max="9232" width="12.7109375" style="22" bestFit="1" customWidth="1"/>
    <col min="9233" max="9473" width="11.42578125" style="22"/>
    <col min="9474" max="9474" width="14" style="22" customWidth="1"/>
    <col min="9475" max="9475" width="13.42578125" style="22" bestFit="1" customWidth="1"/>
    <col min="9476" max="9476" width="11.5703125" style="22" bestFit="1" customWidth="1"/>
    <col min="9477" max="9477" width="12.7109375" style="22" customWidth="1"/>
    <col min="9478" max="9481" width="11.5703125" style="22" bestFit="1" customWidth="1"/>
    <col min="9482" max="9482" width="11.7109375" style="22" bestFit="1" customWidth="1"/>
    <col min="9483" max="9483" width="14.85546875" style="22" customWidth="1"/>
    <col min="9484" max="9484" width="14.7109375" style="22" customWidth="1"/>
    <col min="9485" max="9485" width="12.85546875" style="22" bestFit="1" customWidth="1"/>
    <col min="9486" max="9486" width="11.5703125" style="22" customWidth="1"/>
    <col min="9487" max="9487" width="12.7109375" style="22" customWidth="1"/>
    <col min="9488" max="9488" width="12.7109375" style="22" bestFit="1" customWidth="1"/>
    <col min="9489" max="9729" width="11.42578125" style="22"/>
    <col min="9730" max="9730" width="14" style="22" customWidth="1"/>
    <col min="9731" max="9731" width="13.42578125" style="22" bestFit="1" customWidth="1"/>
    <col min="9732" max="9732" width="11.5703125" style="22" bestFit="1" customWidth="1"/>
    <col min="9733" max="9733" width="12.7109375" style="22" customWidth="1"/>
    <col min="9734" max="9737" width="11.5703125" style="22" bestFit="1" customWidth="1"/>
    <col min="9738" max="9738" width="11.7109375" style="22" bestFit="1" customWidth="1"/>
    <col min="9739" max="9739" width="14.85546875" style="22" customWidth="1"/>
    <col min="9740" max="9740" width="14.7109375" style="22" customWidth="1"/>
    <col min="9741" max="9741" width="12.85546875" style="22" bestFit="1" customWidth="1"/>
    <col min="9742" max="9742" width="11.5703125" style="22" customWidth="1"/>
    <col min="9743" max="9743" width="12.7109375" style="22" customWidth="1"/>
    <col min="9744" max="9744" width="12.7109375" style="22" bestFit="1" customWidth="1"/>
    <col min="9745" max="9985" width="11.42578125" style="22"/>
    <col min="9986" max="9986" width="14" style="22" customWidth="1"/>
    <col min="9987" max="9987" width="13.42578125" style="22" bestFit="1" customWidth="1"/>
    <col min="9988" max="9988" width="11.5703125" style="22" bestFit="1" customWidth="1"/>
    <col min="9989" max="9989" width="12.7109375" style="22" customWidth="1"/>
    <col min="9990" max="9993" width="11.5703125" style="22" bestFit="1" customWidth="1"/>
    <col min="9994" max="9994" width="11.7109375" style="22" bestFit="1" customWidth="1"/>
    <col min="9995" max="9995" width="14.85546875" style="22" customWidth="1"/>
    <col min="9996" max="9996" width="14.7109375" style="22" customWidth="1"/>
    <col min="9997" max="9997" width="12.85546875" style="22" bestFit="1" customWidth="1"/>
    <col min="9998" max="9998" width="11.5703125" style="22" customWidth="1"/>
    <col min="9999" max="9999" width="12.7109375" style="22" customWidth="1"/>
    <col min="10000" max="10000" width="12.7109375" style="22" bestFit="1" customWidth="1"/>
    <col min="10001" max="10241" width="11.42578125" style="22"/>
    <col min="10242" max="10242" width="14" style="22" customWidth="1"/>
    <col min="10243" max="10243" width="13.42578125" style="22" bestFit="1" customWidth="1"/>
    <col min="10244" max="10244" width="11.5703125" style="22" bestFit="1" customWidth="1"/>
    <col min="10245" max="10245" width="12.7109375" style="22" customWidth="1"/>
    <col min="10246" max="10249" width="11.5703125" style="22" bestFit="1" customWidth="1"/>
    <col min="10250" max="10250" width="11.7109375" style="22" bestFit="1" customWidth="1"/>
    <col min="10251" max="10251" width="14.85546875" style="22" customWidth="1"/>
    <col min="10252" max="10252" width="14.7109375" style="22" customWidth="1"/>
    <col min="10253" max="10253" width="12.85546875" style="22" bestFit="1" customWidth="1"/>
    <col min="10254" max="10254" width="11.5703125" style="22" customWidth="1"/>
    <col min="10255" max="10255" width="12.7109375" style="22" customWidth="1"/>
    <col min="10256" max="10256" width="12.7109375" style="22" bestFit="1" customWidth="1"/>
    <col min="10257" max="10497" width="11.42578125" style="22"/>
    <col min="10498" max="10498" width="14" style="22" customWidth="1"/>
    <col min="10499" max="10499" width="13.42578125" style="22" bestFit="1" customWidth="1"/>
    <col min="10500" max="10500" width="11.5703125" style="22" bestFit="1" customWidth="1"/>
    <col min="10501" max="10501" width="12.7109375" style="22" customWidth="1"/>
    <col min="10502" max="10505" width="11.5703125" style="22" bestFit="1" customWidth="1"/>
    <col min="10506" max="10506" width="11.7109375" style="22" bestFit="1" customWidth="1"/>
    <col min="10507" max="10507" width="14.85546875" style="22" customWidth="1"/>
    <col min="10508" max="10508" width="14.7109375" style="22" customWidth="1"/>
    <col min="10509" max="10509" width="12.85546875" style="22" bestFit="1" customWidth="1"/>
    <col min="10510" max="10510" width="11.5703125" style="22" customWidth="1"/>
    <col min="10511" max="10511" width="12.7109375" style="22" customWidth="1"/>
    <col min="10512" max="10512" width="12.7109375" style="22" bestFit="1" customWidth="1"/>
    <col min="10513" max="10753" width="11.42578125" style="22"/>
    <col min="10754" max="10754" width="14" style="22" customWidth="1"/>
    <col min="10755" max="10755" width="13.42578125" style="22" bestFit="1" customWidth="1"/>
    <col min="10756" max="10756" width="11.5703125" style="22" bestFit="1" customWidth="1"/>
    <col min="10757" max="10757" width="12.7109375" style="22" customWidth="1"/>
    <col min="10758" max="10761" width="11.5703125" style="22" bestFit="1" customWidth="1"/>
    <col min="10762" max="10762" width="11.7109375" style="22" bestFit="1" customWidth="1"/>
    <col min="10763" max="10763" width="14.85546875" style="22" customWidth="1"/>
    <col min="10764" max="10764" width="14.7109375" style="22" customWidth="1"/>
    <col min="10765" max="10765" width="12.85546875" style="22" bestFit="1" customWidth="1"/>
    <col min="10766" max="10766" width="11.5703125" style="22" customWidth="1"/>
    <col min="10767" max="10767" width="12.7109375" style="22" customWidth="1"/>
    <col min="10768" max="10768" width="12.7109375" style="22" bestFit="1" customWidth="1"/>
    <col min="10769" max="11009" width="11.42578125" style="22"/>
    <col min="11010" max="11010" width="14" style="22" customWidth="1"/>
    <col min="11011" max="11011" width="13.42578125" style="22" bestFit="1" customWidth="1"/>
    <col min="11012" max="11012" width="11.5703125" style="22" bestFit="1" customWidth="1"/>
    <col min="11013" max="11013" width="12.7109375" style="22" customWidth="1"/>
    <col min="11014" max="11017" width="11.5703125" style="22" bestFit="1" customWidth="1"/>
    <col min="11018" max="11018" width="11.7109375" style="22" bestFit="1" customWidth="1"/>
    <col min="11019" max="11019" width="14.85546875" style="22" customWidth="1"/>
    <col min="11020" max="11020" width="14.7109375" style="22" customWidth="1"/>
    <col min="11021" max="11021" width="12.85546875" style="22" bestFit="1" customWidth="1"/>
    <col min="11022" max="11022" width="11.5703125" style="22" customWidth="1"/>
    <col min="11023" max="11023" width="12.7109375" style="22" customWidth="1"/>
    <col min="11024" max="11024" width="12.7109375" style="22" bestFit="1" customWidth="1"/>
    <col min="11025" max="11265" width="11.42578125" style="22"/>
    <col min="11266" max="11266" width="14" style="22" customWidth="1"/>
    <col min="11267" max="11267" width="13.42578125" style="22" bestFit="1" customWidth="1"/>
    <col min="11268" max="11268" width="11.5703125" style="22" bestFit="1" customWidth="1"/>
    <col min="11269" max="11269" width="12.7109375" style="22" customWidth="1"/>
    <col min="11270" max="11273" width="11.5703125" style="22" bestFit="1" customWidth="1"/>
    <col min="11274" max="11274" width="11.7109375" style="22" bestFit="1" customWidth="1"/>
    <col min="11275" max="11275" width="14.85546875" style="22" customWidth="1"/>
    <col min="11276" max="11276" width="14.7109375" style="22" customWidth="1"/>
    <col min="11277" max="11277" width="12.85546875" style="22" bestFit="1" customWidth="1"/>
    <col min="11278" max="11278" width="11.5703125" style="22" customWidth="1"/>
    <col min="11279" max="11279" width="12.7109375" style="22" customWidth="1"/>
    <col min="11280" max="11280" width="12.7109375" style="22" bestFit="1" customWidth="1"/>
    <col min="11281" max="11521" width="11.42578125" style="22"/>
    <col min="11522" max="11522" width="14" style="22" customWidth="1"/>
    <col min="11523" max="11523" width="13.42578125" style="22" bestFit="1" customWidth="1"/>
    <col min="11524" max="11524" width="11.5703125" style="22" bestFit="1" customWidth="1"/>
    <col min="11525" max="11525" width="12.7109375" style="22" customWidth="1"/>
    <col min="11526" max="11529" width="11.5703125" style="22" bestFit="1" customWidth="1"/>
    <col min="11530" max="11530" width="11.7109375" style="22" bestFit="1" customWidth="1"/>
    <col min="11531" max="11531" width="14.85546875" style="22" customWidth="1"/>
    <col min="11532" max="11532" width="14.7109375" style="22" customWidth="1"/>
    <col min="11533" max="11533" width="12.85546875" style="22" bestFit="1" customWidth="1"/>
    <col min="11534" max="11534" width="11.5703125" style="22" customWidth="1"/>
    <col min="11535" max="11535" width="12.7109375" style="22" customWidth="1"/>
    <col min="11536" max="11536" width="12.7109375" style="22" bestFit="1" customWidth="1"/>
    <col min="11537" max="11777" width="11.42578125" style="22"/>
    <col min="11778" max="11778" width="14" style="22" customWidth="1"/>
    <col min="11779" max="11779" width="13.42578125" style="22" bestFit="1" customWidth="1"/>
    <col min="11780" max="11780" width="11.5703125" style="22" bestFit="1" customWidth="1"/>
    <col min="11781" max="11781" width="12.7109375" style="22" customWidth="1"/>
    <col min="11782" max="11785" width="11.5703125" style="22" bestFit="1" customWidth="1"/>
    <col min="11786" max="11786" width="11.7109375" style="22" bestFit="1" customWidth="1"/>
    <col min="11787" max="11787" width="14.85546875" style="22" customWidth="1"/>
    <col min="11788" max="11788" width="14.7109375" style="22" customWidth="1"/>
    <col min="11789" max="11789" width="12.85546875" style="22" bestFit="1" customWidth="1"/>
    <col min="11790" max="11790" width="11.5703125" style="22" customWidth="1"/>
    <col min="11791" max="11791" width="12.7109375" style="22" customWidth="1"/>
    <col min="11792" max="11792" width="12.7109375" style="22" bestFit="1" customWidth="1"/>
    <col min="11793" max="12033" width="11.42578125" style="22"/>
    <col min="12034" max="12034" width="14" style="22" customWidth="1"/>
    <col min="12035" max="12035" width="13.42578125" style="22" bestFit="1" customWidth="1"/>
    <col min="12036" max="12036" width="11.5703125" style="22" bestFit="1" customWidth="1"/>
    <col min="12037" max="12037" width="12.7109375" style="22" customWidth="1"/>
    <col min="12038" max="12041" width="11.5703125" style="22" bestFit="1" customWidth="1"/>
    <col min="12042" max="12042" width="11.7109375" style="22" bestFit="1" customWidth="1"/>
    <col min="12043" max="12043" width="14.85546875" style="22" customWidth="1"/>
    <col min="12044" max="12044" width="14.7109375" style="22" customWidth="1"/>
    <col min="12045" max="12045" width="12.85546875" style="22" bestFit="1" customWidth="1"/>
    <col min="12046" max="12046" width="11.5703125" style="22" customWidth="1"/>
    <col min="12047" max="12047" width="12.7109375" style="22" customWidth="1"/>
    <col min="12048" max="12048" width="12.7109375" style="22" bestFit="1" customWidth="1"/>
    <col min="12049" max="12289" width="11.42578125" style="22"/>
    <col min="12290" max="12290" width="14" style="22" customWidth="1"/>
    <col min="12291" max="12291" width="13.42578125" style="22" bestFit="1" customWidth="1"/>
    <col min="12292" max="12292" width="11.5703125" style="22" bestFit="1" customWidth="1"/>
    <col min="12293" max="12293" width="12.7109375" style="22" customWidth="1"/>
    <col min="12294" max="12297" width="11.5703125" style="22" bestFit="1" customWidth="1"/>
    <col min="12298" max="12298" width="11.7109375" style="22" bestFit="1" customWidth="1"/>
    <col min="12299" max="12299" width="14.85546875" style="22" customWidth="1"/>
    <col min="12300" max="12300" width="14.7109375" style="22" customWidth="1"/>
    <col min="12301" max="12301" width="12.85546875" style="22" bestFit="1" customWidth="1"/>
    <col min="12302" max="12302" width="11.5703125" style="22" customWidth="1"/>
    <col min="12303" max="12303" width="12.7109375" style="22" customWidth="1"/>
    <col min="12304" max="12304" width="12.7109375" style="22" bestFit="1" customWidth="1"/>
    <col min="12305" max="12545" width="11.42578125" style="22"/>
    <col min="12546" max="12546" width="14" style="22" customWidth="1"/>
    <col min="12547" max="12547" width="13.42578125" style="22" bestFit="1" customWidth="1"/>
    <col min="12548" max="12548" width="11.5703125" style="22" bestFit="1" customWidth="1"/>
    <col min="12549" max="12549" width="12.7109375" style="22" customWidth="1"/>
    <col min="12550" max="12553" width="11.5703125" style="22" bestFit="1" customWidth="1"/>
    <col min="12554" max="12554" width="11.7109375" style="22" bestFit="1" customWidth="1"/>
    <col min="12555" max="12555" width="14.85546875" style="22" customWidth="1"/>
    <col min="12556" max="12556" width="14.7109375" style="22" customWidth="1"/>
    <col min="12557" max="12557" width="12.85546875" style="22" bestFit="1" customWidth="1"/>
    <col min="12558" max="12558" width="11.5703125" style="22" customWidth="1"/>
    <col min="12559" max="12559" width="12.7109375" style="22" customWidth="1"/>
    <col min="12560" max="12560" width="12.7109375" style="22" bestFit="1" customWidth="1"/>
    <col min="12561" max="12801" width="11.42578125" style="22"/>
    <col min="12802" max="12802" width="14" style="22" customWidth="1"/>
    <col min="12803" max="12803" width="13.42578125" style="22" bestFit="1" customWidth="1"/>
    <col min="12804" max="12804" width="11.5703125" style="22" bestFit="1" customWidth="1"/>
    <col min="12805" max="12805" width="12.7109375" style="22" customWidth="1"/>
    <col min="12806" max="12809" width="11.5703125" style="22" bestFit="1" customWidth="1"/>
    <col min="12810" max="12810" width="11.7109375" style="22" bestFit="1" customWidth="1"/>
    <col min="12811" max="12811" width="14.85546875" style="22" customWidth="1"/>
    <col min="12812" max="12812" width="14.7109375" style="22" customWidth="1"/>
    <col min="12813" max="12813" width="12.85546875" style="22" bestFit="1" customWidth="1"/>
    <col min="12814" max="12814" width="11.5703125" style="22" customWidth="1"/>
    <col min="12815" max="12815" width="12.7109375" style="22" customWidth="1"/>
    <col min="12816" max="12816" width="12.7109375" style="22" bestFit="1" customWidth="1"/>
    <col min="12817" max="13057" width="11.42578125" style="22"/>
    <col min="13058" max="13058" width="14" style="22" customWidth="1"/>
    <col min="13059" max="13059" width="13.42578125" style="22" bestFit="1" customWidth="1"/>
    <col min="13060" max="13060" width="11.5703125" style="22" bestFit="1" customWidth="1"/>
    <col min="13061" max="13061" width="12.7109375" style="22" customWidth="1"/>
    <col min="13062" max="13065" width="11.5703125" style="22" bestFit="1" customWidth="1"/>
    <col min="13066" max="13066" width="11.7109375" style="22" bestFit="1" customWidth="1"/>
    <col min="13067" max="13067" width="14.85546875" style="22" customWidth="1"/>
    <col min="13068" max="13068" width="14.7109375" style="22" customWidth="1"/>
    <col min="13069" max="13069" width="12.85546875" style="22" bestFit="1" customWidth="1"/>
    <col min="13070" max="13070" width="11.5703125" style="22" customWidth="1"/>
    <col min="13071" max="13071" width="12.7109375" style="22" customWidth="1"/>
    <col min="13072" max="13072" width="12.7109375" style="22" bestFit="1" customWidth="1"/>
    <col min="13073" max="13313" width="11.42578125" style="22"/>
    <col min="13314" max="13314" width="14" style="22" customWidth="1"/>
    <col min="13315" max="13315" width="13.42578125" style="22" bestFit="1" customWidth="1"/>
    <col min="13316" max="13316" width="11.5703125" style="22" bestFit="1" customWidth="1"/>
    <col min="13317" max="13317" width="12.7109375" style="22" customWidth="1"/>
    <col min="13318" max="13321" width="11.5703125" style="22" bestFit="1" customWidth="1"/>
    <col min="13322" max="13322" width="11.7109375" style="22" bestFit="1" customWidth="1"/>
    <col min="13323" max="13323" width="14.85546875" style="22" customWidth="1"/>
    <col min="13324" max="13324" width="14.7109375" style="22" customWidth="1"/>
    <col min="13325" max="13325" width="12.85546875" style="22" bestFit="1" customWidth="1"/>
    <col min="13326" max="13326" width="11.5703125" style="22" customWidth="1"/>
    <col min="13327" max="13327" width="12.7109375" style="22" customWidth="1"/>
    <col min="13328" max="13328" width="12.7109375" style="22" bestFit="1" customWidth="1"/>
    <col min="13329" max="13569" width="11.42578125" style="22"/>
    <col min="13570" max="13570" width="14" style="22" customWidth="1"/>
    <col min="13571" max="13571" width="13.42578125" style="22" bestFit="1" customWidth="1"/>
    <col min="13572" max="13572" width="11.5703125" style="22" bestFit="1" customWidth="1"/>
    <col min="13573" max="13573" width="12.7109375" style="22" customWidth="1"/>
    <col min="13574" max="13577" width="11.5703125" style="22" bestFit="1" customWidth="1"/>
    <col min="13578" max="13578" width="11.7109375" style="22" bestFit="1" customWidth="1"/>
    <col min="13579" max="13579" width="14.85546875" style="22" customWidth="1"/>
    <col min="13580" max="13580" width="14.7109375" style="22" customWidth="1"/>
    <col min="13581" max="13581" width="12.85546875" style="22" bestFit="1" customWidth="1"/>
    <col min="13582" max="13582" width="11.5703125" style="22" customWidth="1"/>
    <col min="13583" max="13583" width="12.7109375" style="22" customWidth="1"/>
    <col min="13584" max="13584" width="12.7109375" style="22" bestFit="1" customWidth="1"/>
    <col min="13585" max="13825" width="11.42578125" style="22"/>
    <col min="13826" max="13826" width="14" style="22" customWidth="1"/>
    <col min="13827" max="13827" width="13.42578125" style="22" bestFit="1" customWidth="1"/>
    <col min="13828" max="13828" width="11.5703125" style="22" bestFit="1" customWidth="1"/>
    <col min="13829" max="13829" width="12.7109375" style="22" customWidth="1"/>
    <col min="13830" max="13833" width="11.5703125" style="22" bestFit="1" customWidth="1"/>
    <col min="13834" max="13834" width="11.7109375" style="22" bestFit="1" customWidth="1"/>
    <col min="13835" max="13835" width="14.85546875" style="22" customWidth="1"/>
    <col min="13836" max="13836" width="14.7109375" style="22" customWidth="1"/>
    <col min="13837" max="13837" width="12.85546875" style="22" bestFit="1" customWidth="1"/>
    <col min="13838" max="13838" width="11.5703125" style="22" customWidth="1"/>
    <col min="13839" max="13839" width="12.7109375" style="22" customWidth="1"/>
    <col min="13840" max="13840" width="12.7109375" style="22" bestFit="1" customWidth="1"/>
    <col min="13841" max="14081" width="11.42578125" style="22"/>
    <col min="14082" max="14082" width="14" style="22" customWidth="1"/>
    <col min="14083" max="14083" width="13.42578125" style="22" bestFit="1" customWidth="1"/>
    <col min="14084" max="14084" width="11.5703125" style="22" bestFit="1" customWidth="1"/>
    <col min="14085" max="14085" width="12.7109375" style="22" customWidth="1"/>
    <col min="14086" max="14089" width="11.5703125" style="22" bestFit="1" customWidth="1"/>
    <col min="14090" max="14090" width="11.7109375" style="22" bestFit="1" customWidth="1"/>
    <col min="14091" max="14091" width="14.85546875" style="22" customWidth="1"/>
    <col min="14092" max="14092" width="14.7109375" style="22" customWidth="1"/>
    <col min="14093" max="14093" width="12.85546875" style="22" bestFit="1" customWidth="1"/>
    <col min="14094" max="14094" width="11.5703125" style="22" customWidth="1"/>
    <col min="14095" max="14095" width="12.7109375" style="22" customWidth="1"/>
    <col min="14096" max="14096" width="12.7109375" style="22" bestFit="1" customWidth="1"/>
    <col min="14097" max="14337" width="11.42578125" style="22"/>
    <col min="14338" max="14338" width="14" style="22" customWidth="1"/>
    <col min="14339" max="14339" width="13.42578125" style="22" bestFit="1" customWidth="1"/>
    <col min="14340" max="14340" width="11.5703125" style="22" bestFit="1" customWidth="1"/>
    <col min="14341" max="14341" width="12.7109375" style="22" customWidth="1"/>
    <col min="14342" max="14345" width="11.5703125" style="22" bestFit="1" customWidth="1"/>
    <col min="14346" max="14346" width="11.7109375" style="22" bestFit="1" customWidth="1"/>
    <col min="14347" max="14347" width="14.85546875" style="22" customWidth="1"/>
    <col min="14348" max="14348" width="14.7109375" style="22" customWidth="1"/>
    <col min="14349" max="14349" width="12.85546875" style="22" bestFit="1" customWidth="1"/>
    <col min="14350" max="14350" width="11.5703125" style="22" customWidth="1"/>
    <col min="14351" max="14351" width="12.7109375" style="22" customWidth="1"/>
    <col min="14352" max="14352" width="12.7109375" style="22" bestFit="1" customWidth="1"/>
    <col min="14353" max="14593" width="11.42578125" style="22"/>
    <col min="14594" max="14594" width="14" style="22" customWidth="1"/>
    <col min="14595" max="14595" width="13.42578125" style="22" bestFit="1" customWidth="1"/>
    <col min="14596" max="14596" width="11.5703125" style="22" bestFit="1" customWidth="1"/>
    <col min="14597" max="14597" width="12.7109375" style="22" customWidth="1"/>
    <col min="14598" max="14601" width="11.5703125" style="22" bestFit="1" customWidth="1"/>
    <col min="14602" max="14602" width="11.7109375" style="22" bestFit="1" customWidth="1"/>
    <col min="14603" max="14603" width="14.85546875" style="22" customWidth="1"/>
    <col min="14604" max="14604" width="14.7109375" style="22" customWidth="1"/>
    <col min="14605" max="14605" width="12.85546875" style="22" bestFit="1" customWidth="1"/>
    <col min="14606" max="14606" width="11.5703125" style="22" customWidth="1"/>
    <col min="14607" max="14607" width="12.7109375" style="22" customWidth="1"/>
    <col min="14608" max="14608" width="12.7109375" style="22" bestFit="1" customWidth="1"/>
    <col min="14609" max="14849" width="11.42578125" style="22"/>
    <col min="14850" max="14850" width="14" style="22" customWidth="1"/>
    <col min="14851" max="14851" width="13.42578125" style="22" bestFit="1" customWidth="1"/>
    <col min="14852" max="14852" width="11.5703125" style="22" bestFit="1" customWidth="1"/>
    <col min="14853" max="14853" width="12.7109375" style="22" customWidth="1"/>
    <col min="14854" max="14857" width="11.5703125" style="22" bestFit="1" customWidth="1"/>
    <col min="14858" max="14858" width="11.7109375" style="22" bestFit="1" customWidth="1"/>
    <col min="14859" max="14859" width="14.85546875" style="22" customWidth="1"/>
    <col min="14860" max="14860" width="14.7109375" style="22" customWidth="1"/>
    <col min="14861" max="14861" width="12.85546875" style="22" bestFit="1" customWidth="1"/>
    <col min="14862" max="14862" width="11.5703125" style="22" customWidth="1"/>
    <col min="14863" max="14863" width="12.7109375" style="22" customWidth="1"/>
    <col min="14864" max="14864" width="12.7109375" style="22" bestFit="1" customWidth="1"/>
    <col min="14865" max="15105" width="11.42578125" style="22"/>
    <col min="15106" max="15106" width="14" style="22" customWidth="1"/>
    <col min="15107" max="15107" width="13.42578125" style="22" bestFit="1" customWidth="1"/>
    <col min="15108" max="15108" width="11.5703125" style="22" bestFit="1" customWidth="1"/>
    <col min="15109" max="15109" width="12.7109375" style="22" customWidth="1"/>
    <col min="15110" max="15113" width="11.5703125" style="22" bestFit="1" customWidth="1"/>
    <col min="15114" max="15114" width="11.7109375" style="22" bestFit="1" customWidth="1"/>
    <col min="15115" max="15115" width="14.85546875" style="22" customWidth="1"/>
    <col min="15116" max="15116" width="14.7109375" style="22" customWidth="1"/>
    <col min="15117" max="15117" width="12.85546875" style="22" bestFit="1" customWidth="1"/>
    <col min="15118" max="15118" width="11.5703125" style="22" customWidth="1"/>
    <col min="15119" max="15119" width="12.7109375" style="22" customWidth="1"/>
    <col min="15120" max="15120" width="12.7109375" style="22" bestFit="1" customWidth="1"/>
    <col min="15121" max="15361" width="11.42578125" style="22"/>
    <col min="15362" max="15362" width="14" style="22" customWidth="1"/>
    <col min="15363" max="15363" width="13.42578125" style="22" bestFit="1" customWidth="1"/>
    <col min="15364" max="15364" width="11.5703125" style="22" bestFit="1" customWidth="1"/>
    <col min="15365" max="15365" width="12.7109375" style="22" customWidth="1"/>
    <col min="15366" max="15369" width="11.5703125" style="22" bestFit="1" customWidth="1"/>
    <col min="15370" max="15370" width="11.7109375" style="22" bestFit="1" customWidth="1"/>
    <col min="15371" max="15371" width="14.85546875" style="22" customWidth="1"/>
    <col min="15372" max="15372" width="14.7109375" style="22" customWidth="1"/>
    <col min="15373" max="15373" width="12.85546875" style="22" bestFit="1" customWidth="1"/>
    <col min="15374" max="15374" width="11.5703125" style="22" customWidth="1"/>
    <col min="15375" max="15375" width="12.7109375" style="22" customWidth="1"/>
    <col min="15376" max="15376" width="12.7109375" style="22" bestFit="1" customWidth="1"/>
    <col min="15377" max="15617" width="11.42578125" style="22"/>
    <col min="15618" max="15618" width="14" style="22" customWidth="1"/>
    <col min="15619" max="15619" width="13.42578125" style="22" bestFit="1" customWidth="1"/>
    <col min="15620" max="15620" width="11.5703125" style="22" bestFit="1" customWidth="1"/>
    <col min="15621" max="15621" width="12.7109375" style="22" customWidth="1"/>
    <col min="15622" max="15625" width="11.5703125" style="22" bestFit="1" customWidth="1"/>
    <col min="15626" max="15626" width="11.7109375" style="22" bestFit="1" customWidth="1"/>
    <col min="15627" max="15627" width="14.85546875" style="22" customWidth="1"/>
    <col min="15628" max="15628" width="14.7109375" style="22" customWidth="1"/>
    <col min="15629" max="15629" width="12.85546875" style="22" bestFit="1" customWidth="1"/>
    <col min="15630" max="15630" width="11.5703125" style="22" customWidth="1"/>
    <col min="15631" max="15631" width="12.7109375" style="22" customWidth="1"/>
    <col min="15632" max="15632" width="12.7109375" style="22" bestFit="1" customWidth="1"/>
    <col min="15633" max="15873" width="11.42578125" style="22"/>
    <col min="15874" max="15874" width="14" style="22" customWidth="1"/>
    <col min="15875" max="15875" width="13.42578125" style="22" bestFit="1" customWidth="1"/>
    <col min="15876" max="15876" width="11.5703125" style="22" bestFit="1" customWidth="1"/>
    <col min="15877" max="15877" width="12.7109375" style="22" customWidth="1"/>
    <col min="15878" max="15881" width="11.5703125" style="22" bestFit="1" customWidth="1"/>
    <col min="15882" max="15882" width="11.7109375" style="22" bestFit="1" customWidth="1"/>
    <col min="15883" max="15883" width="14.85546875" style="22" customWidth="1"/>
    <col min="15884" max="15884" width="14.7109375" style="22" customWidth="1"/>
    <col min="15885" max="15885" width="12.85546875" style="22" bestFit="1" customWidth="1"/>
    <col min="15886" max="15886" width="11.5703125" style="22" customWidth="1"/>
    <col min="15887" max="15887" width="12.7109375" style="22" customWidth="1"/>
    <col min="15888" max="15888" width="12.7109375" style="22" bestFit="1" customWidth="1"/>
    <col min="15889" max="16129" width="11.42578125" style="22"/>
    <col min="16130" max="16130" width="14" style="22" customWidth="1"/>
    <col min="16131" max="16131" width="13.42578125" style="22" bestFit="1" customWidth="1"/>
    <col min="16132" max="16132" width="11.5703125" style="22" bestFit="1" customWidth="1"/>
    <col min="16133" max="16133" width="12.7109375" style="22" customWidth="1"/>
    <col min="16134" max="16137" width="11.5703125" style="22" bestFit="1" customWidth="1"/>
    <col min="16138" max="16138" width="11.7109375" style="22" bestFit="1" customWidth="1"/>
    <col min="16139" max="16139" width="14.85546875" style="22" customWidth="1"/>
    <col min="16140" max="16140" width="14.7109375" style="22" customWidth="1"/>
    <col min="16141" max="16141" width="12.85546875" style="22" bestFit="1" customWidth="1"/>
    <col min="16142" max="16142" width="11.5703125" style="22" customWidth="1"/>
    <col min="16143" max="16143" width="12.7109375" style="22" customWidth="1"/>
    <col min="16144" max="16144" width="12.7109375" style="22" bestFit="1" customWidth="1"/>
    <col min="16145" max="16384" width="11.42578125" style="22"/>
  </cols>
  <sheetData>
    <row r="3" spans="1:10" ht="13.5" thickBot="1" x14ac:dyDescent="0.25"/>
    <row r="4" spans="1:10" ht="15.75" thickBot="1" x14ac:dyDescent="0.25">
      <c r="A4" s="16"/>
      <c r="B4" s="31" t="s">
        <v>203</v>
      </c>
      <c r="C4" s="32"/>
      <c r="D4" s="32"/>
      <c r="E4" s="32"/>
      <c r="F4" s="32"/>
      <c r="G4" s="32"/>
      <c r="H4" s="33"/>
      <c r="J4" s="21"/>
    </row>
    <row r="7" spans="1:10" x14ac:dyDescent="0.2">
      <c r="A7" s="808" t="s">
        <v>560</v>
      </c>
      <c r="B7" s="809"/>
      <c r="C7" s="809"/>
      <c r="D7" s="809"/>
    </row>
    <row r="9" spans="1:10" x14ac:dyDescent="0.2">
      <c r="A9" s="107" t="s">
        <v>204</v>
      </c>
    </row>
    <row r="11" spans="1:10" ht="13.5" thickBot="1" x14ac:dyDescent="0.25"/>
    <row r="12" spans="1:10" ht="13.5" thickBot="1" x14ac:dyDescent="0.25">
      <c r="A12" s="76"/>
      <c r="B12" s="76"/>
      <c r="C12" s="85" t="s">
        <v>16</v>
      </c>
      <c r="D12" s="85" t="s">
        <v>17</v>
      </c>
      <c r="E12" s="85" t="s">
        <v>13</v>
      </c>
    </row>
    <row r="13" spans="1:10" x14ac:dyDescent="0.2">
      <c r="A13" s="34" t="s">
        <v>129</v>
      </c>
      <c r="B13" s="35"/>
      <c r="C13" s="36">
        <v>4849683</v>
      </c>
      <c r="D13" s="36">
        <v>1288809</v>
      </c>
      <c r="E13" s="36">
        <f>SUM(C13:D13)</f>
        <v>6138492</v>
      </c>
      <c r="G13" s="21"/>
      <c r="H13" s="21"/>
    </row>
    <row r="14" spans="1:10" x14ac:dyDescent="0.2">
      <c r="A14" s="37" t="s">
        <v>179</v>
      </c>
      <c r="B14" s="38"/>
      <c r="C14" s="39">
        <v>3579651</v>
      </c>
      <c r="D14" s="39">
        <v>1015082</v>
      </c>
      <c r="E14" s="39">
        <f t="shared" ref="E14:E18" si="0">SUM(C14:D14)</f>
        <v>4594733</v>
      </c>
      <c r="G14" s="21"/>
      <c r="H14" s="21"/>
    </row>
    <row r="15" spans="1:10" x14ac:dyDescent="0.2">
      <c r="A15" s="37" t="s">
        <v>180</v>
      </c>
      <c r="B15" s="38"/>
      <c r="C15" s="39">
        <v>1270032</v>
      </c>
      <c r="D15" s="39">
        <v>273727</v>
      </c>
      <c r="E15" s="39">
        <f t="shared" si="0"/>
        <v>1543759</v>
      </c>
    </row>
    <row r="16" spans="1:10" x14ac:dyDescent="0.2">
      <c r="A16" s="40" t="s">
        <v>130</v>
      </c>
      <c r="B16" s="41"/>
      <c r="C16" s="42">
        <v>7433203</v>
      </c>
      <c r="D16" s="42">
        <v>1838953</v>
      </c>
      <c r="E16" s="42">
        <f t="shared" si="0"/>
        <v>9272156</v>
      </c>
    </row>
    <row r="17" spans="1:5" x14ac:dyDescent="0.2">
      <c r="A17" s="37" t="s">
        <v>181</v>
      </c>
      <c r="B17" s="38"/>
      <c r="C17" s="39">
        <v>5584524</v>
      </c>
      <c r="D17" s="39">
        <v>1481745</v>
      </c>
      <c r="E17" s="39">
        <f t="shared" si="0"/>
        <v>7066269</v>
      </c>
    </row>
    <row r="18" spans="1:5" x14ac:dyDescent="0.2">
      <c r="A18" s="37" t="s">
        <v>182</v>
      </c>
      <c r="B18" s="38"/>
      <c r="C18" s="39">
        <v>1848679</v>
      </c>
      <c r="D18" s="39">
        <v>357208</v>
      </c>
      <c r="E18" s="39">
        <f t="shared" si="0"/>
        <v>2205887</v>
      </c>
    </row>
    <row r="19" spans="1:5" x14ac:dyDescent="0.2">
      <c r="A19" s="40" t="s">
        <v>65</v>
      </c>
      <c r="B19" s="41"/>
      <c r="C19" s="43">
        <v>0.48645960368440161</v>
      </c>
      <c r="D19" s="43">
        <v>0.31621919360727879</v>
      </c>
      <c r="E19" s="43">
        <v>0.43952941749169172</v>
      </c>
    </row>
    <row r="20" spans="1:5" x14ac:dyDescent="0.2">
      <c r="A20" s="44" t="s">
        <v>3</v>
      </c>
      <c r="B20" s="45"/>
      <c r="C20" s="46">
        <v>1.5327193550588771</v>
      </c>
      <c r="D20" s="46">
        <v>1.426862320173121</v>
      </c>
      <c r="E20" s="46">
        <v>1.5104941083249763</v>
      </c>
    </row>
    <row r="21" spans="1:5" x14ac:dyDescent="0.2">
      <c r="A21" s="48" t="s">
        <v>183</v>
      </c>
      <c r="B21" s="49"/>
      <c r="C21" s="50">
        <v>1.5600749905507547</v>
      </c>
      <c r="D21" s="50">
        <v>1.4597293617658476</v>
      </c>
      <c r="E21" s="50">
        <v>1.5379063375390909</v>
      </c>
    </row>
    <row r="22" spans="1:5" ht="13.5" thickBot="1" x14ac:dyDescent="0.25">
      <c r="A22" s="51" t="s">
        <v>184</v>
      </c>
      <c r="B22" s="52"/>
      <c r="C22" s="53">
        <v>1.4556160789649395</v>
      </c>
      <c r="D22" s="53">
        <v>1.3049790484679991</v>
      </c>
      <c r="E22" s="53">
        <v>1.4289063254044188</v>
      </c>
    </row>
    <row r="43" spans="1:18" x14ac:dyDescent="0.2">
      <c r="A43" s="60"/>
      <c r="B43" s="60"/>
    </row>
    <row r="44" spans="1:18" ht="15.75" x14ac:dyDescent="0.25">
      <c r="A44" s="807" t="s">
        <v>205</v>
      </c>
      <c r="B44" s="807"/>
      <c r="C44" s="807"/>
      <c r="D44" s="807"/>
      <c r="E44" s="807"/>
      <c r="F44" s="807"/>
      <c r="G44" s="807"/>
      <c r="H44" s="807"/>
      <c r="I44" s="807"/>
      <c r="J44" s="807"/>
      <c r="K44" s="807"/>
      <c r="L44" s="807"/>
      <c r="M44" s="807"/>
      <c r="N44" s="807"/>
    </row>
    <row r="45" spans="1:18" ht="13.5" thickBot="1" x14ac:dyDescent="0.25">
      <c r="E45" s="16"/>
    </row>
    <row r="46" spans="1:18" ht="13.5" thickBot="1" x14ac:dyDescent="0.25">
      <c r="A46" s="56"/>
      <c r="B46" s="56"/>
      <c r="C46" s="84" t="s">
        <v>44</v>
      </c>
      <c r="D46" s="85" t="s">
        <v>45</v>
      </c>
      <c r="E46" s="85" t="s">
        <v>46</v>
      </c>
      <c r="F46" s="85" t="s">
        <v>47</v>
      </c>
      <c r="G46" s="85" t="s">
        <v>48</v>
      </c>
      <c r="H46" s="85" t="s">
        <v>49</v>
      </c>
      <c r="I46" s="86" t="s">
        <v>50</v>
      </c>
      <c r="J46" s="86" t="s">
        <v>51</v>
      </c>
      <c r="K46" s="84" t="s">
        <v>52</v>
      </c>
      <c r="L46" s="86" t="s">
        <v>53</v>
      </c>
      <c r="M46" s="86" t="s">
        <v>54</v>
      </c>
      <c r="N46" s="86" t="s">
        <v>55</v>
      </c>
    </row>
    <row r="47" spans="1:18" s="16" customFormat="1" x14ac:dyDescent="0.2">
      <c r="A47" s="34" t="s">
        <v>72</v>
      </c>
      <c r="B47" s="35"/>
      <c r="C47" s="102">
        <v>299534</v>
      </c>
      <c r="D47" s="102">
        <v>319705</v>
      </c>
      <c r="E47" s="102">
        <v>462712</v>
      </c>
      <c r="F47" s="102">
        <v>487618</v>
      </c>
      <c r="G47" s="102">
        <v>596731</v>
      </c>
      <c r="H47" s="102">
        <v>543487</v>
      </c>
      <c r="I47" s="102">
        <v>583832</v>
      </c>
      <c r="J47" s="102">
        <v>789666</v>
      </c>
      <c r="K47" s="572">
        <v>606883</v>
      </c>
      <c r="L47" s="572">
        <v>565951</v>
      </c>
      <c r="M47" s="572">
        <v>451746</v>
      </c>
      <c r="N47" s="102">
        <v>430627</v>
      </c>
      <c r="O47" s="108">
        <f>SUM(C47:N47)</f>
        <v>6138492</v>
      </c>
      <c r="P47" s="60"/>
      <c r="Q47" s="47"/>
      <c r="R47" s="109"/>
    </row>
    <row r="48" spans="1:18" s="16" customFormat="1" x14ac:dyDescent="0.2">
      <c r="A48" s="37" t="s">
        <v>179</v>
      </c>
      <c r="B48" s="110"/>
      <c r="C48" s="88">
        <v>238474</v>
      </c>
      <c r="D48" s="88">
        <v>260633</v>
      </c>
      <c r="E48" s="88">
        <v>380189</v>
      </c>
      <c r="F48" s="88">
        <v>346807</v>
      </c>
      <c r="G48" s="88">
        <v>405208</v>
      </c>
      <c r="H48" s="88">
        <v>400264</v>
      </c>
      <c r="I48" s="88">
        <v>422828</v>
      </c>
      <c r="J48" s="88">
        <v>591906</v>
      </c>
      <c r="K48" s="573">
        <v>419294</v>
      </c>
      <c r="L48" s="573">
        <v>410368</v>
      </c>
      <c r="M48" s="573">
        <v>363450</v>
      </c>
      <c r="N48" s="88">
        <v>355312</v>
      </c>
      <c r="O48" s="60"/>
      <c r="P48" s="60"/>
      <c r="Q48" s="28"/>
      <c r="R48" s="109"/>
    </row>
    <row r="49" spans="1:18" s="16" customFormat="1" x14ac:dyDescent="0.2">
      <c r="A49" s="37" t="s">
        <v>180</v>
      </c>
      <c r="B49" s="110"/>
      <c r="C49" s="88">
        <v>61060</v>
      </c>
      <c r="D49" s="88">
        <v>59072</v>
      </c>
      <c r="E49" s="88">
        <v>82523</v>
      </c>
      <c r="F49" s="88">
        <v>140811</v>
      </c>
      <c r="G49" s="88">
        <v>191523</v>
      </c>
      <c r="H49" s="88">
        <v>143223</v>
      </c>
      <c r="I49" s="88">
        <v>161004</v>
      </c>
      <c r="J49" s="88">
        <v>197760</v>
      </c>
      <c r="K49" s="573">
        <v>187589</v>
      </c>
      <c r="L49" s="573">
        <v>155583</v>
      </c>
      <c r="M49" s="573">
        <v>88296</v>
      </c>
      <c r="N49" s="88">
        <v>75315</v>
      </c>
      <c r="O49" s="60"/>
      <c r="P49" s="60"/>
      <c r="Q49" s="28"/>
      <c r="R49" s="109"/>
    </row>
    <row r="50" spans="1:18" s="16" customFormat="1" x14ac:dyDescent="0.2">
      <c r="A50" s="40" t="s">
        <v>195</v>
      </c>
      <c r="B50" s="41"/>
      <c r="C50" s="103">
        <v>458105</v>
      </c>
      <c r="D50" s="103">
        <v>488930</v>
      </c>
      <c r="E50" s="103">
        <v>731342</v>
      </c>
      <c r="F50" s="103">
        <v>728995</v>
      </c>
      <c r="G50" s="103">
        <v>870139</v>
      </c>
      <c r="H50" s="103">
        <v>830607</v>
      </c>
      <c r="I50" s="103">
        <v>887337</v>
      </c>
      <c r="J50" s="103">
        <v>1161466</v>
      </c>
      <c r="K50" s="574">
        <v>900049</v>
      </c>
      <c r="L50" s="574">
        <v>869689</v>
      </c>
      <c r="M50" s="574">
        <v>692932</v>
      </c>
      <c r="N50" s="103">
        <v>652565</v>
      </c>
      <c r="O50" s="108">
        <f>SUM(C50:N50)</f>
        <v>9272156</v>
      </c>
      <c r="P50" s="60"/>
      <c r="Q50" s="47"/>
      <c r="R50" s="109"/>
    </row>
    <row r="51" spans="1:18" s="16" customFormat="1" x14ac:dyDescent="0.2">
      <c r="A51" s="37" t="s">
        <v>181</v>
      </c>
      <c r="B51" s="41"/>
      <c r="C51" s="88">
        <v>364760</v>
      </c>
      <c r="D51" s="88">
        <v>398407</v>
      </c>
      <c r="E51" s="88">
        <v>604138</v>
      </c>
      <c r="F51" s="88">
        <v>537863</v>
      </c>
      <c r="G51" s="88">
        <v>602082</v>
      </c>
      <c r="H51" s="88">
        <v>619378</v>
      </c>
      <c r="I51" s="88">
        <v>657516</v>
      </c>
      <c r="J51" s="88">
        <v>892200</v>
      </c>
      <c r="K51" s="573">
        <v>636653</v>
      </c>
      <c r="L51" s="573">
        <v>656232</v>
      </c>
      <c r="M51" s="573">
        <v>557969</v>
      </c>
      <c r="N51" s="88">
        <v>539071</v>
      </c>
      <c r="O51" s="60"/>
      <c r="P51" s="60"/>
      <c r="Q51" s="28"/>
      <c r="R51" s="109"/>
    </row>
    <row r="52" spans="1:18" s="16" customFormat="1" x14ac:dyDescent="0.2">
      <c r="A52" s="37" t="s">
        <v>182</v>
      </c>
      <c r="B52" s="41"/>
      <c r="C52" s="88">
        <v>93345</v>
      </c>
      <c r="D52" s="88">
        <v>90523</v>
      </c>
      <c r="E52" s="88">
        <v>127204</v>
      </c>
      <c r="F52" s="88">
        <v>191132</v>
      </c>
      <c r="G52" s="88">
        <v>268057</v>
      </c>
      <c r="H52" s="88">
        <v>211229</v>
      </c>
      <c r="I52" s="88">
        <v>229821</v>
      </c>
      <c r="J52" s="88">
        <v>269266</v>
      </c>
      <c r="K52" s="573">
        <v>263396</v>
      </c>
      <c r="L52" s="573">
        <v>213457</v>
      </c>
      <c r="M52" s="573">
        <v>134963</v>
      </c>
      <c r="N52" s="88">
        <v>113494</v>
      </c>
      <c r="O52" s="60"/>
      <c r="P52" s="60"/>
      <c r="Q52" s="28"/>
      <c r="R52" s="109"/>
    </row>
    <row r="53" spans="1:18" s="16" customFormat="1" x14ac:dyDescent="0.2">
      <c r="A53" s="40" t="s">
        <v>65</v>
      </c>
      <c r="B53" s="41"/>
      <c r="C53" s="111">
        <v>0.2765784329</v>
      </c>
      <c r="D53" s="111">
        <v>0.32313059599999999</v>
      </c>
      <c r="E53" s="111">
        <v>0.41182678890000002</v>
      </c>
      <c r="F53" s="111">
        <v>0.4238826161</v>
      </c>
      <c r="G53" s="111">
        <v>0.47610351620000002</v>
      </c>
      <c r="H53" s="111">
        <v>0.46687225809999999</v>
      </c>
      <c r="I53" s="111">
        <v>0.47831135070000003</v>
      </c>
      <c r="J53" s="111">
        <v>0.62210364070000002</v>
      </c>
      <c r="K53" s="111">
        <v>0.50889194319999997</v>
      </c>
      <c r="L53" s="111">
        <v>0.48601320279999999</v>
      </c>
      <c r="M53" s="111">
        <v>0.4025596857</v>
      </c>
      <c r="N53" s="111">
        <v>0.36979461279999998</v>
      </c>
      <c r="O53" s="60"/>
      <c r="P53" s="60"/>
      <c r="Q53" s="112"/>
      <c r="R53" s="113"/>
    </row>
    <row r="54" spans="1:18" s="16" customFormat="1" ht="13.5" thickBot="1" x14ac:dyDescent="0.25">
      <c r="A54" s="90" t="s">
        <v>3</v>
      </c>
      <c r="B54" s="91"/>
      <c r="C54" s="114">
        <v>1.5293923227413</v>
      </c>
      <c r="D54" s="114">
        <v>1.5293160882689001</v>
      </c>
      <c r="E54" s="114">
        <v>1.5805555075294999</v>
      </c>
      <c r="F54" s="114">
        <v>1.4950124892846</v>
      </c>
      <c r="G54" s="114">
        <v>1.4581762971925001</v>
      </c>
      <c r="H54" s="114">
        <v>1.5282923050596999</v>
      </c>
      <c r="I54" s="114">
        <v>1.5198498883239999</v>
      </c>
      <c r="J54" s="114">
        <v>1.4708319719983001</v>
      </c>
      <c r="K54" s="575">
        <v>1.4830684003342001</v>
      </c>
      <c r="L54" s="575">
        <v>1.5366860381906</v>
      </c>
      <c r="M54" s="575">
        <v>1.5338973671045</v>
      </c>
      <c r="N54" s="114">
        <v>1.52</v>
      </c>
      <c r="O54" s="60"/>
      <c r="P54" s="60"/>
      <c r="Q54" s="115"/>
      <c r="R54" s="116"/>
    </row>
    <row r="55" spans="1:18" x14ac:dyDescent="0.2">
      <c r="A55" s="810" t="s">
        <v>206</v>
      </c>
      <c r="B55" s="811"/>
      <c r="C55" s="117">
        <f>+C47/$O47</f>
        <v>4.8796023518479781E-2</v>
      </c>
      <c r="D55" s="117">
        <f t="shared" ref="D55:L55" si="1">+D47/$O47</f>
        <v>5.2082009718347762E-2</v>
      </c>
      <c r="E55" s="117">
        <f t="shared" si="1"/>
        <v>7.5378773809593624E-2</v>
      </c>
      <c r="F55" s="117">
        <f t="shared" si="1"/>
        <v>7.9436122096436718E-2</v>
      </c>
      <c r="G55" s="117">
        <f t="shared" si="1"/>
        <v>9.7211334640494765E-2</v>
      </c>
      <c r="H55" s="117">
        <f>+H47/$O47</f>
        <v>8.8537543096903926E-2</v>
      </c>
      <c r="I55" s="117">
        <f t="shared" si="1"/>
        <v>9.5110004216019173E-2</v>
      </c>
      <c r="J55" s="117">
        <f t="shared" si="1"/>
        <v>0.12864169245475926</v>
      </c>
      <c r="K55" s="117">
        <f t="shared" si="1"/>
        <v>9.8865161020002965E-2</v>
      </c>
      <c r="L55" s="117">
        <f t="shared" si="1"/>
        <v>9.2197073809007157E-2</v>
      </c>
      <c r="M55" s="117">
        <f>+M47/$O47</f>
        <v>7.3592341571838818E-2</v>
      </c>
      <c r="N55" s="117">
        <f>+N47/$O47</f>
        <v>7.0151920048116045E-2</v>
      </c>
      <c r="O55" s="812" t="s">
        <v>207</v>
      </c>
      <c r="P55" s="818"/>
      <c r="Q55" s="93"/>
    </row>
    <row r="56" spans="1:18" ht="13.5" thickBot="1" x14ac:dyDescent="0.25">
      <c r="A56" s="816" t="s">
        <v>208</v>
      </c>
      <c r="B56" s="817"/>
      <c r="C56" s="118">
        <f t="shared" ref="C56:L56" si="2">+C50/$O50</f>
        <v>4.9406524221551062E-2</v>
      </c>
      <c r="D56" s="118">
        <f t="shared" si="2"/>
        <v>5.2730993740830075E-2</v>
      </c>
      <c r="E56" s="118">
        <f t="shared" si="2"/>
        <v>7.8875075009523135E-2</v>
      </c>
      <c r="F56" s="118">
        <f t="shared" si="2"/>
        <v>7.8621951571996848E-2</v>
      </c>
      <c r="G56" s="118">
        <f t="shared" si="2"/>
        <v>9.384430115282788E-2</v>
      </c>
      <c r="H56" s="118">
        <f>+H50/$O50</f>
        <v>8.9580783584745555E-2</v>
      </c>
      <c r="I56" s="118">
        <f t="shared" si="2"/>
        <v>9.569910169759871E-2</v>
      </c>
      <c r="J56" s="118">
        <f t="shared" si="2"/>
        <v>0.12526385449080019</v>
      </c>
      <c r="K56" s="118">
        <f t="shared" si="2"/>
        <v>9.7070088121899586E-2</v>
      </c>
      <c r="L56" s="118">
        <f t="shared" si="2"/>
        <v>9.3795768751086583E-2</v>
      </c>
      <c r="M56" s="118">
        <f>+M50/$O50</f>
        <v>7.4732564896449111E-2</v>
      </c>
      <c r="N56" s="118">
        <f>+N50/$O50</f>
        <v>7.0378992760691261E-2</v>
      </c>
      <c r="O56" s="814"/>
      <c r="P56" s="819"/>
      <c r="Q56" s="93"/>
    </row>
    <row r="58" spans="1:18" x14ac:dyDescent="0.2">
      <c r="B58" s="119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</row>
    <row r="59" spans="1:18" x14ac:dyDescent="0.2">
      <c r="B59" s="119"/>
    </row>
    <row r="60" spans="1:18" x14ac:dyDescent="0.2">
      <c r="B60" s="120">
        <v>1.617583722045093</v>
      </c>
    </row>
    <row r="85" spans="1:14" ht="15.75" x14ac:dyDescent="0.25">
      <c r="A85" s="807" t="s">
        <v>209</v>
      </c>
      <c r="B85" s="807"/>
      <c r="C85" s="807"/>
      <c r="D85" s="807"/>
      <c r="E85" s="807"/>
      <c r="F85" s="807"/>
      <c r="G85" s="807"/>
      <c r="H85" s="807"/>
      <c r="I85" s="807"/>
      <c r="J85" s="807"/>
      <c r="K85" s="807"/>
      <c r="L85" s="121"/>
      <c r="M85" s="121"/>
      <c r="N85" s="121"/>
    </row>
    <row r="86" spans="1:14" ht="13.5" thickBot="1" x14ac:dyDescent="0.25"/>
    <row r="87" spans="1:14" ht="13.5" thickBot="1" x14ac:dyDescent="0.25">
      <c r="A87" s="56"/>
      <c r="B87" s="56"/>
      <c r="C87" s="84" t="s">
        <v>186</v>
      </c>
      <c r="D87" s="85" t="s">
        <v>6</v>
      </c>
      <c r="E87" s="85" t="s">
        <v>18</v>
      </c>
      <c r="F87" s="85" t="s">
        <v>7</v>
      </c>
      <c r="G87" s="85" t="s">
        <v>8</v>
      </c>
      <c r="H87" s="85" t="s">
        <v>9</v>
      </c>
      <c r="I87" s="86" t="s">
        <v>10</v>
      </c>
      <c r="J87" s="86" t="s">
        <v>11</v>
      </c>
      <c r="K87" s="84" t="s">
        <v>12</v>
      </c>
    </row>
    <row r="88" spans="1:14" s="16" customFormat="1" x14ac:dyDescent="0.2">
      <c r="A88" s="34" t="s">
        <v>72</v>
      </c>
      <c r="B88" s="35"/>
      <c r="C88" s="36">
        <v>545934</v>
      </c>
      <c r="D88" s="36">
        <v>1087132</v>
      </c>
      <c r="E88" s="36">
        <v>993925</v>
      </c>
      <c r="F88" s="36">
        <v>332066</v>
      </c>
      <c r="G88" s="36">
        <v>1205239</v>
      </c>
      <c r="H88" s="36">
        <v>646669</v>
      </c>
      <c r="I88" s="36">
        <v>251456</v>
      </c>
      <c r="J88" s="36">
        <v>789866</v>
      </c>
      <c r="K88" s="36">
        <v>286205</v>
      </c>
      <c r="L88" s="47">
        <f>SUM(C88:K88)</f>
        <v>6138492</v>
      </c>
      <c r="M88" s="47"/>
    </row>
    <row r="89" spans="1:14" x14ac:dyDescent="0.2">
      <c r="A89" s="37" t="s">
        <v>179</v>
      </c>
      <c r="B89" s="38"/>
      <c r="C89" s="39">
        <v>457609</v>
      </c>
      <c r="D89" s="39">
        <v>695876</v>
      </c>
      <c r="E89" s="39">
        <v>764542</v>
      </c>
      <c r="F89" s="39">
        <v>233091</v>
      </c>
      <c r="G89" s="39">
        <v>806059</v>
      </c>
      <c r="H89" s="39">
        <v>538226</v>
      </c>
      <c r="I89" s="39">
        <v>232810</v>
      </c>
      <c r="J89" s="39">
        <v>617780</v>
      </c>
      <c r="K89" s="39">
        <v>248740</v>
      </c>
      <c r="L89" s="47"/>
      <c r="M89" s="47"/>
    </row>
    <row r="90" spans="1:14" x14ac:dyDescent="0.2">
      <c r="A90" s="37" t="s">
        <v>180</v>
      </c>
      <c r="B90" s="38"/>
      <c r="C90" s="39">
        <v>88325</v>
      </c>
      <c r="D90" s="39">
        <v>391256</v>
      </c>
      <c r="E90" s="39">
        <v>229383</v>
      </c>
      <c r="F90" s="39">
        <v>98975</v>
      </c>
      <c r="G90" s="39">
        <v>399180</v>
      </c>
      <c r="H90" s="39">
        <v>108443</v>
      </c>
      <c r="I90" s="39">
        <v>18646</v>
      </c>
      <c r="J90" s="39">
        <v>172086</v>
      </c>
      <c r="K90" s="39">
        <v>37465</v>
      </c>
      <c r="L90" s="47"/>
      <c r="M90" s="47"/>
    </row>
    <row r="91" spans="1:14" s="16" customFormat="1" x14ac:dyDescent="0.2">
      <c r="A91" s="40" t="s">
        <v>188</v>
      </c>
      <c r="B91" s="41"/>
      <c r="C91" s="42">
        <v>788847</v>
      </c>
      <c r="D91" s="42">
        <v>1554018</v>
      </c>
      <c r="E91" s="42">
        <v>1518736</v>
      </c>
      <c r="F91" s="42">
        <v>547706</v>
      </c>
      <c r="G91" s="42">
        <v>1830488</v>
      </c>
      <c r="H91" s="42">
        <v>906425</v>
      </c>
      <c r="I91" s="42">
        <v>409181</v>
      </c>
      <c r="J91" s="42">
        <v>1283537</v>
      </c>
      <c r="K91" s="42">
        <v>433218</v>
      </c>
      <c r="L91" s="47">
        <f>SUM(C91:K91)</f>
        <v>9272156</v>
      </c>
      <c r="M91" s="47"/>
    </row>
    <row r="92" spans="1:14" x14ac:dyDescent="0.2">
      <c r="A92" s="37" t="s">
        <v>181</v>
      </c>
      <c r="B92" s="38"/>
      <c r="C92" s="39">
        <v>653829</v>
      </c>
      <c r="D92" s="39">
        <v>1041879</v>
      </c>
      <c r="E92" s="39">
        <v>1179851</v>
      </c>
      <c r="F92" s="39">
        <v>425966</v>
      </c>
      <c r="G92" s="39">
        <v>1256782</v>
      </c>
      <c r="H92" s="39">
        <v>744517</v>
      </c>
      <c r="I92" s="39">
        <v>380700</v>
      </c>
      <c r="J92" s="39">
        <v>999921</v>
      </c>
      <c r="K92" s="39">
        <v>382824</v>
      </c>
      <c r="L92" s="47"/>
      <c r="M92" s="47"/>
    </row>
    <row r="93" spans="1:14" x14ac:dyDescent="0.2">
      <c r="A93" s="37" t="s">
        <v>182</v>
      </c>
      <c r="B93" s="38"/>
      <c r="C93" s="39">
        <v>135018</v>
      </c>
      <c r="D93" s="39">
        <v>512139</v>
      </c>
      <c r="E93" s="39">
        <v>338885</v>
      </c>
      <c r="F93" s="39">
        <v>121740</v>
      </c>
      <c r="G93" s="39">
        <v>573706</v>
      </c>
      <c r="H93" s="39">
        <v>161908</v>
      </c>
      <c r="I93" s="39">
        <v>28481</v>
      </c>
      <c r="J93" s="39">
        <v>283616</v>
      </c>
      <c r="K93" s="39">
        <v>50394</v>
      </c>
      <c r="L93" s="47"/>
      <c r="M93" s="47"/>
    </row>
    <row r="94" spans="1:14" s="16" customFormat="1" x14ac:dyDescent="0.2">
      <c r="A94" s="40" t="s">
        <v>65</v>
      </c>
      <c r="B94" s="41"/>
      <c r="C94" s="43">
        <v>0.4084819025847346</v>
      </c>
      <c r="D94" s="43">
        <v>0.4785610810751369</v>
      </c>
      <c r="E94" s="43">
        <v>0.41346769507043396</v>
      </c>
      <c r="F94" s="43">
        <v>0.47735956238153676</v>
      </c>
      <c r="G94" s="43">
        <v>0.49290568887536051</v>
      </c>
      <c r="H94" s="43">
        <v>0.43993205173944572</v>
      </c>
      <c r="I94" s="43">
        <v>0.31990817762346796</v>
      </c>
      <c r="J94" s="43">
        <v>0.45131124989450822</v>
      </c>
      <c r="K94" s="43">
        <v>0.36114940301033382</v>
      </c>
      <c r="L94" s="47"/>
    </row>
    <row r="95" spans="1:14" s="16" customFormat="1" ht="13.5" thickBot="1" x14ac:dyDescent="0.25">
      <c r="A95" s="90" t="s">
        <v>3</v>
      </c>
      <c r="B95" s="91"/>
      <c r="C95" s="122">
        <v>1.4449493894866412</v>
      </c>
      <c r="D95" s="122">
        <v>1.4294657870433398</v>
      </c>
      <c r="E95" s="122">
        <v>1.5280187136856402</v>
      </c>
      <c r="F95" s="122">
        <v>1.6493889768901362</v>
      </c>
      <c r="G95" s="122">
        <v>1.5187759440243802</v>
      </c>
      <c r="H95" s="122">
        <v>1.4016830867105119</v>
      </c>
      <c r="I95" s="122">
        <v>1.627246913973021</v>
      </c>
      <c r="J95" s="122">
        <v>1.6250060136782696</v>
      </c>
      <c r="K95" s="122">
        <v>1.5136632833109136</v>
      </c>
      <c r="L95" s="123"/>
    </row>
    <row r="100" spans="1:5" x14ac:dyDescent="0.2">
      <c r="A100" s="107" t="s">
        <v>210</v>
      </c>
    </row>
    <row r="101" spans="1:5" ht="13.5" thickBot="1" x14ac:dyDescent="0.25"/>
    <row r="102" spans="1:5" x14ac:dyDescent="0.2">
      <c r="A102" s="34" t="s">
        <v>129</v>
      </c>
      <c r="B102" s="35"/>
      <c r="C102" s="36">
        <v>171908</v>
      </c>
      <c r="E102" s="21"/>
    </row>
    <row r="103" spans="1:5" x14ac:dyDescent="0.2">
      <c r="A103" s="37" t="s">
        <v>179</v>
      </c>
      <c r="B103" s="38"/>
      <c r="C103" s="39">
        <v>126116</v>
      </c>
      <c r="E103" s="21"/>
    </row>
    <row r="104" spans="1:5" x14ac:dyDescent="0.2">
      <c r="A104" s="37" t="s">
        <v>180</v>
      </c>
      <c r="B104" s="38"/>
      <c r="C104" s="39">
        <v>45792</v>
      </c>
    </row>
    <row r="105" spans="1:5" x14ac:dyDescent="0.2">
      <c r="A105" s="40" t="s">
        <v>130</v>
      </c>
      <c r="B105" s="41"/>
      <c r="C105" s="42">
        <v>280333</v>
      </c>
    </row>
    <row r="106" spans="1:5" x14ac:dyDescent="0.2">
      <c r="A106" s="37" t="s">
        <v>181</v>
      </c>
      <c r="B106" s="38"/>
      <c r="C106" s="39">
        <v>214068</v>
      </c>
    </row>
    <row r="107" spans="1:5" x14ac:dyDescent="0.2">
      <c r="A107" s="37" t="s">
        <v>182</v>
      </c>
      <c r="B107" s="38"/>
      <c r="C107" s="39">
        <v>66265</v>
      </c>
    </row>
    <row r="108" spans="1:5" x14ac:dyDescent="0.2">
      <c r="A108" s="40" t="s">
        <v>65</v>
      </c>
      <c r="B108" s="41"/>
      <c r="C108" s="43">
        <v>0.23489276484655178</v>
      </c>
    </row>
    <row r="109" spans="1:5" x14ac:dyDescent="0.2">
      <c r="A109" s="44" t="s">
        <v>3</v>
      </c>
      <c r="B109" s="45"/>
      <c r="C109" s="46">
        <v>1.6307152663052331</v>
      </c>
      <c r="D109" s="54"/>
    </row>
    <row r="110" spans="1:5" x14ac:dyDescent="0.2">
      <c r="A110" s="48" t="s">
        <v>183</v>
      </c>
      <c r="B110" s="49"/>
      <c r="C110" s="50">
        <v>1.6973897047162929</v>
      </c>
    </row>
    <row r="111" spans="1:5" ht="13.5" thickBot="1" x14ac:dyDescent="0.25">
      <c r="A111" s="51" t="s">
        <v>184</v>
      </c>
      <c r="B111" s="52"/>
      <c r="C111" s="53">
        <v>1.4470868273934312</v>
      </c>
      <c r="D111" s="21"/>
    </row>
    <row r="112" spans="1:5" x14ac:dyDescent="0.2">
      <c r="D112" s="21"/>
    </row>
    <row r="132" spans="1:18" x14ac:dyDescent="0.2">
      <c r="A132" s="60"/>
      <c r="B132" s="60"/>
    </row>
    <row r="133" spans="1:18" ht="15.75" x14ac:dyDescent="0.25">
      <c r="A133" s="807" t="s">
        <v>205</v>
      </c>
      <c r="B133" s="807"/>
      <c r="C133" s="807"/>
      <c r="D133" s="807"/>
      <c r="E133" s="807"/>
      <c r="F133" s="807"/>
      <c r="G133" s="807"/>
      <c r="H133" s="807"/>
      <c r="I133" s="807"/>
      <c r="J133" s="807"/>
      <c r="K133" s="807"/>
      <c r="L133" s="807"/>
      <c r="M133" s="807"/>
      <c r="N133" s="807"/>
    </row>
    <row r="134" spans="1:18" ht="13.5" thickBot="1" x14ac:dyDescent="0.25">
      <c r="E134" s="16"/>
    </row>
    <row r="135" spans="1:18" ht="13.5" thickBot="1" x14ac:dyDescent="0.25">
      <c r="A135" s="56"/>
      <c r="B135" s="56"/>
      <c r="C135" s="84" t="s">
        <v>44</v>
      </c>
      <c r="D135" s="85" t="s">
        <v>45</v>
      </c>
      <c r="E135" s="85" t="s">
        <v>46</v>
      </c>
      <c r="F135" s="85" t="s">
        <v>47</v>
      </c>
      <c r="G135" s="85" t="s">
        <v>48</v>
      </c>
      <c r="H135" s="85" t="s">
        <v>49</v>
      </c>
      <c r="I135" s="86" t="s">
        <v>50</v>
      </c>
      <c r="J135" s="86" t="s">
        <v>51</v>
      </c>
      <c r="K135" s="84" t="s">
        <v>52</v>
      </c>
      <c r="L135" s="86" t="s">
        <v>53</v>
      </c>
      <c r="M135" s="86" t="s">
        <v>54</v>
      </c>
      <c r="N135" s="86" t="s">
        <v>55</v>
      </c>
      <c r="Q135" s="124"/>
    </row>
    <row r="136" spans="1:18" s="16" customFormat="1" x14ac:dyDescent="0.2">
      <c r="A136" s="34" t="s">
        <v>72</v>
      </c>
      <c r="B136" s="35"/>
      <c r="C136" s="102">
        <v>5624</v>
      </c>
      <c r="D136" s="102">
        <v>6699</v>
      </c>
      <c r="E136" s="102">
        <v>11951</v>
      </c>
      <c r="F136" s="102">
        <v>14242</v>
      </c>
      <c r="G136" s="102">
        <v>16108</v>
      </c>
      <c r="H136" s="102">
        <v>16113</v>
      </c>
      <c r="I136" s="102">
        <v>16093</v>
      </c>
      <c r="J136" s="102">
        <v>28602</v>
      </c>
      <c r="K136" s="572">
        <v>17358</v>
      </c>
      <c r="L136" s="572">
        <v>15108</v>
      </c>
      <c r="M136" s="572">
        <v>15918</v>
      </c>
      <c r="N136" s="102">
        <v>8092</v>
      </c>
      <c r="O136" s="108">
        <f>SUM(C136:N136)</f>
        <v>171908</v>
      </c>
      <c r="P136" s="22"/>
      <c r="Q136" s="47"/>
      <c r="R136" s="109"/>
    </row>
    <row r="137" spans="1:18" s="16" customFormat="1" x14ac:dyDescent="0.2">
      <c r="A137" s="37" t="s">
        <v>179</v>
      </c>
      <c r="B137" s="110"/>
      <c r="C137" s="88">
        <v>4830</v>
      </c>
      <c r="D137" s="88">
        <v>5716</v>
      </c>
      <c r="E137" s="88">
        <v>9822</v>
      </c>
      <c r="F137" s="88">
        <v>9749</v>
      </c>
      <c r="G137" s="88">
        <v>11513</v>
      </c>
      <c r="H137" s="88">
        <v>11466</v>
      </c>
      <c r="I137" s="88">
        <v>11397</v>
      </c>
      <c r="J137" s="88">
        <v>21003</v>
      </c>
      <c r="K137" s="573">
        <v>11027</v>
      </c>
      <c r="L137" s="573">
        <v>9040</v>
      </c>
      <c r="M137" s="573">
        <v>13786</v>
      </c>
      <c r="N137" s="88">
        <v>6767</v>
      </c>
      <c r="O137" s="60"/>
      <c r="P137" s="60"/>
      <c r="Q137" s="28"/>
      <c r="R137" s="109"/>
    </row>
    <row r="138" spans="1:18" s="16" customFormat="1" x14ac:dyDescent="0.2">
      <c r="A138" s="37" t="s">
        <v>180</v>
      </c>
      <c r="B138" s="110"/>
      <c r="C138" s="88">
        <v>794</v>
      </c>
      <c r="D138" s="88">
        <v>983</v>
      </c>
      <c r="E138" s="88">
        <v>2129</v>
      </c>
      <c r="F138" s="88">
        <v>4493</v>
      </c>
      <c r="G138" s="88">
        <v>4595</v>
      </c>
      <c r="H138" s="88">
        <v>4647</v>
      </c>
      <c r="I138" s="88">
        <v>4696</v>
      </c>
      <c r="J138" s="88">
        <v>7599</v>
      </c>
      <c r="K138" s="573">
        <v>6331</v>
      </c>
      <c r="L138" s="573">
        <v>6068</v>
      </c>
      <c r="M138" s="573">
        <v>2132</v>
      </c>
      <c r="N138" s="88">
        <v>1325</v>
      </c>
      <c r="O138" s="60"/>
      <c r="P138" s="60"/>
      <c r="Q138" s="28"/>
      <c r="R138" s="109"/>
    </row>
    <row r="139" spans="1:18" s="16" customFormat="1" x14ac:dyDescent="0.2">
      <c r="A139" s="40" t="s">
        <v>195</v>
      </c>
      <c r="B139" s="41"/>
      <c r="C139" s="103">
        <v>8642</v>
      </c>
      <c r="D139" s="103">
        <v>13879</v>
      </c>
      <c r="E139" s="103">
        <v>20031</v>
      </c>
      <c r="F139" s="103">
        <v>22494</v>
      </c>
      <c r="G139" s="103">
        <v>26309</v>
      </c>
      <c r="H139" s="103">
        <v>25717</v>
      </c>
      <c r="I139" s="103">
        <v>27950</v>
      </c>
      <c r="J139" s="103">
        <v>39558</v>
      </c>
      <c r="K139" s="574">
        <v>30844</v>
      </c>
      <c r="L139" s="574">
        <v>24424</v>
      </c>
      <c r="M139" s="574">
        <v>25378</v>
      </c>
      <c r="N139" s="103">
        <v>15107</v>
      </c>
      <c r="O139" s="108">
        <f>SUM(C139:N139)</f>
        <v>280333</v>
      </c>
      <c r="P139" s="60"/>
      <c r="Q139" s="47"/>
      <c r="R139" s="109"/>
    </row>
    <row r="140" spans="1:18" s="16" customFormat="1" x14ac:dyDescent="0.2">
      <c r="A140" s="37" t="s">
        <v>181</v>
      </c>
      <c r="B140" s="41"/>
      <c r="C140" s="88">
        <v>7444</v>
      </c>
      <c r="D140" s="88">
        <v>11487</v>
      </c>
      <c r="E140" s="88">
        <v>15710</v>
      </c>
      <c r="F140" s="88">
        <v>15184</v>
      </c>
      <c r="G140" s="88">
        <v>19536</v>
      </c>
      <c r="H140" s="88">
        <v>19831</v>
      </c>
      <c r="I140" s="88">
        <v>22003</v>
      </c>
      <c r="J140" s="88">
        <v>29424</v>
      </c>
      <c r="K140" s="573">
        <v>22407</v>
      </c>
      <c r="L140" s="573">
        <v>15899</v>
      </c>
      <c r="M140" s="573">
        <v>21982</v>
      </c>
      <c r="N140" s="88">
        <v>13161</v>
      </c>
      <c r="O140" s="60"/>
      <c r="P140" s="60"/>
      <c r="Q140" s="28"/>
      <c r="R140" s="109"/>
    </row>
    <row r="141" spans="1:18" s="16" customFormat="1" x14ac:dyDescent="0.2">
      <c r="A141" s="37" t="s">
        <v>182</v>
      </c>
      <c r="B141" s="41"/>
      <c r="C141" s="88">
        <v>1198</v>
      </c>
      <c r="D141" s="88">
        <v>2392</v>
      </c>
      <c r="E141" s="88">
        <v>4321</v>
      </c>
      <c r="F141" s="88">
        <v>7310</v>
      </c>
      <c r="G141" s="88">
        <v>6773</v>
      </c>
      <c r="H141" s="88">
        <v>5886</v>
      </c>
      <c r="I141" s="88">
        <v>5947</v>
      </c>
      <c r="J141" s="88">
        <v>10134</v>
      </c>
      <c r="K141" s="573">
        <v>8437</v>
      </c>
      <c r="L141" s="573">
        <v>8525</v>
      </c>
      <c r="M141" s="573">
        <v>3396</v>
      </c>
      <c r="N141" s="88">
        <v>1946</v>
      </c>
      <c r="O141" s="60"/>
      <c r="P141" s="60"/>
      <c r="Q141" s="28"/>
      <c r="R141" s="109"/>
    </row>
    <row r="142" spans="1:18" s="16" customFormat="1" x14ac:dyDescent="0.2">
      <c r="A142" s="40" t="s">
        <v>65</v>
      </c>
      <c r="B142" s="41"/>
      <c r="C142" s="111">
        <v>9.8034947100000006E-2</v>
      </c>
      <c r="D142" s="111">
        <v>0.1719568296</v>
      </c>
      <c r="E142" s="111">
        <v>0.2000056311</v>
      </c>
      <c r="F142" s="111">
        <v>0.23246522559999999</v>
      </c>
      <c r="G142" s="111">
        <v>0.25092801460000003</v>
      </c>
      <c r="H142" s="111">
        <v>0.24872240749999999</v>
      </c>
      <c r="I142" s="111">
        <v>0.26140191689999998</v>
      </c>
      <c r="J142" s="111">
        <v>0.35175032810000001</v>
      </c>
      <c r="K142" s="111">
        <v>0.29865742140000001</v>
      </c>
      <c r="L142" s="111">
        <v>0.23309027739999999</v>
      </c>
      <c r="M142" s="111">
        <v>0.25105151219999999</v>
      </c>
      <c r="N142" s="111">
        <v>0.16619601710000001</v>
      </c>
      <c r="O142" s="60"/>
      <c r="P142" s="60"/>
      <c r="Q142" s="112"/>
      <c r="R142" s="113"/>
    </row>
    <row r="143" spans="1:18" s="16" customFormat="1" ht="13.5" thickBot="1" x14ac:dyDescent="0.25">
      <c r="A143" s="90" t="s">
        <v>3</v>
      </c>
      <c r="B143" s="91"/>
      <c r="C143" s="114">
        <v>1.5366287339972</v>
      </c>
      <c r="D143" s="114">
        <v>2.0718017614569</v>
      </c>
      <c r="E143" s="114">
        <v>1.6760940507071</v>
      </c>
      <c r="F143" s="114">
        <v>1.5794130037916001</v>
      </c>
      <c r="G143" s="114">
        <v>1.6332878073007</v>
      </c>
      <c r="H143" s="114">
        <v>1.5960404642213999</v>
      </c>
      <c r="I143" s="114">
        <v>1.7367799664450001</v>
      </c>
      <c r="J143" s="114">
        <v>1.3830501363540999</v>
      </c>
      <c r="K143" s="575">
        <v>1.7769328263624999</v>
      </c>
      <c r="L143" s="575">
        <v>1.6166269526079</v>
      </c>
      <c r="M143" s="575">
        <v>1.5942957657996999</v>
      </c>
      <c r="N143" s="114">
        <v>1.8669055857637</v>
      </c>
      <c r="O143" s="60"/>
      <c r="P143" s="60"/>
      <c r="Q143" s="115"/>
      <c r="R143" s="116"/>
    </row>
    <row r="144" spans="1:18" x14ac:dyDescent="0.2">
      <c r="A144" s="810" t="s">
        <v>206</v>
      </c>
      <c r="B144" s="811"/>
      <c r="C144" s="117">
        <f>+C136/$O136</f>
        <v>3.2715173232193966E-2</v>
      </c>
      <c r="D144" s="117">
        <f t="shared" ref="D144:L144" si="3">+D136/$O136</f>
        <v>3.8968518044535452E-2</v>
      </c>
      <c r="E144" s="117">
        <f t="shared" si="3"/>
        <v>6.9519743118412178E-2</v>
      </c>
      <c r="F144" s="117">
        <f>+F136/$O136</f>
        <v>8.2846638899876673E-2</v>
      </c>
      <c r="G144" s="117">
        <f>+G136/$O136</f>
        <v>9.3701282081113155E-2</v>
      </c>
      <c r="H144" s="117">
        <f>+H136/$O136</f>
        <v>9.3730367405821718E-2</v>
      </c>
      <c r="I144" s="117">
        <f t="shared" si="3"/>
        <v>9.3614026106987464E-2</v>
      </c>
      <c r="J144" s="117">
        <f t="shared" si="3"/>
        <v>0.16637969146287548</v>
      </c>
      <c r="K144" s="117">
        <f t="shared" si="3"/>
        <v>0.10097261325825442</v>
      </c>
      <c r="L144" s="117">
        <f t="shared" si="3"/>
        <v>8.7884217139400145E-2</v>
      </c>
      <c r="M144" s="117">
        <f>+M136/$O136</f>
        <v>9.2596039742187677E-2</v>
      </c>
      <c r="N144" s="117">
        <f>+N136/$O136</f>
        <v>4.7071689508341674E-2</v>
      </c>
      <c r="O144" s="812" t="s">
        <v>207</v>
      </c>
      <c r="P144" s="818"/>
      <c r="Q144" s="93"/>
    </row>
    <row r="145" spans="1:17" ht="13.5" thickBot="1" x14ac:dyDescent="0.25">
      <c r="A145" s="816" t="s">
        <v>208</v>
      </c>
      <c r="B145" s="817"/>
      <c r="C145" s="118">
        <f t="shared" ref="C145:L145" si="4">+C139/$O139</f>
        <v>3.0827622862809587E-2</v>
      </c>
      <c r="D145" s="118">
        <f t="shared" si="4"/>
        <v>4.9508976823991468E-2</v>
      </c>
      <c r="E145" s="118">
        <f t="shared" si="4"/>
        <v>7.1454306128782549E-2</v>
      </c>
      <c r="F145" s="118">
        <f t="shared" si="4"/>
        <v>8.0240285660268321E-2</v>
      </c>
      <c r="G145" s="118">
        <f t="shared" si="4"/>
        <v>9.3849100890726386E-2</v>
      </c>
      <c r="H145" s="118">
        <f>+H139/$O139</f>
        <v>9.1737326679342063E-2</v>
      </c>
      <c r="I145" s="118">
        <f t="shared" si="4"/>
        <v>9.9702853392215685E-2</v>
      </c>
      <c r="J145" s="118">
        <f t="shared" si="4"/>
        <v>0.14111075042895413</v>
      </c>
      <c r="K145" s="118">
        <f t="shared" si="4"/>
        <v>0.11002629016205727</v>
      </c>
      <c r="L145" s="118">
        <f t="shared" si="4"/>
        <v>8.7124954964274637E-2</v>
      </c>
      <c r="M145" s="118">
        <f>+M139/$O139</f>
        <v>9.052805056843112E-2</v>
      </c>
      <c r="N145" s="118">
        <f>+N139/$O139</f>
        <v>5.3889481438146779E-2</v>
      </c>
      <c r="O145" s="814"/>
      <c r="P145" s="819"/>
      <c r="Q145" s="93"/>
    </row>
    <row r="147" spans="1:17" x14ac:dyDescent="0.2"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</row>
    <row r="149" spans="1:17" x14ac:dyDescent="0.2">
      <c r="B149" s="125">
        <v>1.617583722045093</v>
      </c>
    </row>
    <row r="174" spans="1:14" ht="15.75" x14ac:dyDescent="0.25">
      <c r="A174" s="807" t="s">
        <v>209</v>
      </c>
      <c r="B174" s="807"/>
      <c r="C174" s="807"/>
      <c r="D174" s="807"/>
      <c r="E174" s="807"/>
      <c r="F174" s="807"/>
      <c r="G174" s="807"/>
      <c r="H174" s="807"/>
      <c r="I174" s="807"/>
      <c r="J174" s="807"/>
      <c r="K174" s="807"/>
      <c r="L174" s="121"/>
      <c r="M174" s="121"/>
      <c r="N174" s="121"/>
    </row>
    <row r="175" spans="1:14" ht="13.5" thickBot="1" x14ac:dyDescent="0.25"/>
    <row r="176" spans="1:14" ht="13.5" thickBot="1" x14ac:dyDescent="0.25">
      <c r="A176" s="56"/>
      <c r="B176" s="56"/>
      <c r="C176" s="84" t="s">
        <v>186</v>
      </c>
      <c r="D176" s="85" t="s">
        <v>6</v>
      </c>
      <c r="E176" s="85" t="s">
        <v>18</v>
      </c>
      <c r="F176" s="85" t="s">
        <v>7</v>
      </c>
      <c r="G176" s="85" t="s">
        <v>8</v>
      </c>
      <c r="H176" s="85" t="s">
        <v>9</v>
      </c>
      <c r="I176" s="86" t="s">
        <v>10</v>
      </c>
      <c r="J176" s="86" t="s">
        <v>11</v>
      </c>
      <c r="K176" s="84" t="s">
        <v>12</v>
      </c>
    </row>
    <row r="177" spans="1:13" s="16" customFormat="1" x14ac:dyDescent="0.2">
      <c r="A177" s="34" t="s">
        <v>72</v>
      </c>
      <c r="B177" s="35"/>
      <c r="C177" s="36">
        <v>2744</v>
      </c>
      <c r="D177" s="36">
        <v>41000</v>
      </c>
      <c r="E177" s="36">
        <v>63808</v>
      </c>
      <c r="F177" s="36">
        <v>3936</v>
      </c>
      <c r="G177" s="36">
        <v>17191</v>
      </c>
      <c r="H177" s="36">
        <v>18655</v>
      </c>
      <c r="I177" s="36">
        <v>3231</v>
      </c>
      <c r="J177" s="36">
        <v>11247</v>
      </c>
      <c r="K177" s="36">
        <v>10096</v>
      </c>
      <c r="L177" s="47">
        <f>SUM(C177:K177)</f>
        <v>171908</v>
      </c>
      <c r="M177" s="47"/>
    </row>
    <row r="178" spans="1:13" x14ac:dyDescent="0.2">
      <c r="A178" s="37" t="s">
        <v>179</v>
      </c>
      <c r="B178" s="38"/>
      <c r="C178" s="39">
        <v>2532</v>
      </c>
      <c r="D178" s="39">
        <v>27973</v>
      </c>
      <c r="E178" s="39">
        <v>44667</v>
      </c>
      <c r="F178" s="39">
        <v>3580</v>
      </c>
      <c r="G178" s="39">
        <v>10724</v>
      </c>
      <c r="H178" s="39">
        <v>15552</v>
      </c>
      <c r="I178" s="39">
        <v>2998</v>
      </c>
      <c r="J178" s="39">
        <v>9229</v>
      </c>
      <c r="K178" s="39">
        <v>8861</v>
      </c>
      <c r="L178" s="47"/>
      <c r="M178" s="47"/>
    </row>
    <row r="179" spans="1:13" x14ac:dyDescent="0.2">
      <c r="A179" s="37" t="s">
        <v>180</v>
      </c>
      <c r="B179" s="38"/>
      <c r="C179" s="39">
        <v>212</v>
      </c>
      <c r="D179" s="39">
        <v>13027</v>
      </c>
      <c r="E179" s="39">
        <v>19141</v>
      </c>
      <c r="F179" s="39">
        <v>356</v>
      </c>
      <c r="G179" s="39">
        <v>6467</v>
      </c>
      <c r="H179" s="39">
        <v>3103</v>
      </c>
      <c r="I179" s="39">
        <v>233</v>
      </c>
      <c r="J179" s="39">
        <v>2018</v>
      </c>
      <c r="K179" s="39">
        <v>1235</v>
      </c>
      <c r="L179" s="47"/>
      <c r="M179" s="47"/>
    </row>
    <row r="180" spans="1:13" s="16" customFormat="1" x14ac:dyDescent="0.2">
      <c r="A180" s="40" t="s">
        <v>188</v>
      </c>
      <c r="B180" s="41"/>
      <c r="C180" s="42">
        <v>4791</v>
      </c>
      <c r="D180" s="42">
        <v>68290</v>
      </c>
      <c r="E180" s="42">
        <v>88034</v>
      </c>
      <c r="F180" s="42">
        <v>8142</v>
      </c>
      <c r="G180" s="42">
        <v>26883</v>
      </c>
      <c r="H180" s="42">
        <v>28727</v>
      </c>
      <c r="I180" s="42">
        <v>4742</v>
      </c>
      <c r="J180" s="42">
        <v>32576</v>
      </c>
      <c r="K180" s="42">
        <v>18148</v>
      </c>
      <c r="L180" s="47">
        <f>SUM(C180:K180)</f>
        <v>280333</v>
      </c>
      <c r="M180" s="47"/>
    </row>
    <row r="181" spans="1:13" x14ac:dyDescent="0.2">
      <c r="A181" s="37" t="s">
        <v>181</v>
      </c>
      <c r="B181" s="38"/>
      <c r="C181" s="39">
        <v>4371</v>
      </c>
      <c r="D181" s="39">
        <v>48265</v>
      </c>
      <c r="E181" s="39">
        <v>65304</v>
      </c>
      <c r="F181" s="39">
        <v>7721</v>
      </c>
      <c r="G181" s="39">
        <v>16201</v>
      </c>
      <c r="H181" s="39">
        <v>24911</v>
      </c>
      <c r="I181" s="39">
        <v>4363</v>
      </c>
      <c r="J181" s="39">
        <v>26872</v>
      </c>
      <c r="K181" s="39">
        <v>16060</v>
      </c>
      <c r="L181" s="47"/>
      <c r="M181" s="47"/>
    </row>
    <row r="182" spans="1:13" x14ac:dyDescent="0.2">
      <c r="A182" s="37" t="s">
        <v>182</v>
      </c>
      <c r="B182" s="38"/>
      <c r="C182" s="39">
        <v>420</v>
      </c>
      <c r="D182" s="39">
        <v>20025</v>
      </c>
      <c r="E182" s="39">
        <v>22730</v>
      </c>
      <c r="F182" s="39">
        <v>421</v>
      </c>
      <c r="G182" s="39">
        <v>10682</v>
      </c>
      <c r="H182" s="39">
        <v>3816</v>
      </c>
      <c r="I182" s="39">
        <v>379</v>
      </c>
      <c r="J182" s="39">
        <v>5704</v>
      </c>
      <c r="K182" s="39">
        <v>2088</v>
      </c>
      <c r="L182" s="47"/>
      <c r="M182" s="47"/>
    </row>
    <row r="183" spans="1:13" s="16" customFormat="1" x14ac:dyDescent="0.2">
      <c r="A183" s="40" t="s">
        <v>65</v>
      </c>
      <c r="B183" s="41"/>
      <c r="C183" s="43">
        <v>0.12263216901729211</v>
      </c>
      <c r="D183" s="43">
        <v>0.27985416542261365</v>
      </c>
      <c r="E183" s="43">
        <v>0.23644749439423096</v>
      </c>
      <c r="F183" s="43">
        <v>0.11438447564410777</v>
      </c>
      <c r="G183" s="43">
        <v>0.21686778941259591</v>
      </c>
      <c r="H183" s="43">
        <v>0.34378293440866753</v>
      </c>
      <c r="I183" s="43">
        <v>7.5786456807815233E-2</v>
      </c>
      <c r="J183" s="43">
        <v>0.25960619931942647</v>
      </c>
      <c r="K183" s="43">
        <v>0.2434091507870392</v>
      </c>
      <c r="L183" s="47"/>
    </row>
    <row r="184" spans="1:13" s="16" customFormat="1" ht="13.5" thickBot="1" x14ac:dyDescent="0.25">
      <c r="A184" s="90" t="s">
        <v>3</v>
      </c>
      <c r="B184" s="91"/>
      <c r="C184" s="122">
        <v>1.745991253644315</v>
      </c>
      <c r="D184" s="122">
        <v>1.6656097560975609</v>
      </c>
      <c r="E184" s="122">
        <v>1.379670260782347</v>
      </c>
      <c r="F184" s="122">
        <v>2.0685975609756095</v>
      </c>
      <c r="G184" s="122">
        <v>1.5637833750218137</v>
      </c>
      <c r="H184" s="122">
        <v>1.5399088716161886</v>
      </c>
      <c r="I184" s="122">
        <v>1.4676570721138966</v>
      </c>
      <c r="J184" s="122">
        <v>2.8964168222637148</v>
      </c>
      <c r="K184" s="122">
        <v>1.7975435816164818</v>
      </c>
      <c r="L184" s="123"/>
    </row>
    <row r="186" spans="1:13" x14ac:dyDescent="0.2">
      <c r="D186" s="21"/>
    </row>
    <row r="189" spans="1:13" x14ac:dyDescent="0.2">
      <c r="A189" s="808" t="s">
        <v>559</v>
      </c>
      <c r="B189" s="809"/>
      <c r="C189" s="809"/>
      <c r="D189" s="809"/>
    </row>
    <row r="190" spans="1:13" ht="13.5" thickBot="1" x14ac:dyDescent="0.25"/>
    <row r="191" spans="1:13" x14ac:dyDescent="0.2">
      <c r="A191" s="34" t="s">
        <v>129</v>
      </c>
      <c r="B191" s="35"/>
      <c r="C191" s="36">
        <v>415648</v>
      </c>
    </row>
    <row r="192" spans="1:13" x14ac:dyDescent="0.2">
      <c r="A192" s="37" t="s">
        <v>179</v>
      </c>
      <c r="B192" s="38"/>
      <c r="C192" s="39">
        <v>264685</v>
      </c>
      <c r="F192" s="21"/>
    </row>
    <row r="193" spans="1:6" x14ac:dyDescent="0.2">
      <c r="A193" s="37" t="s">
        <v>180</v>
      </c>
      <c r="B193" s="38"/>
      <c r="C193" s="39">
        <v>150963</v>
      </c>
      <c r="F193" s="21"/>
    </row>
    <row r="194" spans="1:6" x14ac:dyDescent="0.2">
      <c r="A194" s="40" t="s">
        <v>130</v>
      </c>
      <c r="B194" s="41"/>
      <c r="C194" s="42">
        <v>890370</v>
      </c>
    </row>
    <row r="195" spans="1:6" x14ac:dyDescent="0.2">
      <c r="A195" s="37" t="s">
        <v>181</v>
      </c>
      <c r="B195" s="38"/>
      <c r="C195" s="39">
        <v>644843</v>
      </c>
    </row>
    <row r="196" spans="1:6" x14ac:dyDescent="0.2">
      <c r="A196" s="37" t="s">
        <v>182</v>
      </c>
      <c r="B196" s="38"/>
      <c r="C196" s="39">
        <v>245527</v>
      </c>
    </row>
    <row r="197" spans="1:6" x14ac:dyDescent="0.2">
      <c r="A197" s="40" t="s">
        <v>65</v>
      </c>
      <c r="B197" s="41"/>
      <c r="C197" s="43">
        <v>9.0387582836928326E-2</v>
      </c>
    </row>
    <row r="198" spans="1:6" x14ac:dyDescent="0.2">
      <c r="A198" s="44" t="s">
        <v>3</v>
      </c>
      <c r="B198" s="45"/>
      <c r="C198" s="46">
        <v>2.142125067364693</v>
      </c>
      <c r="D198" s="54"/>
    </row>
    <row r="199" spans="1:6" x14ac:dyDescent="0.2">
      <c r="A199" s="48" t="s">
        <v>183</v>
      </c>
      <c r="B199" s="49"/>
      <c r="C199" s="50">
        <v>2.4362657498535998</v>
      </c>
    </row>
    <row r="200" spans="1:6" ht="13.5" thickBot="1" x14ac:dyDescent="0.25">
      <c r="A200" s="51" t="s">
        <v>184</v>
      </c>
      <c r="B200" s="52"/>
      <c r="C200" s="53">
        <v>1.626405145631711</v>
      </c>
      <c r="D200" s="21"/>
    </row>
    <row r="201" spans="1:6" x14ac:dyDescent="0.2">
      <c r="D201" s="21"/>
    </row>
    <row r="202" spans="1:6" x14ac:dyDescent="0.2">
      <c r="D202" s="21"/>
    </row>
    <row r="224" spans="1:14" ht="15.75" x14ac:dyDescent="0.25">
      <c r="A224" s="807" t="s">
        <v>205</v>
      </c>
      <c r="B224" s="807"/>
      <c r="C224" s="807"/>
      <c r="D224" s="807"/>
      <c r="E224" s="807"/>
      <c r="F224" s="807"/>
      <c r="G224" s="807"/>
      <c r="H224" s="807"/>
      <c r="I224" s="807"/>
      <c r="J224" s="807"/>
      <c r="K224" s="807"/>
      <c r="L224" s="807"/>
      <c r="M224" s="807"/>
      <c r="N224" s="807"/>
    </row>
    <row r="225" spans="1:17" ht="13.5" thickBot="1" x14ac:dyDescent="0.25"/>
    <row r="226" spans="1:17" ht="13.5" thickBot="1" x14ac:dyDescent="0.25">
      <c r="A226" s="56"/>
      <c r="B226" s="56"/>
      <c r="C226" s="84" t="s">
        <v>44</v>
      </c>
      <c r="D226" s="85" t="s">
        <v>45</v>
      </c>
      <c r="E226" s="85" t="s">
        <v>46</v>
      </c>
      <c r="F226" s="85" t="s">
        <v>47</v>
      </c>
      <c r="G226" s="85" t="s">
        <v>48</v>
      </c>
      <c r="H226" s="85" t="s">
        <v>49</v>
      </c>
      <c r="I226" s="86" t="s">
        <v>50</v>
      </c>
      <c r="J226" s="86" t="s">
        <v>51</v>
      </c>
      <c r="K226" s="84" t="s">
        <v>52</v>
      </c>
      <c r="L226" s="86" t="s">
        <v>53</v>
      </c>
      <c r="M226" s="86" t="s">
        <v>54</v>
      </c>
      <c r="N226" s="86" t="s">
        <v>55</v>
      </c>
    </row>
    <row r="227" spans="1:17" s="16" customFormat="1" x14ac:dyDescent="0.2">
      <c r="A227" s="34" t="s">
        <v>72</v>
      </c>
      <c r="B227" s="35"/>
      <c r="C227" s="102">
        <v>4189</v>
      </c>
      <c r="D227" s="102">
        <v>6130</v>
      </c>
      <c r="E227" s="102">
        <v>23560</v>
      </c>
      <c r="F227" s="102">
        <v>29139</v>
      </c>
      <c r="G227" s="102">
        <v>35899</v>
      </c>
      <c r="H227" s="102">
        <v>41819</v>
      </c>
      <c r="I227" s="102">
        <v>77719</v>
      </c>
      <c r="J227" s="102">
        <v>96619</v>
      </c>
      <c r="K227" s="572">
        <v>46209</v>
      </c>
      <c r="L227" s="572">
        <v>31812</v>
      </c>
      <c r="M227" s="572">
        <v>15401</v>
      </c>
      <c r="N227" s="102">
        <v>7152</v>
      </c>
      <c r="O227" s="108">
        <f>SUM(C227:N227)</f>
        <v>415648</v>
      </c>
      <c r="P227" s="60"/>
    </row>
    <row r="228" spans="1:17" s="16" customFormat="1" x14ac:dyDescent="0.2">
      <c r="A228" s="37" t="s">
        <v>179</v>
      </c>
      <c r="B228" s="110"/>
      <c r="C228" s="88">
        <v>2139</v>
      </c>
      <c r="D228" s="88">
        <v>3441</v>
      </c>
      <c r="E228" s="88">
        <v>14578</v>
      </c>
      <c r="F228" s="88">
        <v>15974</v>
      </c>
      <c r="G228" s="88">
        <v>19481</v>
      </c>
      <c r="H228" s="88">
        <v>27858</v>
      </c>
      <c r="I228" s="88">
        <v>53960</v>
      </c>
      <c r="J228" s="88">
        <v>71050</v>
      </c>
      <c r="K228" s="573">
        <v>22536</v>
      </c>
      <c r="L228" s="573">
        <v>20132</v>
      </c>
      <c r="M228" s="573">
        <v>8848</v>
      </c>
      <c r="N228" s="88">
        <v>4688</v>
      </c>
      <c r="O228" s="60"/>
      <c r="P228" s="60"/>
    </row>
    <row r="229" spans="1:17" s="16" customFormat="1" x14ac:dyDescent="0.2">
      <c r="A229" s="37" t="s">
        <v>180</v>
      </c>
      <c r="B229" s="110"/>
      <c r="C229" s="88">
        <v>2050</v>
      </c>
      <c r="D229" s="88">
        <v>2689</v>
      </c>
      <c r="E229" s="88">
        <v>8982</v>
      </c>
      <c r="F229" s="88">
        <v>13165</v>
      </c>
      <c r="G229" s="88">
        <v>16418</v>
      </c>
      <c r="H229" s="88">
        <v>13961</v>
      </c>
      <c r="I229" s="88">
        <v>23759</v>
      </c>
      <c r="J229" s="88">
        <v>25569</v>
      </c>
      <c r="K229" s="573">
        <v>23673</v>
      </c>
      <c r="L229" s="573">
        <v>11680</v>
      </c>
      <c r="M229" s="573">
        <v>6553</v>
      </c>
      <c r="N229" s="88">
        <v>2464</v>
      </c>
      <c r="O229" s="60"/>
      <c r="P229" s="60"/>
    </row>
    <row r="230" spans="1:17" s="16" customFormat="1" x14ac:dyDescent="0.2">
      <c r="A230" s="40" t="s">
        <v>195</v>
      </c>
      <c r="B230" s="41"/>
      <c r="C230" s="103">
        <v>6525</v>
      </c>
      <c r="D230" s="103">
        <v>10382</v>
      </c>
      <c r="E230" s="103">
        <v>48738</v>
      </c>
      <c r="F230" s="103">
        <v>53092</v>
      </c>
      <c r="G230" s="103">
        <v>76330</v>
      </c>
      <c r="H230" s="103">
        <v>89236</v>
      </c>
      <c r="I230" s="103">
        <v>179681</v>
      </c>
      <c r="J230" s="103">
        <v>240173</v>
      </c>
      <c r="K230" s="574">
        <v>94188</v>
      </c>
      <c r="L230" s="574">
        <v>53984</v>
      </c>
      <c r="M230" s="574">
        <v>26090</v>
      </c>
      <c r="N230" s="103">
        <v>11951</v>
      </c>
      <c r="O230" s="108">
        <f>SUM(C230:N230)</f>
        <v>890370</v>
      </c>
      <c r="P230" s="60"/>
    </row>
    <row r="231" spans="1:17" s="16" customFormat="1" x14ac:dyDescent="0.2">
      <c r="A231" s="37" t="s">
        <v>181</v>
      </c>
      <c r="B231" s="41"/>
      <c r="C231" s="88">
        <v>3951</v>
      </c>
      <c r="D231" s="88">
        <v>6321</v>
      </c>
      <c r="E231" s="88">
        <v>34251</v>
      </c>
      <c r="F231" s="88">
        <v>34427</v>
      </c>
      <c r="G231" s="88">
        <v>46591</v>
      </c>
      <c r="H231" s="88">
        <v>65542</v>
      </c>
      <c r="I231" s="88">
        <v>142792</v>
      </c>
      <c r="J231" s="88">
        <v>198769</v>
      </c>
      <c r="K231" s="573">
        <v>51471</v>
      </c>
      <c r="L231" s="573">
        <v>35385</v>
      </c>
      <c r="M231" s="573">
        <v>16967</v>
      </c>
      <c r="N231" s="88">
        <v>8376</v>
      </c>
      <c r="O231" s="61"/>
      <c r="P231" s="60"/>
    </row>
    <row r="232" spans="1:17" s="16" customFormat="1" x14ac:dyDescent="0.2">
      <c r="A232" s="37" t="s">
        <v>182</v>
      </c>
      <c r="B232" s="41"/>
      <c r="C232" s="88">
        <v>2574</v>
      </c>
      <c r="D232" s="88">
        <v>4061</v>
      </c>
      <c r="E232" s="88">
        <v>14487</v>
      </c>
      <c r="F232" s="88">
        <v>18665</v>
      </c>
      <c r="G232" s="88">
        <v>29739</v>
      </c>
      <c r="H232" s="88">
        <v>23694</v>
      </c>
      <c r="I232" s="88">
        <v>36889</v>
      </c>
      <c r="J232" s="88">
        <v>41404</v>
      </c>
      <c r="K232" s="573">
        <v>42717</v>
      </c>
      <c r="L232" s="573">
        <v>18599</v>
      </c>
      <c r="M232" s="573">
        <v>9123</v>
      </c>
      <c r="N232" s="88">
        <v>3575</v>
      </c>
      <c r="O232" s="61"/>
      <c r="P232" s="60"/>
    </row>
    <row r="233" spans="1:17" s="16" customFormat="1" x14ac:dyDescent="0.2">
      <c r="A233" s="40" t="s">
        <v>65</v>
      </c>
      <c r="B233" s="41"/>
      <c r="C233" s="104">
        <v>1.5092130699999999E-2</v>
      </c>
      <c r="D233" s="111">
        <v>2.4810798200000001E-2</v>
      </c>
      <c r="E233" s="111">
        <v>5.2155891599999997E-2</v>
      </c>
      <c r="F233" s="111">
        <v>5.7055756499999999E-2</v>
      </c>
      <c r="G233" s="111">
        <v>7.83711079E-2</v>
      </c>
      <c r="H233" s="111">
        <v>9.0049759800000004E-2</v>
      </c>
      <c r="I233" s="111">
        <v>0.1667181506</v>
      </c>
      <c r="J233" s="111">
        <v>0.21745358209999999</v>
      </c>
      <c r="K233" s="111">
        <v>9.6206973400000007E-2</v>
      </c>
      <c r="L233" s="111">
        <v>6.1078534699999999E-2</v>
      </c>
      <c r="M233" s="111">
        <v>4.2196945600000001E-2</v>
      </c>
      <c r="N233" s="104">
        <v>2.3595797200000001E-2</v>
      </c>
      <c r="O233" s="61"/>
    </row>
    <row r="234" spans="1:17" s="16" customFormat="1" ht="13.5" thickBot="1" x14ac:dyDescent="0.25">
      <c r="A234" s="90" t="s">
        <v>3</v>
      </c>
      <c r="B234" s="91"/>
      <c r="C234" s="127">
        <v>1.5576509906899001</v>
      </c>
      <c r="D234" s="114">
        <v>1.6936378466558</v>
      </c>
      <c r="E234" s="114">
        <v>2.0686757215620002</v>
      </c>
      <c r="F234" s="114">
        <v>1.8220254641546001</v>
      </c>
      <c r="G234" s="114">
        <v>2.1262430708375999</v>
      </c>
      <c r="H234" s="114">
        <v>2.1338625983405</v>
      </c>
      <c r="I234" s="114">
        <v>2.3119314453350999</v>
      </c>
      <c r="J234" s="114">
        <v>2.4857740196028</v>
      </c>
      <c r="K234" s="575">
        <v>2.0383042264493998</v>
      </c>
      <c r="L234" s="575">
        <v>1.6969696969696999</v>
      </c>
      <c r="M234" s="575">
        <v>1.6940458411791</v>
      </c>
      <c r="N234" s="127">
        <v>1.6710011185682001</v>
      </c>
      <c r="O234" s="128"/>
    </row>
    <row r="235" spans="1:17" x14ac:dyDescent="0.2">
      <c r="A235" s="810" t="s">
        <v>206</v>
      </c>
      <c r="B235" s="811"/>
      <c r="C235" s="117">
        <f t="shared" ref="C235:N235" si="5">+C227/$O227</f>
        <v>1.0078239279390253E-2</v>
      </c>
      <c r="D235" s="117">
        <f t="shared" si="5"/>
        <v>1.4748056047424744E-2</v>
      </c>
      <c r="E235" s="117">
        <f t="shared" si="5"/>
        <v>5.6682577565632455E-2</v>
      </c>
      <c r="F235" s="117">
        <f t="shared" si="5"/>
        <v>7.0104992686119028E-2</v>
      </c>
      <c r="G235" s="117">
        <f t="shared" si="5"/>
        <v>8.6368754330587424E-2</v>
      </c>
      <c r="H235" s="117">
        <f>+H227/$O227</f>
        <v>0.10061157517899762</v>
      </c>
      <c r="I235" s="117">
        <f>+I227/$O227</f>
        <v>0.18698273539148511</v>
      </c>
      <c r="J235" s="117">
        <f t="shared" si="5"/>
        <v>0.23245390330279467</v>
      </c>
      <c r="K235" s="117">
        <f t="shared" si="5"/>
        <v>0.1111733967203018</v>
      </c>
      <c r="L235" s="117">
        <f t="shared" si="5"/>
        <v>7.6535915005004229E-2</v>
      </c>
      <c r="M235" s="117">
        <f t="shared" si="5"/>
        <v>3.7052987142967127E-2</v>
      </c>
      <c r="N235" s="117">
        <f t="shared" si="5"/>
        <v>1.7206867349295558E-2</v>
      </c>
      <c r="O235" s="812" t="s">
        <v>207</v>
      </c>
      <c r="P235" s="818"/>
      <c r="Q235" s="93"/>
    </row>
    <row r="236" spans="1:17" ht="13.5" thickBot="1" x14ac:dyDescent="0.25">
      <c r="A236" s="816" t="s">
        <v>208</v>
      </c>
      <c r="B236" s="817"/>
      <c r="C236" s="118">
        <f t="shared" ref="C236:L236" si="6">+C230/$O230</f>
        <v>7.3284140301223084E-3</v>
      </c>
      <c r="D236" s="118">
        <f t="shared" si="6"/>
        <v>1.1660320990150162E-2</v>
      </c>
      <c r="E236" s="118">
        <f t="shared" si="6"/>
        <v>5.4739041072812425E-2</v>
      </c>
      <c r="F236" s="118">
        <f t="shared" si="6"/>
        <v>5.9629142940575267E-2</v>
      </c>
      <c r="G236" s="118">
        <f t="shared" si="6"/>
        <v>8.5728405045093617E-2</v>
      </c>
      <c r="H236" s="118">
        <f>+H230/$O230</f>
        <v>0.10022350258881139</v>
      </c>
      <c r="I236" s="118">
        <f>+I230/$O230</f>
        <v>0.20180486763929603</v>
      </c>
      <c r="J236" s="118">
        <f t="shared" si="6"/>
        <v>0.26974516212361155</v>
      </c>
      <c r="K236" s="118">
        <f t="shared" si="6"/>
        <v>0.10578523535159541</v>
      </c>
      <c r="L236" s="118">
        <f t="shared" si="6"/>
        <v>6.0630973640172066E-2</v>
      </c>
      <c r="M236" s="118">
        <f>+M230/$O230</f>
        <v>2.9302424834619315E-2</v>
      </c>
      <c r="N236" s="118">
        <f>+N230/$O230</f>
        <v>1.3422509743140493E-2</v>
      </c>
      <c r="O236" s="814"/>
      <c r="P236" s="819"/>
      <c r="Q236" s="93"/>
    </row>
    <row r="262" spans="1:15" x14ac:dyDescent="0.2">
      <c r="L262" s="56"/>
    </row>
    <row r="263" spans="1:15" x14ac:dyDescent="0.2">
      <c r="L263" s="56"/>
    </row>
    <row r="264" spans="1:15" ht="15.75" x14ac:dyDescent="0.25">
      <c r="A264" s="807" t="s">
        <v>209</v>
      </c>
      <c r="B264" s="807"/>
      <c r="C264" s="807"/>
      <c r="D264" s="807"/>
      <c r="E264" s="807"/>
      <c r="F264" s="807"/>
      <c r="G264" s="807"/>
      <c r="H264" s="807"/>
      <c r="I264" s="807"/>
      <c r="J264" s="807"/>
      <c r="K264" s="807"/>
      <c r="L264" s="129"/>
      <c r="M264" s="121"/>
      <c r="N264" s="121"/>
    </row>
    <row r="265" spans="1:15" ht="13.5" thickBot="1" x14ac:dyDescent="0.25">
      <c r="L265" s="56"/>
    </row>
    <row r="266" spans="1:15" ht="13.5" thickBot="1" x14ac:dyDescent="0.25">
      <c r="A266" s="56"/>
      <c r="B266" s="56"/>
      <c r="C266" s="84" t="s">
        <v>186</v>
      </c>
      <c r="D266" s="85" t="s">
        <v>6</v>
      </c>
      <c r="E266" s="85" t="s">
        <v>18</v>
      </c>
      <c r="F266" s="85" t="s">
        <v>7</v>
      </c>
      <c r="G266" s="85" t="s">
        <v>8</v>
      </c>
      <c r="H266" s="85" t="s">
        <v>9</v>
      </c>
      <c r="I266" s="86" t="s">
        <v>10</v>
      </c>
      <c r="J266" s="86" t="s">
        <v>11</v>
      </c>
      <c r="K266" s="84" t="s">
        <v>12</v>
      </c>
      <c r="L266" s="56"/>
    </row>
    <row r="267" spans="1:15" s="16" customFormat="1" x14ac:dyDescent="0.2">
      <c r="A267" s="34" t="s">
        <v>72</v>
      </c>
      <c r="B267" s="35"/>
      <c r="C267" s="36">
        <v>58340</v>
      </c>
      <c r="D267" s="36">
        <v>72811</v>
      </c>
      <c r="E267" s="36">
        <v>79108</v>
      </c>
      <c r="F267" s="36">
        <v>7326</v>
      </c>
      <c r="G267" s="36">
        <v>78136</v>
      </c>
      <c r="H267" s="36">
        <v>17123</v>
      </c>
      <c r="I267" s="36">
        <v>55817</v>
      </c>
      <c r="J267" s="36">
        <v>35897</v>
      </c>
      <c r="K267" s="36">
        <v>11090</v>
      </c>
      <c r="L267" s="47">
        <f>SUM(C267:K267)</f>
        <v>415648</v>
      </c>
      <c r="N267" s="22"/>
    </row>
    <row r="268" spans="1:15" x14ac:dyDescent="0.2">
      <c r="A268" s="37" t="s">
        <v>179</v>
      </c>
      <c r="B268" s="38"/>
      <c r="C268" s="39">
        <v>56590</v>
      </c>
      <c r="D268" s="39">
        <v>28807</v>
      </c>
      <c r="E268" s="39">
        <v>55472</v>
      </c>
      <c r="F268" s="39">
        <v>5798</v>
      </c>
      <c r="G268" s="39">
        <v>30687</v>
      </c>
      <c r="H268" s="39">
        <v>13714</v>
      </c>
      <c r="I268" s="39">
        <v>51786</v>
      </c>
      <c r="J268" s="39">
        <v>13591</v>
      </c>
      <c r="K268" s="39">
        <v>8240</v>
      </c>
      <c r="M268" s="16"/>
    </row>
    <row r="269" spans="1:15" x14ac:dyDescent="0.2">
      <c r="A269" s="37" t="s">
        <v>180</v>
      </c>
      <c r="B269" s="38"/>
      <c r="C269" s="39">
        <v>1750</v>
      </c>
      <c r="D269" s="39">
        <v>44004</v>
      </c>
      <c r="E269" s="39">
        <v>23636</v>
      </c>
      <c r="F269" s="39">
        <v>1528</v>
      </c>
      <c r="G269" s="39">
        <v>47449</v>
      </c>
      <c r="H269" s="39">
        <v>3409</v>
      </c>
      <c r="I269" s="39">
        <v>4031</v>
      </c>
      <c r="J269" s="39">
        <v>22306</v>
      </c>
      <c r="K269" s="39">
        <v>2850</v>
      </c>
      <c r="M269" s="16"/>
    </row>
    <row r="270" spans="1:15" s="16" customFormat="1" x14ac:dyDescent="0.2">
      <c r="A270" s="40" t="s">
        <v>188</v>
      </c>
      <c r="B270" s="41"/>
      <c r="C270" s="42">
        <v>112596</v>
      </c>
      <c r="D270" s="42">
        <v>142166</v>
      </c>
      <c r="E270" s="42">
        <v>191038</v>
      </c>
      <c r="F270" s="42">
        <v>18683</v>
      </c>
      <c r="G270" s="42">
        <v>160994</v>
      </c>
      <c r="H270" s="42">
        <v>35963</v>
      </c>
      <c r="I270" s="42">
        <v>144832</v>
      </c>
      <c r="J270" s="42">
        <v>67012</v>
      </c>
      <c r="K270" s="42">
        <v>17086</v>
      </c>
      <c r="L270" s="47">
        <f>SUM(C270:K270)</f>
        <v>890370</v>
      </c>
      <c r="N270" s="22"/>
    </row>
    <row r="271" spans="1:15" x14ac:dyDescent="0.2">
      <c r="A271" s="37" t="s">
        <v>181</v>
      </c>
      <c r="B271" s="38"/>
      <c r="C271" s="39">
        <v>109746</v>
      </c>
      <c r="D271" s="39">
        <v>74553</v>
      </c>
      <c r="E271" s="39">
        <v>161060</v>
      </c>
      <c r="F271" s="39">
        <v>15645</v>
      </c>
      <c r="G271" s="39">
        <v>72055</v>
      </c>
      <c r="H271" s="39">
        <v>30991</v>
      </c>
      <c r="I271" s="39">
        <v>137339</v>
      </c>
      <c r="J271" s="39">
        <v>29979</v>
      </c>
      <c r="K271" s="39">
        <v>13475</v>
      </c>
      <c r="L271" s="131"/>
      <c r="O271" s="60"/>
    </row>
    <row r="272" spans="1:15" x14ac:dyDescent="0.2">
      <c r="A272" s="37" t="s">
        <v>182</v>
      </c>
      <c r="B272" s="38"/>
      <c r="C272" s="39">
        <v>2850</v>
      </c>
      <c r="D272" s="39">
        <v>67613</v>
      </c>
      <c r="E272" s="39">
        <v>29978</v>
      </c>
      <c r="F272" s="39">
        <v>3038</v>
      </c>
      <c r="G272" s="39">
        <v>88939</v>
      </c>
      <c r="H272" s="39">
        <v>4972</v>
      </c>
      <c r="I272" s="39">
        <v>7493</v>
      </c>
      <c r="J272" s="39">
        <v>37033</v>
      </c>
      <c r="K272" s="39">
        <v>3611</v>
      </c>
      <c r="L272" s="131"/>
      <c r="O272" s="60"/>
    </row>
    <row r="273" spans="1:14" s="16" customFormat="1" x14ac:dyDescent="0.2">
      <c r="A273" s="40" t="s">
        <v>65</v>
      </c>
      <c r="B273" s="41"/>
      <c r="C273" s="43">
        <v>6.6073796744874846E-2</v>
      </c>
      <c r="D273" s="43">
        <v>7.5283285225601917E-2</v>
      </c>
      <c r="E273" s="43">
        <v>9.5524396934667966E-2</v>
      </c>
      <c r="F273" s="43">
        <v>7.450394521626906E-2</v>
      </c>
      <c r="G273" s="43">
        <v>0.12900409866723614</v>
      </c>
      <c r="H273" s="43">
        <v>6.0974129973989766E-2</v>
      </c>
      <c r="I273" s="43">
        <v>9.8210362292855347E-2</v>
      </c>
      <c r="J273" s="43">
        <v>0.15913730432488099</v>
      </c>
      <c r="K273" s="43">
        <v>5.679902158349702E-2</v>
      </c>
      <c r="N273" s="22"/>
    </row>
    <row r="274" spans="1:14" s="16" customFormat="1" ht="13.5" thickBot="1" x14ac:dyDescent="0.25">
      <c r="A274" s="90" t="s">
        <v>3</v>
      </c>
      <c r="B274" s="91"/>
      <c r="C274" s="122">
        <v>1.9299965718203633</v>
      </c>
      <c r="D274" s="122">
        <v>1.9525346444905303</v>
      </c>
      <c r="E274" s="122">
        <v>2.4149011477979472</v>
      </c>
      <c r="F274" s="122">
        <v>2.5502320502320504</v>
      </c>
      <c r="G274" s="122">
        <v>2.0604330910207844</v>
      </c>
      <c r="H274" s="122">
        <v>2.1002744846113415</v>
      </c>
      <c r="I274" s="122">
        <v>2.5947650357417991</v>
      </c>
      <c r="J274" s="122">
        <v>1.8667855252528067</v>
      </c>
      <c r="K274" s="122">
        <v>1.5406672678088369</v>
      </c>
      <c r="N274" s="22"/>
    </row>
    <row r="275" spans="1:14" x14ac:dyDescent="0.2">
      <c r="A275" s="810" t="s">
        <v>206</v>
      </c>
      <c r="B275" s="811"/>
      <c r="C275" s="132">
        <f t="shared" ref="C275:K275" si="7">C267/$L$267</f>
        <v>0.14035915005004235</v>
      </c>
      <c r="D275" s="132">
        <f t="shared" si="7"/>
        <v>0.17517466702594503</v>
      </c>
      <c r="E275" s="132">
        <f t="shared" si="7"/>
        <v>0.19032450535068135</v>
      </c>
      <c r="F275" s="132">
        <f t="shared" si="7"/>
        <v>1.7625490799907613E-2</v>
      </c>
      <c r="G275" s="132">
        <f t="shared" si="7"/>
        <v>0.18798598814381401</v>
      </c>
      <c r="H275" s="132">
        <f t="shared" si="7"/>
        <v>4.1195915774886439E-2</v>
      </c>
      <c r="I275" s="132">
        <f t="shared" si="7"/>
        <v>0.13428911001616753</v>
      </c>
      <c r="J275" s="132">
        <f t="shared" si="7"/>
        <v>8.6363942566787283E-2</v>
      </c>
      <c r="K275" s="132">
        <f t="shared" si="7"/>
        <v>2.668123027176842E-2</v>
      </c>
      <c r="L275" s="812" t="s">
        <v>207</v>
      </c>
      <c r="M275" s="813"/>
    </row>
    <row r="276" spans="1:14" ht="13.5" thickBot="1" x14ac:dyDescent="0.25">
      <c r="A276" s="816" t="s">
        <v>208</v>
      </c>
      <c r="B276" s="817"/>
      <c r="C276" s="133">
        <f>C270/$L$270</f>
        <v>0.12645978638094274</v>
      </c>
      <c r="D276" s="133">
        <f t="shared" ref="D276:K276" si="8">D270/$L$270</f>
        <v>0.15967069869829398</v>
      </c>
      <c r="E276" s="133">
        <f t="shared" si="8"/>
        <v>0.21456023900176333</v>
      </c>
      <c r="F276" s="133">
        <f t="shared" si="8"/>
        <v>2.0983411390770128E-2</v>
      </c>
      <c r="G276" s="133">
        <f t="shared" si="8"/>
        <v>0.18081696373417794</v>
      </c>
      <c r="H276" s="133">
        <f t="shared" si="8"/>
        <v>4.0391073373990588E-2</v>
      </c>
      <c r="I276" s="133">
        <f t="shared" si="8"/>
        <v>0.16266495951121443</v>
      </c>
      <c r="J276" s="133">
        <f t="shared" si="8"/>
        <v>7.526309287150286E-2</v>
      </c>
      <c r="K276" s="133">
        <f t="shared" si="8"/>
        <v>1.9189775037344026E-2</v>
      </c>
      <c r="L276" s="814"/>
      <c r="M276" s="815"/>
    </row>
    <row r="282" spans="1:14" x14ac:dyDescent="0.2">
      <c r="A282" s="808" t="s">
        <v>211</v>
      </c>
      <c r="B282" s="809"/>
      <c r="C282" s="809"/>
      <c r="D282" s="809"/>
    </row>
    <row r="283" spans="1:14" ht="13.5" thickBot="1" x14ac:dyDescent="0.25"/>
    <row r="284" spans="1:14" x14ac:dyDescent="0.2">
      <c r="A284" s="34" t="s">
        <v>129</v>
      </c>
      <c r="B284" s="35"/>
      <c r="C284" s="36">
        <v>1107441</v>
      </c>
      <c r="F284" s="47"/>
    </row>
    <row r="285" spans="1:14" x14ac:dyDescent="0.2">
      <c r="A285" s="37" t="s">
        <v>179</v>
      </c>
      <c r="B285" s="38"/>
      <c r="C285" s="39">
        <v>956812</v>
      </c>
      <c r="E285" s="21"/>
      <c r="F285" s="28"/>
      <c r="H285" s="134"/>
    </row>
    <row r="286" spans="1:14" x14ac:dyDescent="0.2">
      <c r="A286" s="37" t="s">
        <v>180</v>
      </c>
      <c r="B286" s="38"/>
      <c r="C286" s="39">
        <v>150629</v>
      </c>
      <c r="E286" s="21"/>
      <c r="F286" s="28"/>
      <c r="H286" s="135"/>
    </row>
    <row r="287" spans="1:14" x14ac:dyDescent="0.2">
      <c r="A287" s="40" t="s">
        <v>130</v>
      </c>
      <c r="B287" s="41"/>
      <c r="C287" s="42">
        <v>2027373</v>
      </c>
      <c r="F287" s="47"/>
    </row>
    <row r="288" spans="1:14" x14ac:dyDescent="0.2">
      <c r="A288" s="37" t="s">
        <v>181</v>
      </c>
      <c r="B288" s="38"/>
      <c r="C288" s="39">
        <v>1814361</v>
      </c>
      <c r="F288" s="28"/>
    </row>
    <row r="289" spans="1:6" x14ac:dyDescent="0.2">
      <c r="A289" s="37" t="s">
        <v>182</v>
      </c>
      <c r="B289" s="38"/>
      <c r="C289" s="39">
        <v>213012</v>
      </c>
      <c r="F289" s="28"/>
    </row>
    <row r="290" spans="1:6" ht="13.5" customHeight="1" x14ac:dyDescent="0.2">
      <c r="A290" s="40" t="s">
        <v>65</v>
      </c>
      <c r="B290" s="41"/>
      <c r="C290" s="43">
        <v>0.17042245852648966</v>
      </c>
      <c r="F290" s="112"/>
    </row>
    <row r="291" spans="1:6" x14ac:dyDescent="0.2">
      <c r="A291" s="44" t="s">
        <v>3</v>
      </c>
      <c r="B291" s="45"/>
      <c r="C291" s="46">
        <v>1.8306826277878461</v>
      </c>
      <c r="F291" s="112"/>
    </row>
    <row r="292" spans="1:6" x14ac:dyDescent="0.2">
      <c r="A292" s="48" t="s">
        <v>183</v>
      </c>
      <c r="B292" s="49"/>
      <c r="C292" s="50">
        <v>1.896256526883024</v>
      </c>
    </row>
    <row r="293" spans="1:6" ht="13.5" thickBot="1" x14ac:dyDescent="0.25">
      <c r="A293" s="51" t="s">
        <v>184</v>
      </c>
      <c r="B293" s="52"/>
      <c r="C293" s="53">
        <v>1.4141499976764103</v>
      </c>
      <c r="F293" s="123"/>
    </row>
    <row r="311" spans="1:17" ht="15.75" x14ac:dyDescent="0.25">
      <c r="A311" s="807" t="s">
        <v>205</v>
      </c>
      <c r="B311" s="807"/>
      <c r="C311" s="807"/>
      <c r="D311" s="807"/>
      <c r="E311" s="807"/>
      <c r="F311" s="807"/>
      <c r="G311" s="807"/>
      <c r="H311" s="807"/>
      <c r="I311" s="807"/>
      <c r="J311" s="807"/>
      <c r="K311" s="807"/>
      <c r="L311" s="807"/>
      <c r="M311" s="807"/>
      <c r="N311" s="807"/>
    </row>
    <row r="312" spans="1:17" ht="13.5" thickBot="1" x14ac:dyDescent="0.25"/>
    <row r="313" spans="1:17" ht="13.5" thickBot="1" x14ac:dyDescent="0.25">
      <c r="A313" s="56"/>
      <c r="B313" s="56"/>
      <c r="C313" s="84" t="s">
        <v>44</v>
      </c>
      <c r="D313" s="85" t="s">
        <v>45</v>
      </c>
      <c r="E313" s="85" t="s">
        <v>46</v>
      </c>
      <c r="F313" s="85" t="s">
        <v>47</v>
      </c>
      <c r="G313" s="85" t="s">
        <v>48</v>
      </c>
      <c r="H313" s="85" t="s">
        <v>49</v>
      </c>
      <c r="I313" s="86" t="s">
        <v>50</v>
      </c>
      <c r="J313" s="86" t="s">
        <v>51</v>
      </c>
      <c r="K313" s="84" t="s">
        <v>52</v>
      </c>
      <c r="L313" s="86" t="s">
        <v>53</v>
      </c>
      <c r="M313" s="86" t="s">
        <v>54</v>
      </c>
      <c r="N313" s="86" t="s">
        <v>55</v>
      </c>
    </row>
    <row r="314" spans="1:17" s="16" customFormat="1" x14ac:dyDescent="0.2">
      <c r="A314" s="34" t="s">
        <v>72</v>
      </c>
      <c r="B314" s="35"/>
      <c r="C314" s="102">
        <v>38385</v>
      </c>
      <c r="D314" s="102">
        <v>44370</v>
      </c>
      <c r="E314" s="102">
        <v>89016</v>
      </c>
      <c r="F314" s="102">
        <v>79403</v>
      </c>
      <c r="G314" s="102">
        <v>99934</v>
      </c>
      <c r="H314" s="102">
        <v>103877</v>
      </c>
      <c r="I314" s="102">
        <v>121622</v>
      </c>
      <c r="J314" s="102">
        <v>169551</v>
      </c>
      <c r="K314" s="572">
        <v>106058</v>
      </c>
      <c r="L314" s="572">
        <v>91788</v>
      </c>
      <c r="M314" s="572">
        <v>81500</v>
      </c>
      <c r="N314" s="102">
        <v>81937</v>
      </c>
      <c r="O314" s="130">
        <f>SUM(C314:N314)</f>
        <v>1107441</v>
      </c>
      <c r="P314" s="61"/>
      <c r="Q314" s="60"/>
    </row>
    <row r="315" spans="1:17" s="16" customFormat="1" x14ac:dyDescent="0.2">
      <c r="A315" s="37" t="s">
        <v>179</v>
      </c>
      <c r="B315" s="110"/>
      <c r="C315" s="88">
        <v>35972</v>
      </c>
      <c r="D315" s="88">
        <v>41246</v>
      </c>
      <c r="E315" s="88">
        <v>83055</v>
      </c>
      <c r="F315" s="88">
        <v>67017</v>
      </c>
      <c r="G315" s="88">
        <v>78778</v>
      </c>
      <c r="H315" s="88">
        <v>84745</v>
      </c>
      <c r="I315" s="88">
        <v>103100</v>
      </c>
      <c r="J315" s="88">
        <v>147548</v>
      </c>
      <c r="K315" s="573">
        <v>86588</v>
      </c>
      <c r="L315" s="573">
        <v>75565</v>
      </c>
      <c r="M315" s="573">
        <v>76088</v>
      </c>
      <c r="N315" s="88">
        <v>77110</v>
      </c>
      <c r="O315" s="47"/>
      <c r="P315" s="61"/>
      <c r="Q315" s="60"/>
    </row>
    <row r="316" spans="1:17" s="16" customFormat="1" x14ac:dyDescent="0.2">
      <c r="A316" s="37" t="s">
        <v>180</v>
      </c>
      <c r="B316" s="110"/>
      <c r="C316" s="88">
        <v>2413</v>
      </c>
      <c r="D316" s="88">
        <v>3124</v>
      </c>
      <c r="E316" s="88">
        <v>5961</v>
      </c>
      <c r="F316" s="88">
        <v>12386</v>
      </c>
      <c r="G316" s="88">
        <v>21156</v>
      </c>
      <c r="H316" s="88">
        <v>19132</v>
      </c>
      <c r="I316" s="88">
        <v>18522</v>
      </c>
      <c r="J316" s="88">
        <v>22003</v>
      </c>
      <c r="K316" s="573">
        <v>19470</v>
      </c>
      <c r="L316" s="573">
        <v>16223</v>
      </c>
      <c r="M316" s="573">
        <v>5412</v>
      </c>
      <c r="N316" s="88">
        <v>4827</v>
      </c>
      <c r="O316" s="47"/>
      <c r="P316" s="61"/>
      <c r="Q316" s="60"/>
    </row>
    <row r="317" spans="1:17" s="16" customFormat="1" x14ac:dyDescent="0.2">
      <c r="A317" s="40" t="s">
        <v>195</v>
      </c>
      <c r="B317" s="41"/>
      <c r="C317" s="103">
        <v>65560</v>
      </c>
      <c r="D317" s="103">
        <v>74290</v>
      </c>
      <c r="E317" s="103">
        <v>178607</v>
      </c>
      <c r="F317" s="103">
        <v>127246</v>
      </c>
      <c r="G317" s="103">
        <v>151405</v>
      </c>
      <c r="H317" s="103">
        <v>170741</v>
      </c>
      <c r="I317" s="103">
        <v>227251</v>
      </c>
      <c r="J317" s="103">
        <v>388306</v>
      </c>
      <c r="K317" s="574">
        <v>176019</v>
      </c>
      <c r="L317" s="574">
        <v>155763</v>
      </c>
      <c r="M317" s="574">
        <v>141604</v>
      </c>
      <c r="N317" s="103">
        <v>170581</v>
      </c>
      <c r="O317" s="130">
        <f>SUM(C317:N317)</f>
        <v>2027373</v>
      </c>
      <c r="P317" s="61"/>
      <c r="Q317" s="60"/>
    </row>
    <row r="318" spans="1:17" s="16" customFormat="1" x14ac:dyDescent="0.2">
      <c r="A318" s="37" t="s">
        <v>181</v>
      </c>
      <c r="B318" s="41"/>
      <c r="C318" s="88">
        <v>62056</v>
      </c>
      <c r="D318" s="88">
        <v>69014</v>
      </c>
      <c r="E318" s="88">
        <v>170254</v>
      </c>
      <c r="F318" s="88">
        <v>111484</v>
      </c>
      <c r="G318" s="88">
        <v>125943</v>
      </c>
      <c r="H318" s="88">
        <v>144515</v>
      </c>
      <c r="I318" s="88">
        <v>202892</v>
      </c>
      <c r="J318" s="88">
        <v>349438</v>
      </c>
      <c r="K318" s="573">
        <v>147701</v>
      </c>
      <c r="L318" s="573">
        <v>133875</v>
      </c>
      <c r="M318" s="573">
        <v>133947</v>
      </c>
      <c r="N318" s="88">
        <v>163242</v>
      </c>
      <c r="O318" s="47"/>
      <c r="P318" s="61"/>
      <c r="Q318" s="60"/>
    </row>
    <row r="319" spans="1:17" s="16" customFormat="1" x14ac:dyDescent="0.2">
      <c r="A319" s="37" t="s">
        <v>182</v>
      </c>
      <c r="B319" s="41"/>
      <c r="C319" s="88">
        <v>3504</v>
      </c>
      <c r="D319" s="88">
        <v>5276</v>
      </c>
      <c r="E319" s="88">
        <v>8353</v>
      </c>
      <c r="F319" s="88">
        <v>15762</v>
      </c>
      <c r="G319" s="88">
        <v>25462</v>
      </c>
      <c r="H319" s="88">
        <v>26226</v>
      </c>
      <c r="I319" s="88">
        <v>24359</v>
      </c>
      <c r="J319" s="88">
        <v>38868</v>
      </c>
      <c r="K319" s="573">
        <v>28318</v>
      </c>
      <c r="L319" s="573">
        <v>21888</v>
      </c>
      <c r="M319" s="573">
        <v>7657</v>
      </c>
      <c r="N319" s="88">
        <v>7339</v>
      </c>
      <c r="O319" s="47"/>
      <c r="P319" s="61"/>
      <c r="Q319" s="60"/>
    </row>
    <row r="320" spans="1:17" s="16" customFormat="1" x14ac:dyDescent="0.2">
      <c r="A320" s="40" t="s">
        <v>65</v>
      </c>
      <c r="B320" s="41"/>
      <c r="C320" s="104">
        <v>6.8462099499999998E-2</v>
      </c>
      <c r="D320" s="111">
        <v>8.5486765300000003E-2</v>
      </c>
      <c r="E320" s="111">
        <v>0.1758301226</v>
      </c>
      <c r="F320" s="111">
        <v>0.13067833870000001</v>
      </c>
      <c r="G320" s="111">
        <v>0.1481170027</v>
      </c>
      <c r="H320" s="111">
        <v>0.16857552689999999</v>
      </c>
      <c r="I320" s="111">
        <v>0.21725709979999999</v>
      </c>
      <c r="J320" s="111">
        <v>0.36541984820000001</v>
      </c>
      <c r="K320" s="111">
        <v>0.1734461081</v>
      </c>
      <c r="L320" s="111">
        <v>0.15634387769999999</v>
      </c>
      <c r="M320" s="111">
        <v>0.1493784524</v>
      </c>
      <c r="N320" s="104">
        <v>0.1745516386</v>
      </c>
    </row>
    <row r="321" spans="1:17" s="16" customFormat="1" ht="13.5" thickBot="1" x14ac:dyDescent="0.25">
      <c r="A321" s="90" t="s">
        <v>3</v>
      </c>
      <c r="B321" s="91"/>
      <c r="C321" s="127">
        <v>1.7079588380877999</v>
      </c>
      <c r="D321" s="114">
        <v>1.6743295019157001</v>
      </c>
      <c r="E321" s="114">
        <v>2.0064595128965999</v>
      </c>
      <c r="F321" s="114">
        <v>1.6025339092980999</v>
      </c>
      <c r="G321" s="114">
        <v>1.5150499329558</v>
      </c>
      <c r="H321" s="114">
        <v>1.6436843574611999</v>
      </c>
      <c r="I321" s="114">
        <v>1.8685024091036</v>
      </c>
      <c r="J321" s="114">
        <v>2.2902017681995002</v>
      </c>
      <c r="K321" s="575">
        <v>1.6596484942201</v>
      </c>
      <c r="L321" s="575">
        <v>1.6969865341874999</v>
      </c>
      <c r="M321" s="575">
        <v>1.737472392638</v>
      </c>
      <c r="N321" s="127">
        <v>2.0818555719637999</v>
      </c>
      <c r="Q321" s="22"/>
    </row>
    <row r="322" spans="1:17" x14ac:dyDescent="0.2">
      <c r="A322" s="810" t="s">
        <v>206</v>
      </c>
      <c r="B322" s="811"/>
      <c r="C322" s="117">
        <f>+C314/$O314</f>
        <v>3.4660988711813993E-2</v>
      </c>
      <c r="D322" s="117">
        <f t="shared" ref="D322:L322" si="9">+D314/$O314</f>
        <v>4.0065339823972562E-2</v>
      </c>
      <c r="E322" s="117">
        <f t="shared" si="9"/>
        <v>8.0379902857127372E-2</v>
      </c>
      <c r="F322" s="117">
        <f t="shared" si="9"/>
        <v>7.1699530719920967E-2</v>
      </c>
      <c r="G322" s="117">
        <f t="shared" si="9"/>
        <v>9.0238667342097678E-2</v>
      </c>
      <c r="H322" s="117">
        <f>+H314/$O314</f>
        <v>9.3799127899364385E-2</v>
      </c>
      <c r="I322" s="117">
        <f t="shared" si="9"/>
        <v>0.10982255488102752</v>
      </c>
      <c r="J322" s="117">
        <f t="shared" si="9"/>
        <v>0.15310160992775235</v>
      </c>
      <c r="K322" s="117">
        <f t="shared" si="9"/>
        <v>9.5768533041489343E-2</v>
      </c>
      <c r="L322" s="117">
        <f t="shared" si="9"/>
        <v>8.2882970740653455E-2</v>
      </c>
      <c r="M322" s="117">
        <f>+M314/$O314</f>
        <v>7.3593085320120891E-2</v>
      </c>
      <c r="N322" s="117">
        <f>+N314/$O314</f>
        <v>7.3987688734659454E-2</v>
      </c>
      <c r="O322" s="812" t="s">
        <v>207</v>
      </c>
      <c r="P322" s="813"/>
    </row>
    <row r="323" spans="1:17" ht="13.5" thickBot="1" x14ac:dyDescent="0.25">
      <c r="A323" s="816" t="s">
        <v>208</v>
      </c>
      <c r="B323" s="817"/>
      <c r="C323" s="118">
        <f>+C317/$O317</f>
        <v>3.2337413983514626E-2</v>
      </c>
      <c r="D323" s="118">
        <f t="shared" ref="D323:L323" si="10">+D317/$O317</f>
        <v>3.6643479024333458E-2</v>
      </c>
      <c r="E323" s="118">
        <f t="shared" si="10"/>
        <v>8.8097750142672321E-2</v>
      </c>
      <c r="F323" s="118">
        <f t="shared" si="10"/>
        <v>6.2763980777094303E-2</v>
      </c>
      <c r="G323" s="118">
        <f t="shared" si="10"/>
        <v>7.4680386884899821E-2</v>
      </c>
      <c r="H323" s="118">
        <f>+H317/$O317</f>
        <v>8.4217852363625237E-2</v>
      </c>
      <c r="I323" s="118">
        <f t="shared" si="10"/>
        <v>0.11209136157973891</v>
      </c>
      <c r="J323" s="118">
        <f t="shared" si="10"/>
        <v>0.19153160271938119</v>
      </c>
      <c r="K323" s="118">
        <f t="shared" si="10"/>
        <v>8.6821221353939312E-2</v>
      </c>
      <c r="L323" s="118">
        <f t="shared" si="10"/>
        <v>7.6829966661290244E-2</v>
      </c>
      <c r="M323" s="118">
        <f>+M317/$O317</f>
        <v>6.9846052009176401E-2</v>
      </c>
      <c r="N323" s="118">
        <f>+N317/$O317</f>
        <v>8.4138932500334176E-2</v>
      </c>
      <c r="O323" s="814"/>
      <c r="P323" s="815"/>
    </row>
    <row r="349" spans="1:14" ht="15.75" x14ac:dyDescent="0.25">
      <c r="A349" s="807" t="s">
        <v>209</v>
      </c>
      <c r="B349" s="807"/>
      <c r="C349" s="807"/>
      <c r="D349" s="807"/>
      <c r="E349" s="807"/>
      <c r="F349" s="807"/>
      <c r="G349" s="807"/>
      <c r="H349" s="807"/>
      <c r="I349" s="807"/>
      <c r="J349" s="807"/>
      <c r="K349" s="807"/>
      <c r="L349" s="121"/>
      <c r="M349" s="121"/>
      <c r="N349" s="121"/>
    </row>
    <row r="350" spans="1:14" ht="13.5" thickBot="1" x14ac:dyDescent="0.25"/>
    <row r="351" spans="1:14" ht="13.5" thickBot="1" x14ac:dyDescent="0.25">
      <c r="A351" s="56"/>
      <c r="B351" s="56"/>
      <c r="C351" s="84" t="s">
        <v>186</v>
      </c>
      <c r="D351" s="85" t="s">
        <v>6</v>
      </c>
      <c r="E351" s="85" t="s">
        <v>18</v>
      </c>
      <c r="F351" s="85" t="s">
        <v>7</v>
      </c>
      <c r="G351" s="85" t="s">
        <v>8</v>
      </c>
      <c r="H351" s="85" t="s">
        <v>9</v>
      </c>
      <c r="I351" s="86" t="s">
        <v>10</v>
      </c>
      <c r="J351" s="86" t="s">
        <v>11</v>
      </c>
      <c r="K351" s="84" t="s">
        <v>12</v>
      </c>
      <c r="L351" s="665"/>
    </row>
    <row r="352" spans="1:14" s="16" customFormat="1" x14ac:dyDescent="0.2">
      <c r="A352" s="34" t="s">
        <v>72</v>
      </c>
      <c r="B352" s="35"/>
      <c r="C352" s="36">
        <v>149917</v>
      </c>
      <c r="D352" s="36">
        <v>184293</v>
      </c>
      <c r="E352" s="36">
        <v>146704</v>
      </c>
      <c r="F352" s="36">
        <v>60598</v>
      </c>
      <c r="G352" s="36">
        <v>115143</v>
      </c>
      <c r="H352" s="36">
        <v>159579</v>
      </c>
      <c r="I352" s="36">
        <v>100185</v>
      </c>
      <c r="J352" s="36">
        <v>92582</v>
      </c>
      <c r="K352" s="36">
        <v>98440</v>
      </c>
      <c r="L352" s="666">
        <f>SUM(C352:K352)</f>
        <v>1107441</v>
      </c>
      <c r="M352" s="61"/>
    </row>
    <row r="353" spans="1:13" x14ac:dyDescent="0.2">
      <c r="A353" s="37" t="s">
        <v>179</v>
      </c>
      <c r="B353" s="38"/>
      <c r="C353" s="39">
        <v>141616</v>
      </c>
      <c r="D353" s="39">
        <v>145862</v>
      </c>
      <c r="E353" s="39">
        <v>110916</v>
      </c>
      <c r="F353" s="39">
        <v>50111</v>
      </c>
      <c r="G353" s="39">
        <v>104568</v>
      </c>
      <c r="H353" s="39">
        <v>150142</v>
      </c>
      <c r="I353" s="39">
        <v>88921</v>
      </c>
      <c r="J353" s="39">
        <v>74419</v>
      </c>
      <c r="K353" s="39">
        <v>90257</v>
      </c>
      <c r="L353" s="666"/>
      <c r="M353" s="61"/>
    </row>
    <row r="354" spans="1:13" x14ac:dyDescent="0.2">
      <c r="A354" s="37" t="s">
        <v>180</v>
      </c>
      <c r="B354" s="38"/>
      <c r="C354" s="39">
        <v>8301</v>
      </c>
      <c r="D354" s="39">
        <v>38431</v>
      </c>
      <c r="E354" s="39">
        <v>35788</v>
      </c>
      <c r="F354" s="39">
        <v>10487</v>
      </c>
      <c r="G354" s="39">
        <v>10575</v>
      </c>
      <c r="H354" s="39">
        <v>9437</v>
      </c>
      <c r="I354" s="39">
        <v>11264</v>
      </c>
      <c r="J354" s="39">
        <v>18163</v>
      </c>
      <c r="K354" s="39">
        <v>8183</v>
      </c>
      <c r="L354" s="666"/>
      <c r="M354" s="61"/>
    </row>
    <row r="355" spans="1:13" s="16" customFormat="1" x14ac:dyDescent="0.2">
      <c r="A355" s="40" t="s">
        <v>188</v>
      </c>
      <c r="B355" s="41"/>
      <c r="C355" s="42">
        <v>305635</v>
      </c>
      <c r="D355" s="42">
        <v>301191</v>
      </c>
      <c r="E355" s="42">
        <v>265332</v>
      </c>
      <c r="F355" s="42">
        <v>126138</v>
      </c>
      <c r="G355" s="42">
        <v>222441</v>
      </c>
      <c r="H355" s="42">
        <v>288137</v>
      </c>
      <c r="I355" s="42">
        <v>205316</v>
      </c>
      <c r="J355" s="42">
        <v>145237</v>
      </c>
      <c r="K355" s="42">
        <v>167946</v>
      </c>
      <c r="L355" s="666">
        <f>SUM(C355:K355)</f>
        <v>2027373</v>
      </c>
      <c r="M355" s="61"/>
    </row>
    <row r="356" spans="1:13" x14ac:dyDescent="0.2">
      <c r="A356" s="37" t="s">
        <v>181</v>
      </c>
      <c r="B356" s="38"/>
      <c r="C356" s="39">
        <v>290306</v>
      </c>
      <c r="D356" s="39">
        <v>253113</v>
      </c>
      <c r="E356" s="39">
        <v>219291</v>
      </c>
      <c r="F356" s="39">
        <v>110890</v>
      </c>
      <c r="G356" s="39">
        <v>206069</v>
      </c>
      <c r="H356" s="39">
        <v>273680</v>
      </c>
      <c r="I356" s="39">
        <v>185554</v>
      </c>
      <c r="J356" s="39">
        <v>117492</v>
      </c>
      <c r="K356" s="39">
        <v>157966</v>
      </c>
      <c r="L356" s="666"/>
      <c r="M356" s="61"/>
    </row>
    <row r="357" spans="1:13" x14ac:dyDescent="0.2">
      <c r="A357" s="37" t="s">
        <v>182</v>
      </c>
      <c r="B357" s="38"/>
      <c r="C357" s="39">
        <v>15329</v>
      </c>
      <c r="D357" s="39">
        <v>48078</v>
      </c>
      <c r="E357" s="39">
        <v>46041</v>
      </c>
      <c r="F357" s="39">
        <v>15248</v>
      </c>
      <c r="G357" s="39">
        <v>16372</v>
      </c>
      <c r="H357" s="39">
        <v>14457</v>
      </c>
      <c r="I357" s="39">
        <v>19762</v>
      </c>
      <c r="J357" s="39">
        <v>27745</v>
      </c>
      <c r="K357" s="39">
        <v>9980</v>
      </c>
      <c r="L357" s="666"/>
      <c r="M357" s="61"/>
    </row>
    <row r="358" spans="1:13" s="16" customFormat="1" x14ac:dyDescent="0.2">
      <c r="A358" s="40" t="s">
        <v>65</v>
      </c>
      <c r="B358" s="41"/>
      <c r="C358" s="43">
        <v>0.1255943620880402</v>
      </c>
      <c r="D358" s="43">
        <v>0.1937977648466408</v>
      </c>
      <c r="E358" s="43">
        <v>0.18797395350301588</v>
      </c>
      <c r="F358" s="43">
        <v>0.15628892307244069</v>
      </c>
      <c r="G358" s="43">
        <v>0.14785864977955657</v>
      </c>
      <c r="H358" s="43">
        <v>0.21665666321456892</v>
      </c>
      <c r="I358" s="43">
        <v>0.16158721346238955</v>
      </c>
      <c r="J358" s="43">
        <v>0.19627648858780081</v>
      </c>
      <c r="K358" s="43">
        <v>0.19138001407558175</v>
      </c>
      <c r="L358" s="666"/>
      <c r="M358" s="60"/>
    </row>
    <row r="359" spans="1:13" s="16" customFormat="1" ht="13.5" thickBot="1" x14ac:dyDescent="0.25">
      <c r="A359" s="90" t="s">
        <v>3</v>
      </c>
      <c r="B359" s="91"/>
      <c r="C359" s="122">
        <v>2.0386947444252486</v>
      </c>
      <c r="D359" s="122">
        <v>1.634305155377578</v>
      </c>
      <c r="E359" s="122">
        <v>1.8086214418148108</v>
      </c>
      <c r="F359" s="122">
        <v>2.0815538466616061</v>
      </c>
      <c r="G359" s="122">
        <v>1.9318673301894167</v>
      </c>
      <c r="H359" s="122">
        <v>1.8056072540873171</v>
      </c>
      <c r="I359" s="122">
        <v>2.049368667964266</v>
      </c>
      <c r="J359" s="122">
        <v>1.5687390637488929</v>
      </c>
      <c r="K359" s="122">
        <v>1.7060747663551401</v>
      </c>
      <c r="L359" s="667"/>
      <c r="M359" s="60"/>
    </row>
    <row r="364" spans="1:13" x14ac:dyDescent="0.2">
      <c r="A364" s="808" t="s">
        <v>212</v>
      </c>
      <c r="B364" s="809"/>
      <c r="C364" s="809"/>
      <c r="D364" s="809"/>
    </row>
    <row r="365" spans="1:13" ht="13.5" thickBot="1" x14ac:dyDescent="0.25"/>
    <row r="366" spans="1:13" x14ac:dyDescent="0.2">
      <c r="A366" s="34" t="s">
        <v>129</v>
      </c>
      <c r="B366" s="35"/>
      <c r="C366" s="36">
        <v>521029</v>
      </c>
      <c r="F366" s="47"/>
    </row>
    <row r="367" spans="1:13" x14ac:dyDescent="0.2">
      <c r="A367" s="37" t="s">
        <v>179</v>
      </c>
      <c r="B367" s="38"/>
      <c r="C367" s="39">
        <v>249768</v>
      </c>
      <c r="E367" s="21"/>
      <c r="F367" s="28"/>
      <c r="H367" s="134"/>
    </row>
    <row r="368" spans="1:13" x14ac:dyDescent="0.2">
      <c r="A368" s="37" t="s">
        <v>180</v>
      </c>
      <c r="B368" s="38"/>
      <c r="C368" s="39">
        <v>271261</v>
      </c>
      <c r="E368" s="21"/>
      <c r="F368" s="28"/>
      <c r="H368" s="135"/>
    </row>
    <row r="369" spans="1:6" x14ac:dyDescent="0.2">
      <c r="A369" s="40" t="s">
        <v>130</v>
      </c>
      <c r="B369" s="41"/>
      <c r="C369" s="42">
        <v>754073</v>
      </c>
      <c r="F369" s="47"/>
    </row>
    <row r="370" spans="1:6" x14ac:dyDescent="0.2">
      <c r="A370" s="37" t="s">
        <v>181</v>
      </c>
      <c r="B370" s="38"/>
      <c r="C370" s="39">
        <v>449295</v>
      </c>
      <c r="F370" s="28"/>
    </row>
    <row r="371" spans="1:6" x14ac:dyDescent="0.2">
      <c r="A371" s="37" t="s">
        <v>182</v>
      </c>
      <c r="B371" s="38"/>
      <c r="C371" s="39">
        <v>304778</v>
      </c>
      <c r="F371" s="28"/>
    </row>
    <row r="372" spans="1:6" ht="13.5" customHeight="1" x14ac:dyDescent="0.2">
      <c r="A372" s="40" t="s">
        <v>65</v>
      </c>
      <c r="B372" s="41"/>
      <c r="C372" s="43">
        <v>0.19740772733434106</v>
      </c>
      <c r="F372" s="112"/>
    </row>
    <row r="373" spans="1:6" x14ac:dyDescent="0.2">
      <c r="A373" s="44" t="s">
        <v>3</v>
      </c>
      <c r="B373" s="45"/>
      <c r="C373" s="46">
        <v>1.4472764471843218</v>
      </c>
      <c r="F373" s="112"/>
    </row>
    <row r="374" spans="1:6" x14ac:dyDescent="0.2">
      <c r="A374" s="48" t="s">
        <v>183</v>
      </c>
      <c r="B374" s="49"/>
      <c r="C374" s="50">
        <v>1.7988493321802632</v>
      </c>
    </row>
    <row r="375" spans="1:6" ht="13.5" thickBot="1" x14ac:dyDescent="0.25">
      <c r="A375" s="51" t="s">
        <v>184</v>
      </c>
      <c r="B375" s="52"/>
      <c r="C375" s="53">
        <v>1.1235599662317841</v>
      </c>
      <c r="F375" s="123"/>
    </row>
    <row r="396" spans="1:17" ht="15.75" x14ac:dyDescent="0.25">
      <c r="A396" s="807" t="s">
        <v>205</v>
      </c>
      <c r="B396" s="807"/>
      <c r="C396" s="807"/>
      <c r="D396" s="807"/>
      <c r="E396" s="807"/>
      <c r="F396" s="807"/>
      <c r="G396" s="807"/>
      <c r="H396" s="807"/>
      <c r="I396" s="807"/>
      <c r="J396" s="807"/>
      <c r="K396" s="807"/>
      <c r="L396" s="807"/>
      <c r="M396" s="807"/>
      <c r="N396" s="807"/>
    </row>
    <row r="397" spans="1:17" ht="13.5" thickBot="1" x14ac:dyDescent="0.25"/>
    <row r="398" spans="1:17" ht="13.5" thickBot="1" x14ac:dyDescent="0.25">
      <c r="A398" s="56"/>
      <c r="B398" s="56"/>
      <c r="C398" s="84" t="s">
        <v>44</v>
      </c>
      <c r="D398" s="85" t="s">
        <v>45</v>
      </c>
      <c r="E398" s="85" t="s">
        <v>46</v>
      </c>
      <c r="F398" s="85" t="s">
        <v>47</v>
      </c>
      <c r="G398" s="85" t="s">
        <v>48</v>
      </c>
      <c r="H398" s="85" t="s">
        <v>49</v>
      </c>
      <c r="I398" s="86" t="s">
        <v>50</v>
      </c>
      <c r="J398" s="86" t="s">
        <v>51</v>
      </c>
      <c r="K398" s="84" t="s">
        <v>52</v>
      </c>
      <c r="L398" s="86" t="s">
        <v>53</v>
      </c>
      <c r="M398" s="86" t="s">
        <v>54</v>
      </c>
      <c r="N398" s="86" t="s">
        <v>55</v>
      </c>
    </row>
    <row r="399" spans="1:17" s="16" customFormat="1" x14ac:dyDescent="0.2">
      <c r="A399" s="34" t="s">
        <v>72</v>
      </c>
      <c r="B399" s="35"/>
      <c r="C399" s="102">
        <v>6170</v>
      </c>
      <c r="D399" s="102">
        <v>7855</v>
      </c>
      <c r="E399" s="102">
        <v>21027</v>
      </c>
      <c r="F399" s="102">
        <v>47769</v>
      </c>
      <c r="G399" s="102">
        <v>84388</v>
      </c>
      <c r="H399" s="102">
        <v>61901</v>
      </c>
      <c r="I399" s="102">
        <v>54064</v>
      </c>
      <c r="J399" s="102">
        <v>68722</v>
      </c>
      <c r="K399" s="572">
        <v>74007</v>
      </c>
      <c r="L399" s="572">
        <v>53981</v>
      </c>
      <c r="M399" s="572">
        <v>27408</v>
      </c>
      <c r="N399" s="102">
        <v>13737</v>
      </c>
      <c r="O399" s="130">
        <f>SUM(C399:N399)</f>
        <v>521029</v>
      </c>
      <c r="P399" s="61"/>
      <c r="Q399" s="60"/>
    </row>
    <row r="400" spans="1:17" s="16" customFormat="1" x14ac:dyDescent="0.2">
      <c r="A400" s="37" t="s">
        <v>179</v>
      </c>
      <c r="B400" s="110"/>
      <c r="C400" s="88">
        <v>4833</v>
      </c>
      <c r="D400" s="88">
        <v>6570</v>
      </c>
      <c r="E400" s="88">
        <v>15747</v>
      </c>
      <c r="F400" s="88">
        <v>22566</v>
      </c>
      <c r="G400" s="88">
        <v>30052</v>
      </c>
      <c r="H400" s="88">
        <v>27834</v>
      </c>
      <c r="I400" s="88">
        <v>26980</v>
      </c>
      <c r="J400" s="88">
        <v>39877</v>
      </c>
      <c r="K400" s="573">
        <v>24784</v>
      </c>
      <c r="L400" s="573">
        <v>20513</v>
      </c>
      <c r="M400" s="573">
        <v>19311</v>
      </c>
      <c r="N400" s="88">
        <v>10701</v>
      </c>
      <c r="O400" s="47"/>
      <c r="P400" s="61"/>
      <c r="Q400" s="60"/>
    </row>
    <row r="401" spans="1:17" s="16" customFormat="1" x14ac:dyDescent="0.2">
      <c r="A401" s="37" t="s">
        <v>180</v>
      </c>
      <c r="B401" s="110"/>
      <c r="C401" s="88">
        <v>1337</v>
      </c>
      <c r="D401" s="88">
        <v>1285</v>
      </c>
      <c r="E401" s="88">
        <v>5280</v>
      </c>
      <c r="F401" s="88">
        <v>25203</v>
      </c>
      <c r="G401" s="88">
        <v>54336</v>
      </c>
      <c r="H401" s="88">
        <v>34067</v>
      </c>
      <c r="I401" s="88">
        <v>27084</v>
      </c>
      <c r="J401" s="88">
        <v>28845</v>
      </c>
      <c r="K401" s="573">
        <v>49223</v>
      </c>
      <c r="L401" s="573">
        <v>33468</v>
      </c>
      <c r="M401" s="573">
        <v>8097</v>
      </c>
      <c r="N401" s="88">
        <v>3036</v>
      </c>
      <c r="O401" s="47"/>
      <c r="P401" s="61"/>
      <c r="Q401" s="60"/>
    </row>
    <row r="402" spans="1:17" s="16" customFormat="1" x14ac:dyDescent="0.2">
      <c r="A402" s="40" t="s">
        <v>195</v>
      </c>
      <c r="B402" s="41"/>
      <c r="C402" s="103">
        <v>10853</v>
      </c>
      <c r="D402" s="103">
        <v>14535</v>
      </c>
      <c r="E402" s="103">
        <v>41642</v>
      </c>
      <c r="F402" s="103">
        <v>60176</v>
      </c>
      <c r="G402" s="103">
        <v>108235</v>
      </c>
      <c r="H402" s="103">
        <v>89572</v>
      </c>
      <c r="I402" s="103">
        <v>87923</v>
      </c>
      <c r="J402" s="103">
        <v>116201</v>
      </c>
      <c r="K402" s="574">
        <v>91627</v>
      </c>
      <c r="L402" s="574">
        <v>73810</v>
      </c>
      <c r="M402" s="574">
        <v>36433</v>
      </c>
      <c r="N402" s="103">
        <v>23066</v>
      </c>
      <c r="O402" s="130">
        <f>SUM(C402:N402)</f>
        <v>754073</v>
      </c>
      <c r="P402" s="61"/>
      <c r="Q402" s="60"/>
    </row>
    <row r="403" spans="1:17" s="16" customFormat="1" x14ac:dyDescent="0.2">
      <c r="A403" s="37" t="s">
        <v>181</v>
      </c>
      <c r="B403" s="41"/>
      <c r="C403" s="88">
        <v>9298</v>
      </c>
      <c r="D403" s="88">
        <v>13005</v>
      </c>
      <c r="E403" s="88">
        <v>34656</v>
      </c>
      <c r="F403" s="88">
        <v>33751</v>
      </c>
      <c r="G403" s="88">
        <v>49061</v>
      </c>
      <c r="H403" s="88">
        <v>51956</v>
      </c>
      <c r="I403" s="88">
        <v>57141</v>
      </c>
      <c r="J403" s="88">
        <v>82429</v>
      </c>
      <c r="K403" s="573">
        <v>36783</v>
      </c>
      <c r="L403" s="573">
        <v>34502</v>
      </c>
      <c r="M403" s="573">
        <v>27592</v>
      </c>
      <c r="N403" s="88">
        <v>19121</v>
      </c>
      <c r="O403" s="47"/>
      <c r="P403" s="61"/>
      <c r="Q403" s="60"/>
    </row>
    <row r="404" spans="1:17" s="16" customFormat="1" x14ac:dyDescent="0.2">
      <c r="A404" s="37" t="s">
        <v>182</v>
      </c>
      <c r="B404" s="41"/>
      <c r="C404" s="88">
        <v>1555</v>
      </c>
      <c r="D404" s="88">
        <v>1530</v>
      </c>
      <c r="E404" s="88">
        <v>6986</v>
      </c>
      <c r="F404" s="88">
        <v>26425</v>
      </c>
      <c r="G404" s="88">
        <v>59174</v>
      </c>
      <c r="H404" s="88">
        <v>37616</v>
      </c>
      <c r="I404" s="88">
        <v>30782</v>
      </c>
      <c r="J404" s="88">
        <v>33772</v>
      </c>
      <c r="K404" s="573">
        <v>54844</v>
      </c>
      <c r="L404" s="573">
        <v>39308</v>
      </c>
      <c r="M404" s="573">
        <v>8841</v>
      </c>
      <c r="N404" s="88">
        <v>3945</v>
      </c>
      <c r="O404" s="47"/>
      <c r="P404" s="61"/>
      <c r="Q404" s="60"/>
    </row>
    <row r="405" spans="1:17" s="16" customFormat="1" x14ac:dyDescent="0.2">
      <c r="A405" s="40" t="s">
        <v>65</v>
      </c>
      <c r="B405" s="41"/>
      <c r="C405" s="104">
        <v>5.0677672999999999E-2</v>
      </c>
      <c r="D405" s="111">
        <v>7.4644086400000004E-2</v>
      </c>
      <c r="E405" s="111">
        <v>0.13586560589999999</v>
      </c>
      <c r="F405" s="111">
        <v>0.18127312130000001</v>
      </c>
      <c r="G405" s="111">
        <v>0.30452618180000002</v>
      </c>
      <c r="H405" s="111">
        <v>0.246434291</v>
      </c>
      <c r="I405" s="111">
        <v>0.2273069452</v>
      </c>
      <c r="J405" s="111">
        <v>0.28387889999999999</v>
      </c>
      <c r="K405" s="111">
        <v>0.25766687780000003</v>
      </c>
      <c r="L405" s="111">
        <v>0.203100062</v>
      </c>
      <c r="M405" s="111">
        <v>0.11734136000000001</v>
      </c>
      <c r="N405" s="104">
        <v>0.1011661244</v>
      </c>
    </row>
    <row r="406" spans="1:17" s="16" customFormat="1" ht="13.5" thickBot="1" x14ac:dyDescent="0.25">
      <c r="A406" s="90" t="s">
        <v>3</v>
      </c>
      <c r="B406" s="91"/>
      <c r="C406" s="127">
        <v>1.7589951377634001</v>
      </c>
      <c r="D406" s="114">
        <v>1.8504137492043</v>
      </c>
      <c r="E406" s="114">
        <v>1.9804061444809</v>
      </c>
      <c r="F406" s="114">
        <v>1.2597291130231001</v>
      </c>
      <c r="G406" s="114">
        <v>1.2825875716927</v>
      </c>
      <c r="H406" s="114">
        <v>1.4470202419992999</v>
      </c>
      <c r="I406" s="114">
        <v>1.6262762651672</v>
      </c>
      <c r="J406" s="114">
        <v>1.6908850149879</v>
      </c>
      <c r="K406" s="575">
        <v>1.2380855864986</v>
      </c>
      <c r="L406" s="575">
        <v>1.3673329504826</v>
      </c>
      <c r="M406" s="575">
        <v>1.3292834208990001</v>
      </c>
      <c r="N406" s="127">
        <v>1.6791147994466999</v>
      </c>
      <c r="Q406" s="22"/>
    </row>
    <row r="407" spans="1:17" x14ac:dyDescent="0.2">
      <c r="A407" s="810" t="s">
        <v>206</v>
      </c>
      <c r="B407" s="811"/>
      <c r="C407" s="117">
        <f>+C399/$O399</f>
        <v>1.184195121576726E-2</v>
      </c>
      <c r="D407" s="117">
        <f t="shared" ref="D407:L407" si="11">+D399/$O399</f>
        <v>1.5075936272261238E-2</v>
      </c>
      <c r="E407" s="117">
        <f t="shared" si="11"/>
        <v>4.0356678802907324E-2</v>
      </c>
      <c r="F407" s="117">
        <f t="shared" si="11"/>
        <v>9.1682036892380275E-2</v>
      </c>
      <c r="G407" s="117">
        <f t="shared" si="11"/>
        <v>0.16196411332190722</v>
      </c>
      <c r="H407" s="117">
        <f>+H399/$O399</f>
        <v>0.11880528722969355</v>
      </c>
      <c r="I407" s="117">
        <f t="shared" si="11"/>
        <v>0.10376389797880732</v>
      </c>
      <c r="J407" s="117">
        <f t="shared" si="11"/>
        <v>0.131896689051857</v>
      </c>
      <c r="K407" s="117">
        <f t="shared" si="11"/>
        <v>0.14204007838335295</v>
      </c>
      <c r="L407" s="117">
        <f t="shared" si="11"/>
        <v>0.10360459782468923</v>
      </c>
      <c r="M407" s="117">
        <f>+M399/$O399</f>
        <v>5.260359788034831E-2</v>
      </c>
      <c r="N407" s="117">
        <f>+N399/$O399</f>
        <v>2.636513514602834E-2</v>
      </c>
      <c r="O407" s="812" t="s">
        <v>207</v>
      </c>
      <c r="P407" s="813"/>
    </row>
    <row r="408" spans="1:17" ht="13.5" thickBot="1" x14ac:dyDescent="0.25">
      <c r="A408" s="816" t="s">
        <v>208</v>
      </c>
      <c r="B408" s="817"/>
      <c r="C408" s="118">
        <f>+C402/$O402</f>
        <v>1.4392505765356936E-2</v>
      </c>
      <c r="D408" s="118">
        <f t="shared" ref="D408:L408" si="12">+D402/$O402</f>
        <v>1.9275322150507975E-2</v>
      </c>
      <c r="E408" s="118">
        <f t="shared" si="12"/>
        <v>5.5222770209250295E-2</v>
      </c>
      <c r="F408" s="118">
        <f t="shared" si="12"/>
        <v>7.9801292447813407E-2</v>
      </c>
      <c r="G408" s="118">
        <f t="shared" si="12"/>
        <v>0.14353384884487311</v>
      </c>
      <c r="H408" s="118">
        <f>+H402/$O402</f>
        <v>0.11878425563572757</v>
      </c>
      <c r="I408" s="118">
        <f t="shared" si="12"/>
        <v>0.11659746470169334</v>
      </c>
      <c r="J408" s="118">
        <f t="shared" si="12"/>
        <v>0.1540978128112265</v>
      </c>
      <c r="K408" s="118">
        <f t="shared" si="12"/>
        <v>0.12150945598105223</v>
      </c>
      <c r="L408" s="118">
        <f t="shared" si="12"/>
        <v>9.7881770067354226E-2</v>
      </c>
      <c r="M408" s="118">
        <f>+M402/$O402</f>
        <v>4.8314950939763124E-2</v>
      </c>
      <c r="N408" s="118">
        <f>+N402/$O402</f>
        <v>3.0588550445381283E-2</v>
      </c>
      <c r="O408" s="814"/>
      <c r="P408" s="815"/>
    </row>
    <row r="434" spans="1:14" ht="15.75" x14ac:dyDescent="0.25">
      <c r="A434" s="807" t="s">
        <v>209</v>
      </c>
      <c r="B434" s="807"/>
      <c r="C434" s="807"/>
      <c r="D434" s="807"/>
      <c r="E434" s="807"/>
      <c r="F434" s="807"/>
      <c r="G434" s="807"/>
      <c r="H434" s="807"/>
      <c r="I434" s="807"/>
      <c r="J434" s="807"/>
      <c r="K434" s="807"/>
      <c r="L434" s="121"/>
      <c r="M434" s="121"/>
      <c r="N434" s="121"/>
    </row>
    <row r="435" spans="1:14" ht="13.5" thickBot="1" x14ac:dyDescent="0.25"/>
    <row r="436" spans="1:14" ht="13.5" thickBot="1" x14ac:dyDescent="0.25">
      <c r="A436" s="56"/>
      <c r="B436" s="56"/>
      <c r="C436" s="84" t="s">
        <v>186</v>
      </c>
      <c r="D436" s="85" t="s">
        <v>6</v>
      </c>
      <c r="E436" s="85" t="s">
        <v>18</v>
      </c>
      <c r="F436" s="85" t="s">
        <v>7</v>
      </c>
      <c r="G436" s="85" t="s">
        <v>8</v>
      </c>
      <c r="H436" s="85" t="s">
        <v>9</v>
      </c>
      <c r="I436" s="86" t="s">
        <v>10</v>
      </c>
      <c r="J436" s="86" t="s">
        <v>11</v>
      </c>
      <c r="K436" s="84" t="s">
        <v>12</v>
      </c>
      <c r="L436" s="665"/>
    </row>
    <row r="437" spans="1:14" s="16" customFormat="1" x14ac:dyDescent="0.2">
      <c r="A437" s="34" t="s">
        <v>72</v>
      </c>
      <c r="B437" s="35"/>
      <c r="C437" s="36">
        <v>12460</v>
      </c>
      <c r="D437" s="36">
        <v>124972</v>
      </c>
      <c r="E437" s="36">
        <v>240206</v>
      </c>
      <c r="F437" s="36">
        <v>56756</v>
      </c>
      <c r="G437" s="36">
        <v>12187</v>
      </c>
      <c r="H437" s="36">
        <v>32778</v>
      </c>
      <c r="I437" s="36">
        <v>10246</v>
      </c>
      <c r="J437" s="36">
        <v>25596</v>
      </c>
      <c r="K437" s="36">
        <v>5828</v>
      </c>
      <c r="L437" s="666">
        <f>SUM(C437:K437)</f>
        <v>521029</v>
      </c>
      <c r="M437" s="61"/>
    </row>
    <row r="438" spans="1:14" x14ac:dyDescent="0.2">
      <c r="A438" s="37" t="s">
        <v>179</v>
      </c>
      <c r="B438" s="38"/>
      <c r="C438" s="39">
        <v>9272</v>
      </c>
      <c r="D438" s="39">
        <v>55313</v>
      </c>
      <c r="E438" s="39">
        <v>95130</v>
      </c>
      <c r="F438" s="39">
        <v>13493</v>
      </c>
      <c r="G438" s="39">
        <v>8643</v>
      </c>
      <c r="H438" s="39">
        <v>32151</v>
      </c>
      <c r="I438" s="39">
        <v>9985</v>
      </c>
      <c r="J438" s="39">
        <v>23593</v>
      </c>
      <c r="K438" s="39">
        <v>2188</v>
      </c>
      <c r="L438" s="666"/>
      <c r="M438" s="61"/>
    </row>
    <row r="439" spans="1:14" x14ac:dyDescent="0.2">
      <c r="A439" s="37" t="s">
        <v>180</v>
      </c>
      <c r="B439" s="38"/>
      <c r="C439" s="39">
        <v>3188</v>
      </c>
      <c r="D439" s="39">
        <v>69659</v>
      </c>
      <c r="E439" s="39">
        <v>145076</v>
      </c>
      <c r="F439" s="39">
        <v>43263</v>
      </c>
      <c r="G439" s="39">
        <v>3544</v>
      </c>
      <c r="H439" s="39">
        <v>627</v>
      </c>
      <c r="I439" s="39">
        <v>261</v>
      </c>
      <c r="J439" s="39">
        <v>2003</v>
      </c>
      <c r="K439" s="39">
        <v>3640</v>
      </c>
      <c r="L439" s="666"/>
      <c r="M439" s="61"/>
    </row>
    <row r="440" spans="1:14" s="16" customFormat="1" x14ac:dyDescent="0.2">
      <c r="A440" s="40" t="s">
        <v>188</v>
      </c>
      <c r="B440" s="41"/>
      <c r="C440" s="42">
        <v>28434</v>
      </c>
      <c r="D440" s="42">
        <v>187112</v>
      </c>
      <c r="E440" s="42">
        <v>300528</v>
      </c>
      <c r="F440" s="42">
        <v>61630</v>
      </c>
      <c r="G440" s="42">
        <v>18035</v>
      </c>
      <c r="H440" s="42">
        <v>70703</v>
      </c>
      <c r="I440" s="42">
        <v>19949</v>
      </c>
      <c r="J440" s="42">
        <v>61854</v>
      </c>
      <c r="K440" s="42">
        <v>5828</v>
      </c>
      <c r="L440" s="666">
        <f>SUM(C440:K440)</f>
        <v>754073</v>
      </c>
      <c r="M440" s="61"/>
    </row>
    <row r="441" spans="1:14" x14ac:dyDescent="0.2">
      <c r="A441" s="37" t="s">
        <v>181</v>
      </c>
      <c r="B441" s="38"/>
      <c r="C441" s="39">
        <v>22482</v>
      </c>
      <c r="D441" s="39">
        <v>107358</v>
      </c>
      <c r="E441" s="39">
        <v>142089</v>
      </c>
      <c r="F441" s="39">
        <v>17829</v>
      </c>
      <c r="G441" s="39">
        <v>13360</v>
      </c>
      <c r="H441" s="39">
        <v>69069</v>
      </c>
      <c r="I441" s="39">
        <v>19515</v>
      </c>
      <c r="J441" s="39">
        <v>55405</v>
      </c>
      <c r="K441" s="39">
        <v>2188</v>
      </c>
      <c r="L441" s="666"/>
      <c r="M441" s="61"/>
    </row>
    <row r="442" spans="1:14" x14ac:dyDescent="0.2">
      <c r="A442" s="37" t="s">
        <v>182</v>
      </c>
      <c r="B442" s="38"/>
      <c r="C442" s="39">
        <v>5952</v>
      </c>
      <c r="D442" s="39">
        <v>79754</v>
      </c>
      <c r="E442" s="39">
        <v>158439</v>
      </c>
      <c r="F442" s="39">
        <v>43801</v>
      </c>
      <c r="G442" s="39">
        <v>4675</v>
      </c>
      <c r="H442" s="39">
        <v>1634</v>
      </c>
      <c r="I442" s="39">
        <v>434</v>
      </c>
      <c r="J442" s="39">
        <v>6449</v>
      </c>
      <c r="K442" s="39">
        <v>3640</v>
      </c>
      <c r="L442" s="666"/>
      <c r="M442" s="61"/>
    </row>
    <row r="443" spans="1:14" s="16" customFormat="1" x14ac:dyDescent="0.2">
      <c r="A443" s="40" t="s">
        <v>65</v>
      </c>
      <c r="B443" s="41"/>
      <c r="C443" s="43">
        <v>0.10741535041553398</v>
      </c>
      <c r="D443" s="43">
        <v>0.22081072383325279</v>
      </c>
      <c r="E443" s="43">
        <v>0.24712595056485531</v>
      </c>
      <c r="F443" s="43">
        <v>0.21588247589939941</v>
      </c>
      <c r="G443" s="43">
        <v>0.11894808558491735</v>
      </c>
      <c r="H443" s="43">
        <v>0.14655469284562819</v>
      </c>
      <c r="I443" s="43">
        <v>0.10345923984700715</v>
      </c>
      <c r="J443" s="43">
        <v>0.17788229693747293</v>
      </c>
      <c r="K443" s="43">
        <v>0.13852109641987695</v>
      </c>
      <c r="L443" s="666"/>
      <c r="M443" s="60"/>
    </row>
    <row r="444" spans="1:14" s="16" customFormat="1" ht="13.5" thickBot="1" x14ac:dyDescent="0.25">
      <c r="A444" s="90" t="s">
        <v>3</v>
      </c>
      <c r="B444" s="91"/>
      <c r="C444" s="122">
        <v>2.2820224719101123</v>
      </c>
      <c r="D444" s="122">
        <v>1.4972313798290817</v>
      </c>
      <c r="E444" s="122">
        <v>1.2511261167497898</v>
      </c>
      <c r="F444" s="122">
        <v>1.0858763831136795</v>
      </c>
      <c r="G444" s="122">
        <v>1.4798555838188234</v>
      </c>
      <c r="H444" s="122">
        <v>2.1570260540606503</v>
      </c>
      <c r="I444" s="122">
        <v>1.9470037087643959</v>
      </c>
      <c r="J444" s="122">
        <v>2.4165494608532585</v>
      </c>
      <c r="K444" s="122">
        <v>1</v>
      </c>
      <c r="L444" s="667"/>
      <c r="M444" s="60"/>
    </row>
    <row r="445" spans="1:14" x14ac:dyDescent="0.2">
      <c r="L445" s="665"/>
    </row>
    <row r="449" spans="1:8" x14ac:dyDescent="0.2">
      <c r="A449" s="808" t="s">
        <v>213</v>
      </c>
      <c r="B449" s="809"/>
      <c r="C449" s="809"/>
      <c r="D449" s="809"/>
    </row>
    <row r="450" spans="1:8" ht="13.5" thickBot="1" x14ac:dyDescent="0.25"/>
    <row r="451" spans="1:8" x14ac:dyDescent="0.2">
      <c r="A451" s="34" t="s">
        <v>129</v>
      </c>
      <c r="B451" s="35"/>
      <c r="C451" s="36">
        <v>556265</v>
      </c>
      <c r="F451" s="47"/>
    </row>
    <row r="452" spans="1:8" x14ac:dyDescent="0.2">
      <c r="A452" s="37" t="s">
        <v>179</v>
      </c>
      <c r="B452" s="38"/>
      <c r="C452" s="39">
        <v>469393</v>
      </c>
      <c r="E452" s="21"/>
      <c r="F452" s="28"/>
      <c r="H452" s="134"/>
    </row>
    <row r="453" spans="1:8" x14ac:dyDescent="0.2">
      <c r="A453" s="37" t="s">
        <v>180</v>
      </c>
      <c r="B453" s="38"/>
      <c r="C453" s="39">
        <v>86872</v>
      </c>
      <c r="E453" s="21"/>
      <c r="F453" s="28"/>
      <c r="H453" s="135"/>
    </row>
    <row r="454" spans="1:8" x14ac:dyDescent="0.2">
      <c r="A454" s="40" t="s">
        <v>130</v>
      </c>
      <c r="B454" s="41"/>
      <c r="C454" s="42">
        <v>1187659</v>
      </c>
      <c r="F454" s="47"/>
    </row>
    <row r="455" spans="1:8" x14ac:dyDescent="0.2">
      <c r="A455" s="37" t="s">
        <v>181</v>
      </c>
      <c r="B455" s="38"/>
      <c r="C455" s="39">
        <v>994401</v>
      </c>
      <c r="F455" s="28"/>
    </row>
    <row r="456" spans="1:8" x14ac:dyDescent="0.2">
      <c r="A456" s="37" t="s">
        <v>182</v>
      </c>
      <c r="B456" s="38"/>
      <c r="C456" s="39">
        <v>193258</v>
      </c>
      <c r="F456" s="28"/>
    </row>
    <row r="457" spans="1:8" ht="13.5" customHeight="1" x14ac:dyDescent="0.2">
      <c r="A457" s="40" t="s">
        <v>65</v>
      </c>
      <c r="B457" s="41"/>
      <c r="C457" s="43">
        <v>0.15545839409856865</v>
      </c>
      <c r="F457" s="112"/>
    </row>
    <row r="458" spans="1:8" x14ac:dyDescent="0.2">
      <c r="A458" s="44" t="s">
        <v>3</v>
      </c>
      <c r="B458" s="45"/>
      <c r="C458" s="46">
        <v>2.1350597287264166</v>
      </c>
      <c r="F458" s="112"/>
    </row>
    <row r="459" spans="1:8" x14ac:dyDescent="0.2">
      <c r="A459" s="48" t="s">
        <v>183</v>
      </c>
      <c r="B459" s="49"/>
      <c r="C459" s="50">
        <v>2.1184828065182053</v>
      </c>
    </row>
    <row r="460" spans="1:8" ht="13.5" thickBot="1" x14ac:dyDescent="0.25">
      <c r="A460" s="51" t="s">
        <v>184</v>
      </c>
      <c r="B460" s="52"/>
      <c r="C460" s="53">
        <v>2.2246293397182062</v>
      </c>
      <c r="F460" s="123"/>
    </row>
    <row r="481" spans="1:17" ht="15.75" x14ac:dyDescent="0.25">
      <c r="A481" s="807" t="s">
        <v>205</v>
      </c>
      <c r="B481" s="807"/>
      <c r="C481" s="807"/>
      <c r="D481" s="807"/>
      <c r="E481" s="807"/>
      <c r="F481" s="807"/>
      <c r="G481" s="807"/>
      <c r="H481" s="807"/>
      <c r="I481" s="807"/>
      <c r="J481" s="807"/>
      <c r="K481" s="807"/>
      <c r="L481" s="807"/>
      <c r="M481" s="807"/>
      <c r="N481" s="807"/>
    </row>
    <row r="482" spans="1:17" ht="13.5" thickBot="1" x14ac:dyDescent="0.25"/>
    <row r="483" spans="1:17" ht="13.5" thickBot="1" x14ac:dyDescent="0.25">
      <c r="A483" s="56"/>
      <c r="B483" s="56"/>
      <c r="C483" s="84" t="s">
        <v>44</v>
      </c>
      <c r="D483" s="85" t="s">
        <v>45</v>
      </c>
      <c r="E483" s="85" t="s">
        <v>46</v>
      </c>
      <c r="F483" s="85" t="s">
        <v>47</v>
      </c>
      <c r="G483" s="85" t="s">
        <v>48</v>
      </c>
      <c r="H483" s="85" t="s">
        <v>49</v>
      </c>
      <c r="I483" s="86" t="s">
        <v>50</v>
      </c>
      <c r="J483" s="86" t="s">
        <v>51</v>
      </c>
      <c r="K483" s="84" t="s">
        <v>52</v>
      </c>
      <c r="L483" s="86" t="s">
        <v>53</v>
      </c>
      <c r="M483" s="86" t="s">
        <v>54</v>
      </c>
      <c r="N483" s="86" t="s">
        <v>55</v>
      </c>
    </row>
    <row r="484" spans="1:17" s="16" customFormat="1" x14ac:dyDescent="0.2">
      <c r="A484" s="34" t="s">
        <v>72</v>
      </c>
      <c r="B484" s="35"/>
      <c r="C484" s="102">
        <v>21757</v>
      </c>
      <c r="D484" s="102">
        <v>25177</v>
      </c>
      <c r="E484" s="102">
        <v>44902</v>
      </c>
      <c r="F484" s="102">
        <v>37314</v>
      </c>
      <c r="G484" s="102">
        <v>50549</v>
      </c>
      <c r="H484" s="102">
        <v>50827</v>
      </c>
      <c r="I484" s="102">
        <v>67973</v>
      </c>
      <c r="J484" s="102">
        <v>66718</v>
      </c>
      <c r="K484" s="572">
        <v>49167</v>
      </c>
      <c r="L484" s="572">
        <v>52252</v>
      </c>
      <c r="M484" s="572">
        <v>48630</v>
      </c>
      <c r="N484" s="102">
        <v>40999</v>
      </c>
      <c r="O484" s="130">
        <f>SUM(C484:N484)</f>
        <v>556265</v>
      </c>
      <c r="P484" s="61"/>
      <c r="Q484" s="60"/>
    </row>
    <row r="485" spans="1:17" s="16" customFormat="1" x14ac:dyDescent="0.2">
      <c r="A485" s="37" t="s">
        <v>179</v>
      </c>
      <c r="B485" s="110"/>
      <c r="C485" s="88">
        <v>19635</v>
      </c>
      <c r="D485" s="88">
        <v>21680</v>
      </c>
      <c r="E485" s="88">
        <v>39737</v>
      </c>
      <c r="F485" s="88">
        <v>31228</v>
      </c>
      <c r="G485" s="88">
        <v>42368</v>
      </c>
      <c r="H485" s="88">
        <v>44031</v>
      </c>
      <c r="I485" s="88">
        <v>52145</v>
      </c>
      <c r="J485" s="88">
        <v>53082</v>
      </c>
      <c r="K485" s="573">
        <v>38708</v>
      </c>
      <c r="L485" s="573">
        <v>44004</v>
      </c>
      <c r="M485" s="573">
        <v>44890</v>
      </c>
      <c r="N485" s="88">
        <v>37885</v>
      </c>
      <c r="O485" s="47"/>
      <c r="P485" s="61"/>
      <c r="Q485" s="60"/>
    </row>
    <row r="486" spans="1:17" s="16" customFormat="1" x14ac:dyDescent="0.2">
      <c r="A486" s="37" t="s">
        <v>180</v>
      </c>
      <c r="B486" s="110"/>
      <c r="C486" s="88">
        <v>2122</v>
      </c>
      <c r="D486" s="88">
        <v>3497</v>
      </c>
      <c r="E486" s="88">
        <v>5165</v>
      </c>
      <c r="F486" s="88">
        <v>6086</v>
      </c>
      <c r="G486" s="88">
        <v>8181</v>
      </c>
      <c r="H486" s="88">
        <v>6796</v>
      </c>
      <c r="I486" s="88">
        <v>15828</v>
      </c>
      <c r="J486" s="88">
        <v>13636</v>
      </c>
      <c r="K486" s="573">
        <v>10459</v>
      </c>
      <c r="L486" s="573">
        <v>8248</v>
      </c>
      <c r="M486" s="573">
        <v>3740</v>
      </c>
      <c r="N486" s="88">
        <v>3114</v>
      </c>
      <c r="O486" s="47"/>
      <c r="P486" s="61"/>
      <c r="Q486" s="60"/>
    </row>
    <row r="487" spans="1:17" s="16" customFormat="1" x14ac:dyDescent="0.2">
      <c r="A487" s="40" t="s">
        <v>195</v>
      </c>
      <c r="B487" s="41"/>
      <c r="C487" s="103">
        <v>44256</v>
      </c>
      <c r="D487" s="103">
        <v>53584</v>
      </c>
      <c r="E487" s="103">
        <v>95439</v>
      </c>
      <c r="F487" s="103">
        <v>71458</v>
      </c>
      <c r="G487" s="103">
        <v>100913</v>
      </c>
      <c r="H487" s="103">
        <v>101864</v>
      </c>
      <c r="I487" s="103">
        <v>145893</v>
      </c>
      <c r="J487" s="103">
        <v>161724</v>
      </c>
      <c r="K487" s="574">
        <v>100453</v>
      </c>
      <c r="L487" s="574">
        <v>108188</v>
      </c>
      <c r="M487" s="574">
        <v>100187</v>
      </c>
      <c r="N487" s="103">
        <v>103700</v>
      </c>
      <c r="O487" s="130">
        <f>SUM(C487:N487)</f>
        <v>1187659</v>
      </c>
      <c r="P487" s="61"/>
      <c r="Q487" s="60"/>
    </row>
    <row r="488" spans="1:17" s="16" customFormat="1" x14ac:dyDescent="0.2">
      <c r="A488" s="37" t="s">
        <v>181</v>
      </c>
      <c r="B488" s="41"/>
      <c r="C488" s="88">
        <v>39372</v>
      </c>
      <c r="D488" s="88">
        <v>45257</v>
      </c>
      <c r="E488" s="88">
        <v>83324</v>
      </c>
      <c r="F488" s="88">
        <v>57380</v>
      </c>
      <c r="G488" s="88">
        <v>82997</v>
      </c>
      <c r="H488" s="88">
        <v>84618</v>
      </c>
      <c r="I488" s="88">
        <v>115410</v>
      </c>
      <c r="J488" s="88">
        <v>129520</v>
      </c>
      <c r="K488" s="573">
        <v>79354</v>
      </c>
      <c r="L488" s="573">
        <v>88984</v>
      </c>
      <c r="M488" s="573">
        <v>91079</v>
      </c>
      <c r="N488" s="88">
        <v>97106</v>
      </c>
      <c r="O488" s="47"/>
      <c r="P488" s="61"/>
      <c r="Q488" s="60"/>
    </row>
    <row r="489" spans="1:17" s="16" customFormat="1" x14ac:dyDescent="0.2">
      <c r="A489" s="37" t="s">
        <v>182</v>
      </c>
      <c r="B489" s="41"/>
      <c r="C489" s="88">
        <v>4884</v>
      </c>
      <c r="D489" s="88">
        <v>8327</v>
      </c>
      <c r="E489" s="88">
        <v>12115</v>
      </c>
      <c r="F489" s="88">
        <v>14078</v>
      </c>
      <c r="G489" s="88">
        <v>17916</v>
      </c>
      <c r="H489" s="88">
        <v>17246</v>
      </c>
      <c r="I489" s="88">
        <v>30483</v>
      </c>
      <c r="J489" s="88">
        <v>32204</v>
      </c>
      <c r="K489" s="573">
        <v>21099</v>
      </c>
      <c r="L489" s="573">
        <v>19204</v>
      </c>
      <c r="M489" s="573">
        <v>9108</v>
      </c>
      <c r="N489" s="88">
        <v>6594</v>
      </c>
      <c r="O489" s="47"/>
      <c r="P489" s="61"/>
      <c r="Q489" s="60"/>
    </row>
    <row r="490" spans="1:17" s="16" customFormat="1" x14ac:dyDescent="0.2">
      <c r="A490" s="40" t="s">
        <v>65</v>
      </c>
      <c r="B490" s="41"/>
      <c r="C490" s="111">
        <v>8.1808900899999995E-2</v>
      </c>
      <c r="D490" s="111">
        <v>0.10607999849999999</v>
      </c>
      <c r="E490" s="111">
        <v>0.15997121489999999</v>
      </c>
      <c r="F490" s="111">
        <v>0.1226696763</v>
      </c>
      <c r="G490" s="111">
        <v>0.15099745610000001</v>
      </c>
      <c r="H490" s="111">
        <v>0.15549475239999999</v>
      </c>
      <c r="I490" s="111">
        <v>0.21228220649999999</v>
      </c>
      <c r="J490" s="111">
        <v>0.2278951421</v>
      </c>
      <c r="K490" s="111">
        <v>0.14788095170000001</v>
      </c>
      <c r="L490" s="111">
        <v>0.15259845150000001</v>
      </c>
      <c r="M490" s="111">
        <v>0.15651783080000001</v>
      </c>
      <c r="N490" s="104">
        <v>0.15574311560000001</v>
      </c>
    </row>
    <row r="491" spans="1:17" s="16" customFormat="1" ht="13.5" thickBot="1" x14ac:dyDescent="0.25">
      <c r="A491" s="90" t="s">
        <v>3</v>
      </c>
      <c r="B491" s="91"/>
      <c r="C491" s="114">
        <v>2.0341039665395</v>
      </c>
      <c r="D491" s="114">
        <v>2.1282916948007999</v>
      </c>
      <c r="E491" s="114">
        <v>2.1254955235847</v>
      </c>
      <c r="F491" s="114">
        <v>1.9150452913116001</v>
      </c>
      <c r="G491" s="114">
        <v>1.9963401847711999</v>
      </c>
      <c r="H491" s="114">
        <v>2.0041316623054999</v>
      </c>
      <c r="I491" s="114">
        <v>2.1463375163667999</v>
      </c>
      <c r="J491" s="114">
        <v>2.4239935249858</v>
      </c>
      <c r="K491" s="575">
        <v>2.0430980128948</v>
      </c>
      <c r="L491" s="575">
        <v>2.0705044782975</v>
      </c>
      <c r="M491" s="575">
        <v>2.0601891836315001</v>
      </c>
      <c r="N491" s="127">
        <v>2.5293299836581</v>
      </c>
      <c r="Q491" s="22"/>
    </row>
    <row r="492" spans="1:17" x14ac:dyDescent="0.2">
      <c r="A492" s="810" t="s">
        <v>206</v>
      </c>
      <c r="B492" s="811"/>
      <c r="C492" s="117">
        <f>+C484/$O484</f>
        <v>3.9112653141937744E-2</v>
      </c>
      <c r="D492" s="117">
        <f t="shared" ref="D492:G492" si="13">+D484/$O484</f>
        <v>4.5260801955902312E-2</v>
      </c>
      <c r="E492" s="117">
        <f t="shared" si="13"/>
        <v>8.0720519896092691E-2</v>
      </c>
      <c r="F492" s="117">
        <f t="shared" si="13"/>
        <v>6.7079539428150259E-2</v>
      </c>
      <c r="G492" s="117">
        <f t="shared" si="13"/>
        <v>9.0872156256460501E-2</v>
      </c>
      <c r="H492" s="117">
        <f>+H484/$O484</f>
        <v>9.1371918060636562E-2</v>
      </c>
      <c r="I492" s="117">
        <f t="shared" ref="I492:L492" si="14">+I484/$O484</f>
        <v>0.12219535652971156</v>
      </c>
      <c r="J492" s="117">
        <f t="shared" si="14"/>
        <v>0.11993923759359298</v>
      </c>
      <c r="K492" s="117">
        <f t="shared" si="14"/>
        <v>8.8387728870232718E-2</v>
      </c>
      <c r="L492" s="117">
        <f t="shared" si="14"/>
        <v>9.3933646733121809E-2</v>
      </c>
      <c r="M492" s="117">
        <f>+M484/$O484</f>
        <v>8.742236164418038E-2</v>
      </c>
      <c r="N492" s="117">
        <f>+N484/$O484</f>
        <v>7.3704079889980498E-2</v>
      </c>
      <c r="O492" s="812" t="s">
        <v>207</v>
      </c>
      <c r="P492" s="813"/>
    </row>
    <row r="493" spans="1:17" ht="13.5" thickBot="1" x14ac:dyDescent="0.25">
      <c r="A493" s="816" t="s">
        <v>208</v>
      </c>
      <c r="B493" s="817"/>
      <c r="C493" s="118">
        <f>+C487/$O487</f>
        <v>3.7263221177122392E-2</v>
      </c>
      <c r="D493" s="118">
        <f t="shared" ref="D493:G493" si="15">+D487/$O487</f>
        <v>4.5117327448366912E-2</v>
      </c>
      <c r="E493" s="118">
        <f t="shared" si="15"/>
        <v>8.0358924573467633E-2</v>
      </c>
      <c r="F493" s="118">
        <f t="shared" si="15"/>
        <v>6.0167101836469894E-2</v>
      </c>
      <c r="G493" s="118">
        <f t="shared" si="15"/>
        <v>8.49679916541701E-2</v>
      </c>
      <c r="H493" s="118">
        <f>+H487/$O487</f>
        <v>8.5768726545245727E-2</v>
      </c>
      <c r="I493" s="118">
        <f t="shared" ref="I493:L493" si="16">+I487/$O487</f>
        <v>0.1228408154192407</v>
      </c>
      <c r="J493" s="118">
        <f t="shared" si="16"/>
        <v>0.13617039907919698</v>
      </c>
      <c r="K493" s="118">
        <f t="shared" si="16"/>
        <v>8.4580675092766525E-2</v>
      </c>
      <c r="L493" s="118">
        <f t="shared" si="16"/>
        <v>9.1093487272020005E-2</v>
      </c>
      <c r="M493" s="118">
        <f>+M487/$O487</f>
        <v>8.4356705081172295E-2</v>
      </c>
      <c r="N493" s="118">
        <f>+N487/$O487</f>
        <v>8.7314624820760842E-2</v>
      </c>
      <c r="O493" s="814"/>
      <c r="P493" s="815"/>
    </row>
    <row r="519" spans="1:14" ht="15.75" x14ac:dyDescent="0.25">
      <c r="A519" s="807" t="s">
        <v>209</v>
      </c>
      <c r="B519" s="807"/>
      <c r="C519" s="807"/>
      <c r="D519" s="807"/>
      <c r="E519" s="807"/>
      <c r="F519" s="807"/>
      <c r="G519" s="807"/>
      <c r="H519" s="807"/>
      <c r="I519" s="807"/>
      <c r="J519" s="807"/>
      <c r="K519" s="807"/>
      <c r="L519" s="668"/>
      <c r="M519" s="121"/>
      <c r="N519" s="121"/>
    </row>
    <row r="520" spans="1:14" ht="13.5" thickBot="1" x14ac:dyDescent="0.25">
      <c r="L520" s="665"/>
    </row>
    <row r="521" spans="1:14" ht="13.5" thickBot="1" x14ac:dyDescent="0.25">
      <c r="A521" s="56"/>
      <c r="B521" s="56"/>
      <c r="C521" s="84" t="s">
        <v>186</v>
      </c>
      <c r="D521" s="85" t="s">
        <v>6</v>
      </c>
      <c r="E521" s="85" t="s">
        <v>18</v>
      </c>
      <c r="F521" s="85" t="s">
        <v>7</v>
      </c>
      <c r="G521" s="85" t="s">
        <v>8</v>
      </c>
      <c r="H521" s="85" t="s">
        <v>9</v>
      </c>
      <c r="I521" s="86" t="s">
        <v>10</v>
      </c>
      <c r="J521" s="86" t="s">
        <v>11</v>
      </c>
      <c r="K521" s="84" t="s">
        <v>12</v>
      </c>
      <c r="L521" s="665"/>
    </row>
    <row r="522" spans="1:14" s="16" customFormat="1" x14ac:dyDescent="0.2">
      <c r="A522" s="34" t="s">
        <v>72</v>
      </c>
      <c r="B522" s="35"/>
      <c r="C522" s="36">
        <v>107400</v>
      </c>
      <c r="D522" s="36">
        <v>88418</v>
      </c>
      <c r="E522" s="36">
        <v>73887</v>
      </c>
      <c r="F522" s="36">
        <v>11502</v>
      </c>
      <c r="G522" s="36">
        <v>83854</v>
      </c>
      <c r="H522" s="36">
        <v>92077</v>
      </c>
      <c r="I522" s="36">
        <v>18787</v>
      </c>
      <c r="J522" s="36">
        <v>50302</v>
      </c>
      <c r="K522" s="36">
        <v>30038</v>
      </c>
      <c r="L522" s="666">
        <f>SUM(C522:K522)</f>
        <v>556265</v>
      </c>
      <c r="M522" s="61"/>
    </row>
    <row r="523" spans="1:14" x14ac:dyDescent="0.2">
      <c r="A523" s="37" t="s">
        <v>179</v>
      </c>
      <c r="B523" s="38"/>
      <c r="C523" s="39">
        <v>103941</v>
      </c>
      <c r="D523" s="39">
        <v>68942</v>
      </c>
      <c r="E523" s="39">
        <v>63203</v>
      </c>
      <c r="F523" s="39">
        <v>10028</v>
      </c>
      <c r="G523" s="39">
        <v>53146</v>
      </c>
      <c r="H523" s="39">
        <v>87719</v>
      </c>
      <c r="I523" s="39">
        <v>17063</v>
      </c>
      <c r="J523" s="39">
        <v>37580</v>
      </c>
      <c r="K523" s="39">
        <v>27771</v>
      </c>
      <c r="L523" s="666"/>
      <c r="M523" s="61"/>
    </row>
    <row r="524" spans="1:14" x14ac:dyDescent="0.2">
      <c r="A524" s="37" t="s">
        <v>180</v>
      </c>
      <c r="B524" s="38"/>
      <c r="C524" s="39">
        <v>3459</v>
      </c>
      <c r="D524" s="39">
        <v>19476</v>
      </c>
      <c r="E524" s="39">
        <v>10684</v>
      </c>
      <c r="F524" s="39">
        <v>1474</v>
      </c>
      <c r="G524" s="39">
        <v>30708</v>
      </c>
      <c r="H524" s="39">
        <v>4358</v>
      </c>
      <c r="I524" s="39">
        <v>1724</v>
      </c>
      <c r="J524" s="39">
        <v>12722</v>
      </c>
      <c r="K524" s="39">
        <v>2267</v>
      </c>
      <c r="L524" s="666"/>
      <c r="M524" s="61"/>
    </row>
    <row r="525" spans="1:14" s="16" customFormat="1" x14ac:dyDescent="0.2">
      <c r="A525" s="40" t="s">
        <v>188</v>
      </c>
      <c r="B525" s="41"/>
      <c r="C525" s="42">
        <v>195476</v>
      </c>
      <c r="D525" s="42">
        <v>161937</v>
      </c>
      <c r="E525" s="42">
        <v>166018</v>
      </c>
      <c r="F525" s="42">
        <v>24310</v>
      </c>
      <c r="G525" s="42">
        <v>209874</v>
      </c>
      <c r="H525" s="42">
        <v>207042</v>
      </c>
      <c r="I525" s="42">
        <v>46569</v>
      </c>
      <c r="J525" s="42">
        <v>121360</v>
      </c>
      <c r="K525" s="42">
        <v>55073</v>
      </c>
      <c r="L525" s="666">
        <f>SUM(C525:K525)</f>
        <v>1187659</v>
      </c>
      <c r="M525" s="61"/>
    </row>
    <row r="526" spans="1:14" x14ac:dyDescent="0.2">
      <c r="A526" s="37" t="s">
        <v>181</v>
      </c>
      <c r="B526" s="38"/>
      <c r="C526" s="39">
        <v>188454</v>
      </c>
      <c r="D526" s="39">
        <v>130179</v>
      </c>
      <c r="E526" s="39">
        <v>145111</v>
      </c>
      <c r="F526" s="39">
        <v>21305</v>
      </c>
      <c r="G526" s="39">
        <v>130319</v>
      </c>
      <c r="H526" s="39">
        <v>198293</v>
      </c>
      <c r="I526" s="39">
        <v>43071</v>
      </c>
      <c r="J526" s="39">
        <v>87590</v>
      </c>
      <c r="K526" s="39">
        <v>50079</v>
      </c>
      <c r="L526" s="666"/>
      <c r="M526" s="61"/>
    </row>
    <row r="527" spans="1:14" x14ac:dyDescent="0.2">
      <c r="A527" s="37" t="s">
        <v>182</v>
      </c>
      <c r="B527" s="38"/>
      <c r="C527" s="39">
        <v>7022</v>
      </c>
      <c r="D527" s="39">
        <v>31758</v>
      </c>
      <c r="E527" s="39">
        <v>20907</v>
      </c>
      <c r="F527" s="39">
        <v>3005</v>
      </c>
      <c r="G527" s="39">
        <v>79555</v>
      </c>
      <c r="H527" s="39">
        <v>8749</v>
      </c>
      <c r="I527" s="39">
        <v>3498</v>
      </c>
      <c r="J527" s="39">
        <v>33770</v>
      </c>
      <c r="K527" s="39">
        <v>4994</v>
      </c>
      <c r="L527" s="666"/>
      <c r="M527" s="61"/>
    </row>
    <row r="528" spans="1:14" s="16" customFormat="1" x14ac:dyDescent="0.2">
      <c r="A528" s="40" t="s">
        <v>65</v>
      </c>
      <c r="B528" s="41"/>
      <c r="C528" s="43">
        <v>0.10266627036377755</v>
      </c>
      <c r="D528" s="43">
        <v>0.18726867238555331</v>
      </c>
      <c r="E528" s="43">
        <v>0.14249404117747921</v>
      </c>
      <c r="F528" s="43">
        <v>0.12461101190481563</v>
      </c>
      <c r="G528" s="43">
        <v>0.26795852379320212</v>
      </c>
      <c r="H528" s="43">
        <v>0.15335331511770831</v>
      </c>
      <c r="I528" s="43">
        <v>0.11892150751108919</v>
      </c>
      <c r="J528" s="43">
        <v>0.27186348188821519</v>
      </c>
      <c r="K528" s="43">
        <v>9.8269608311395987E-2</v>
      </c>
      <c r="L528" s="666"/>
      <c r="M528" s="60"/>
    </row>
    <row r="529" spans="1:13" s="16" customFormat="1" ht="13.5" thickBot="1" x14ac:dyDescent="0.25">
      <c r="A529" s="90" t="s">
        <v>3</v>
      </c>
      <c r="B529" s="91"/>
      <c r="C529" s="122">
        <v>1.8200744878957169</v>
      </c>
      <c r="D529" s="122">
        <v>1.8314935872786084</v>
      </c>
      <c r="E529" s="122">
        <v>2.2469175903744909</v>
      </c>
      <c r="F529" s="122">
        <v>2.1135454703529821</v>
      </c>
      <c r="G529" s="122">
        <v>2.5028501920003818</v>
      </c>
      <c r="H529" s="122">
        <v>2.2485745625943503</v>
      </c>
      <c r="I529" s="122">
        <v>2.4787885239793472</v>
      </c>
      <c r="J529" s="122">
        <v>2.4126277285197406</v>
      </c>
      <c r="K529" s="122">
        <v>1.8334443038817498</v>
      </c>
      <c r="L529" s="667"/>
      <c r="M529" s="60"/>
    </row>
    <row r="530" spans="1:13" x14ac:dyDescent="0.2">
      <c r="L530" s="665"/>
    </row>
    <row r="534" spans="1:13" x14ac:dyDescent="0.2">
      <c r="A534" s="808" t="s">
        <v>214</v>
      </c>
      <c r="B534" s="809"/>
      <c r="C534" s="809"/>
      <c r="D534" s="809"/>
    </row>
    <row r="535" spans="1:13" ht="13.5" thickBot="1" x14ac:dyDescent="0.25"/>
    <row r="536" spans="1:13" x14ac:dyDescent="0.2">
      <c r="A536" s="34" t="s">
        <v>129</v>
      </c>
      <c r="B536" s="35"/>
      <c r="C536" s="36">
        <v>333037</v>
      </c>
      <c r="F536" s="47"/>
    </row>
    <row r="537" spans="1:13" x14ac:dyDescent="0.2">
      <c r="A537" s="37" t="s">
        <v>179</v>
      </c>
      <c r="B537" s="38"/>
      <c r="C537" s="39">
        <v>268848</v>
      </c>
      <c r="E537" s="21"/>
      <c r="F537" s="28"/>
      <c r="H537" s="134"/>
    </row>
    <row r="538" spans="1:13" x14ac:dyDescent="0.2">
      <c r="A538" s="37" t="s">
        <v>180</v>
      </c>
      <c r="B538" s="38"/>
      <c r="C538" s="39">
        <v>64189</v>
      </c>
      <c r="E538" s="21"/>
      <c r="F538" s="28"/>
      <c r="H538" s="135"/>
    </row>
    <row r="539" spans="1:13" x14ac:dyDescent="0.2">
      <c r="A539" s="40" t="s">
        <v>130</v>
      </c>
      <c r="B539" s="41"/>
      <c r="C539" s="42">
        <v>694476</v>
      </c>
      <c r="F539" s="47"/>
    </row>
    <row r="540" spans="1:13" x14ac:dyDescent="0.2">
      <c r="A540" s="37" t="s">
        <v>181</v>
      </c>
      <c r="B540" s="38"/>
      <c r="C540" s="39">
        <v>576925</v>
      </c>
      <c r="F540" s="28"/>
    </row>
    <row r="541" spans="1:13" x14ac:dyDescent="0.2">
      <c r="A541" s="37" t="s">
        <v>182</v>
      </c>
      <c r="B541" s="38"/>
      <c r="C541" s="39">
        <v>117551</v>
      </c>
      <c r="F541" s="28"/>
    </row>
    <row r="542" spans="1:13" ht="13.5" customHeight="1" x14ac:dyDescent="0.2">
      <c r="A542" s="40" t="s">
        <v>65</v>
      </c>
      <c r="B542" s="41"/>
      <c r="C542" s="43">
        <v>0.21193564016906996</v>
      </c>
      <c r="F542" s="112"/>
    </row>
    <row r="543" spans="1:13" x14ac:dyDescent="0.2">
      <c r="A543" s="44" t="s">
        <v>3</v>
      </c>
      <c r="B543" s="45"/>
      <c r="C543" s="46">
        <v>2.0852818155340098</v>
      </c>
      <c r="F543" s="112"/>
    </row>
    <row r="544" spans="1:13" x14ac:dyDescent="0.2">
      <c r="A544" s="48" t="s">
        <v>183</v>
      </c>
      <c r="B544" s="49"/>
      <c r="C544" s="50">
        <v>2.1459151639588168</v>
      </c>
    </row>
    <row r="545" spans="1:6" ht="13.5" thickBot="1" x14ac:dyDescent="0.25">
      <c r="A545" s="51" t="s">
        <v>184</v>
      </c>
      <c r="B545" s="52"/>
      <c r="C545" s="53">
        <v>1.8313262396983907</v>
      </c>
      <c r="F545" s="123"/>
    </row>
    <row r="566" spans="1:17" ht="15.75" x14ac:dyDescent="0.25">
      <c r="A566" s="807" t="s">
        <v>205</v>
      </c>
      <c r="B566" s="807"/>
      <c r="C566" s="807"/>
      <c r="D566" s="807"/>
      <c r="E566" s="807"/>
      <c r="F566" s="807"/>
      <c r="G566" s="807"/>
      <c r="H566" s="807"/>
      <c r="I566" s="807"/>
      <c r="J566" s="807"/>
      <c r="K566" s="807"/>
      <c r="L566" s="807"/>
      <c r="M566" s="807"/>
      <c r="N566" s="807"/>
    </row>
    <row r="567" spans="1:17" ht="13.5" thickBot="1" x14ac:dyDescent="0.25"/>
    <row r="568" spans="1:17" ht="13.5" thickBot="1" x14ac:dyDescent="0.25">
      <c r="A568" s="56"/>
      <c r="B568" s="56"/>
      <c r="C568" s="84" t="s">
        <v>44</v>
      </c>
      <c r="D568" s="85" t="s">
        <v>45</v>
      </c>
      <c r="E568" s="85" t="s">
        <v>46</v>
      </c>
      <c r="F568" s="85" t="s">
        <v>47</v>
      </c>
      <c r="G568" s="85" t="s">
        <v>48</v>
      </c>
      <c r="H568" s="85" t="s">
        <v>49</v>
      </c>
      <c r="I568" s="86" t="s">
        <v>50</v>
      </c>
      <c r="J568" s="86" t="s">
        <v>51</v>
      </c>
      <c r="K568" s="84" t="s">
        <v>52</v>
      </c>
      <c r="L568" s="86" t="s">
        <v>53</v>
      </c>
      <c r="M568" s="86" t="s">
        <v>54</v>
      </c>
      <c r="N568" s="621" t="s">
        <v>55</v>
      </c>
    </row>
    <row r="569" spans="1:17" s="16" customFormat="1" x14ac:dyDescent="0.2">
      <c r="A569" s="34" t="s">
        <v>72</v>
      </c>
      <c r="B569" s="35"/>
      <c r="C569" s="102">
        <v>13105</v>
      </c>
      <c r="D569" s="102">
        <v>20831</v>
      </c>
      <c r="E569" s="102">
        <v>28425</v>
      </c>
      <c r="F569" s="102">
        <v>27390</v>
      </c>
      <c r="G569" s="102">
        <v>31712</v>
      </c>
      <c r="H569" s="102">
        <v>30002</v>
      </c>
      <c r="I569" s="102">
        <v>26553</v>
      </c>
      <c r="J569" s="102">
        <v>54220</v>
      </c>
      <c r="K569" s="572">
        <v>31370</v>
      </c>
      <c r="L569" s="572">
        <v>28501</v>
      </c>
      <c r="M569" s="572">
        <v>18899</v>
      </c>
      <c r="N569" s="102">
        <v>22029</v>
      </c>
      <c r="O569" s="130">
        <f>SUM(C569:N569)</f>
        <v>333037</v>
      </c>
      <c r="P569" s="61"/>
      <c r="Q569" s="60"/>
    </row>
    <row r="570" spans="1:17" s="16" customFormat="1" x14ac:dyDescent="0.2">
      <c r="A570" s="37" t="s">
        <v>179</v>
      </c>
      <c r="B570" s="110"/>
      <c r="C570" s="88">
        <v>11506</v>
      </c>
      <c r="D570" s="88">
        <v>17940</v>
      </c>
      <c r="E570" s="88">
        <v>25045</v>
      </c>
      <c r="F570" s="88">
        <v>21296</v>
      </c>
      <c r="G570" s="88">
        <v>23625</v>
      </c>
      <c r="H570" s="88">
        <v>24129</v>
      </c>
      <c r="I570" s="88">
        <v>21676</v>
      </c>
      <c r="J570" s="88">
        <v>43628</v>
      </c>
      <c r="K570" s="573">
        <v>23690</v>
      </c>
      <c r="L570" s="573">
        <v>21486</v>
      </c>
      <c r="M570" s="573">
        <v>16780</v>
      </c>
      <c r="N570" s="88">
        <v>18047</v>
      </c>
      <c r="O570" s="47"/>
      <c r="P570" s="61"/>
      <c r="Q570" s="60"/>
    </row>
    <row r="571" spans="1:17" s="16" customFormat="1" x14ac:dyDescent="0.2">
      <c r="A571" s="37" t="s">
        <v>180</v>
      </c>
      <c r="B571" s="110"/>
      <c r="C571" s="88">
        <v>1599</v>
      </c>
      <c r="D571" s="88">
        <v>2891</v>
      </c>
      <c r="E571" s="88">
        <v>3380</v>
      </c>
      <c r="F571" s="88">
        <v>6094</v>
      </c>
      <c r="G571" s="88">
        <v>8087</v>
      </c>
      <c r="H571" s="88">
        <v>5873</v>
      </c>
      <c r="I571" s="88">
        <v>4877</v>
      </c>
      <c r="J571" s="88">
        <v>10592</v>
      </c>
      <c r="K571" s="573">
        <v>7680</v>
      </c>
      <c r="L571" s="573">
        <v>7015</v>
      </c>
      <c r="M571" s="573">
        <v>2119</v>
      </c>
      <c r="N571" s="88">
        <v>3982</v>
      </c>
      <c r="O571" s="47"/>
      <c r="P571" s="61"/>
      <c r="Q571" s="60"/>
    </row>
    <row r="572" spans="1:17" s="16" customFormat="1" x14ac:dyDescent="0.2">
      <c r="A572" s="40" t="s">
        <v>195</v>
      </c>
      <c r="B572" s="41"/>
      <c r="C572" s="103">
        <v>27335</v>
      </c>
      <c r="D572" s="103">
        <v>40909</v>
      </c>
      <c r="E572" s="103">
        <v>60525</v>
      </c>
      <c r="F572" s="103">
        <v>53858</v>
      </c>
      <c r="G572" s="103">
        <v>55176</v>
      </c>
      <c r="H572" s="103">
        <v>54850</v>
      </c>
      <c r="I572" s="103">
        <v>68419</v>
      </c>
      <c r="J572" s="103">
        <v>124400</v>
      </c>
      <c r="K572" s="574">
        <v>62875</v>
      </c>
      <c r="L572" s="574">
        <v>54536</v>
      </c>
      <c r="M572" s="574">
        <v>42941</v>
      </c>
      <c r="N572" s="103">
        <v>48652</v>
      </c>
      <c r="O572" s="130">
        <f>SUM(C572:N572)</f>
        <v>694476</v>
      </c>
      <c r="P572" s="61"/>
      <c r="Q572" s="60"/>
    </row>
    <row r="573" spans="1:17" s="16" customFormat="1" x14ac:dyDescent="0.2">
      <c r="A573" s="37" t="s">
        <v>181</v>
      </c>
      <c r="B573" s="41"/>
      <c r="C573" s="88">
        <v>23737</v>
      </c>
      <c r="D573" s="88">
        <v>35013</v>
      </c>
      <c r="E573" s="88">
        <v>53560</v>
      </c>
      <c r="F573" s="88">
        <v>41532</v>
      </c>
      <c r="G573" s="88">
        <v>42726</v>
      </c>
      <c r="H573" s="88">
        <v>45280</v>
      </c>
      <c r="I573" s="88">
        <v>55603</v>
      </c>
      <c r="J573" s="88">
        <v>106762</v>
      </c>
      <c r="K573" s="573">
        <v>50614</v>
      </c>
      <c r="L573" s="573">
        <v>42245</v>
      </c>
      <c r="M573" s="573">
        <v>38162</v>
      </c>
      <c r="N573" s="88">
        <v>41691</v>
      </c>
      <c r="O573" s="47"/>
      <c r="P573" s="61"/>
      <c r="Q573" s="60"/>
    </row>
    <row r="574" spans="1:17" s="16" customFormat="1" x14ac:dyDescent="0.2">
      <c r="A574" s="37" t="s">
        <v>182</v>
      </c>
      <c r="B574" s="41"/>
      <c r="C574" s="88">
        <v>3598</v>
      </c>
      <c r="D574" s="88">
        <v>5896</v>
      </c>
      <c r="E574" s="88">
        <v>6965</v>
      </c>
      <c r="F574" s="88">
        <v>12326</v>
      </c>
      <c r="G574" s="88">
        <v>12450</v>
      </c>
      <c r="H574" s="88">
        <v>9570</v>
      </c>
      <c r="I574" s="88">
        <v>12816</v>
      </c>
      <c r="J574" s="88">
        <v>17638</v>
      </c>
      <c r="K574" s="573">
        <v>12261</v>
      </c>
      <c r="L574" s="573">
        <v>12291</v>
      </c>
      <c r="M574" s="573">
        <v>4779</v>
      </c>
      <c r="N574" s="88">
        <v>6961</v>
      </c>
      <c r="O574" s="47"/>
      <c r="P574" s="61"/>
      <c r="Q574" s="60"/>
    </row>
    <row r="575" spans="1:17" s="16" customFormat="1" x14ac:dyDescent="0.2">
      <c r="A575" s="40" t="s">
        <v>65</v>
      </c>
      <c r="B575" s="41"/>
      <c r="C575" s="111">
        <v>0.103270046</v>
      </c>
      <c r="D575" s="111">
        <v>0.17428232830000001</v>
      </c>
      <c r="E575" s="111">
        <v>0.22053052149999999</v>
      </c>
      <c r="F575" s="111">
        <v>0.19645674069999999</v>
      </c>
      <c r="G575" s="111">
        <v>0.19508444359999999</v>
      </c>
      <c r="H575" s="111">
        <v>0.1983834729</v>
      </c>
      <c r="I575" s="111">
        <v>0.23706729879999999</v>
      </c>
      <c r="J575" s="111">
        <v>0.42298565020000001</v>
      </c>
      <c r="K575" s="111">
        <v>0.23116868739999999</v>
      </c>
      <c r="L575" s="111">
        <v>0.19919118059999999</v>
      </c>
      <c r="M575" s="111">
        <v>0.16398636180000001</v>
      </c>
      <c r="N575" s="104">
        <v>0.17428622839999999</v>
      </c>
    </row>
    <row r="576" spans="1:17" s="16" customFormat="1" ht="13.5" thickBot="1" x14ac:dyDescent="0.25">
      <c r="A576" s="90" t="s">
        <v>3</v>
      </c>
      <c r="B576" s="91"/>
      <c r="C576" s="114">
        <v>2.0858450972911</v>
      </c>
      <c r="D576" s="114">
        <v>1.9638519514185999</v>
      </c>
      <c r="E576" s="114">
        <v>2.1292875989445998</v>
      </c>
      <c r="F576" s="114">
        <v>1.9663380795911001</v>
      </c>
      <c r="G576" s="114">
        <v>1.7399091826438</v>
      </c>
      <c r="H576" s="114">
        <v>1.8282114525698001</v>
      </c>
      <c r="I576" s="114">
        <v>2.5766956652732</v>
      </c>
      <c r="J576" s="114">
        <v>2.2943563260788999</v>
      </c>
      <c r="K576" s="575">
        <v>2.0043034746572999</v>
      </c>
      <c r="L576" s="575">
        <v>1.9134767201150999</v>
      </c>
      <c r="M576" s="575">
        <v>2.2721308005715</v>
      </c>
      <c r="N576" s="127">
        <v>2.2085432838530998</v>
      </c>
      <c r="Q576" s="22"/>
    </row>
    <row r="577" spans="1:16" x14ac:dyDescent="0.2">
      <c r="A577" s="810" t="s">
        <v>206</v>
      </c>
      <c r="B577" s="811"/>
      <c r="C577" s="117">
        <f>+C569/$O569</f>
        <v>3.934998213411723E-2</v>
      </c>
      <c r="D577" s="117">
        <f t="shared" ref="D577:G577" si="17">+D569/$O569</f>
        <v>6.2548605710476615E-2</v>
      </c>
      <c r="E577" s="117">
        <f t="shared" si="17"/>
        <v>8.5350876929590411E-2</v>
      </c>
      <c r="F577" s="117">
        <f t="shared" si="17"/>
        <v>8.2243114128460207E-2</v>
      </c>
      <c r="G577" s="117">
        <f t="shared" si="17"/>
        <v>9.5220651158880246E-2</v>
      </c>
      <c r="H577" s="117">
        <f>+H569/$O569</f>
        <v>9.0086086530925993E-2</v>
      </c>
      <c r="I577" s="117">
        <f t="shared" ref="I577:L577" si="18">+I569/$O569</f>
        <v>7.9729879863198377E-2</v>
      </c>
      <c r="J577" s="117">
        <f t="shared" si="18"/>
        <v>0.16280473340799972</v>
      </c>
      <c r="K577" s="117">
        <f t="shared" si="18"/>
        <v>9.4193738233289401E-2</v>
      </c>
      <c r="L577" s="117">
        <f t="shared" si="18"/>
        <v>8.557907980194393E-2</v>
      </c>
      <c r="M577" s="117">
        <f>+M569/$O569</f>
        <v>5.6747448481700234E-2</v>
      </c>
      <c r="N577" s="117">
        <f>+N569/$O569</f>
        <v>6.6145803619417659E-2</v>
      </c>
      <c r="O577" s="812" t="s">
        <v>207</v>
      </c>
      <c r="P577" s="813"/>
    </row>
    <row r="578" spans="1:16" ht="13.5" thickBot="1" x14ac:dyDescent="0.25">
      <c r="A578" s="816" t="s">
        <v>208</v>
      </c>
      <c r="B578" s="817"/>
      <c r="C578" s="118">
        <f>+C572/$O572</f>
        <v>3.9360611453815537E-2</v>
      </c>
      <c r="D578" s="118">
        <f t="shared" ref="D578:G578" si="19">+D572/$O572</f>
        <v>5.8906283298486919E-2</v>
      </c>
      <c r="E578" s="118">
        <f t="shared" si="19"/>
        <v>8.7152039811310977E-2</v>
      </c>
      <c r="F578" s="118">
        <f t="shared" si="19"/>
        <v>7.7551996037300064E-2</v>
      </c>
      <c r="G578" s="118">
        <f t="shared" si="19"/>
        <v>7.9449829799733904E-2</v>
      </c>
      <c r="H578" s="118">
        <f>+H572/$O572</f>
        <v>7.898041113011825E-2</v>
      </c>
      <c r="I578" s="118">
        <f t="shared" ref="I578:L578" si="20">+I572/$O572</f>
        <v>9.8518883301942764E-2</v>
      </c>
      <c r="J578" s="118">
        <f t="shared" si="20"/>
        <v>0.17912786043002207</v>
      </c>
      <c r="K578" s="118">
        <f t="shared" si="20"/>
        <v>9.0535886049337919E-2</v>
      </c>
      <c r="L578" s="118">
        <f t="shared" si="20"/>
        <v>7.8528271675335076E-2</v>
      </c>
      <c r="M578" s="118">
        <f>+M572/$O572</f>
        <v>6.1832230343453191E-2</v>
      </c>
      <c r="N578" s="118">
        <f>+N572/$O572</f>
        <v>7.0055696669143352E-2</v>
      </c>
      <c r="O578" s="814"/>
      <c r="P578" s="815"/>
    </row>
    <row r="604" spans="1:14" ht="15.75" x14ac:dyDescent="0.25">
      <c r="A604" s="807" t="s">
        <v>209</v>
      </c>
      <c r="B604" s="807"/>
      <c r="C604" s="807"/>
      <c r="D604" s="807"/>
      <c r="E604" s="807"/>
      <c r="F604" s="807"/>
      <c r="G604" s="807"/>
      <c r="H604" s="807"/>
      <c r="I604" s="807"/>
      <c r="J604" s="807"/>
      <c r="K604" s="807"/>
      <c r="L604" s="121"/>
      <c r="M604" s="121"/>
      <c r="N604" s="121"/>
    </row>
    <row r="605" spans="1:14" ht="13.5" thickBot="1" x14ac:dyDescent="0.25"/>
    <row r="606" spans="1:14" ht="13.5" thickBot="1" x14ac:dyDescent="0.25">
      <c r="A606" s="56"/>
      <c r="B606" s="56"/>
      <c r="C606" s="84" t="s">
        <v>186</v>
      </c>
      <c r="D606" s="85" t="s">
        <v>6</v>
      </c>
      <c r="E606" s="85" t="s">
        <v>18</v>
      </c>
      <c r="F606" s="85" t="s">
        <v>7</v>
      </c>
      <c r="G606" s="85" t="s">
        <v>8</v>
      </c>
      <c r="H606" s="85" t="s">
        <v>9</v>
      </c>
      <c r="I606" s="86" t="s">
        <v>10</v>
      </c>
      <c r="J606" s="86" t="s">
        <v>11</v>
      </c>
      <c r="K606" s="84" t="s">
        <v>12</v>
      </c>
    </row>
    <row r="607" spans="1:14" s="16" customFormat="1" x14ac:dyDescent="0.2">
      <c r="A607" s="34" t="s">
        <v>72</v>
      </c>
      <c r="B607" s="35"/>
      <c r="C607" s="36">
        <v>28769</v>
      </c>
      <c r="D607" s="36">
        <v>62124</v>
      </c>
      <c r="E607" s="36">
        <v>37445</v>
      </c>
      <c r="F607" s="36">
        <v>8076</v>
      </c>
      <c r="G607" s="36">
        <v>111180</v>
      </c>
      <c r="H607" s="36">
        <v>31809</v>
      </c>
      <c r="I607" s="36">
        <v>13399</v>
      </c>
      <c r="J607" s="36">
        <v>21424</v>
      </c>
      <c r="K607" s="36">
        <v>18811</v>
      </c>
      <c r="L607" s="666">
        <f>SUM(C607:K607)</f>
        <v>333037</v>
      </c>
      <c r="M607" s="61"/>
    </row>
    <row r="608" spans="1:14" x14ac:dyDescent="0.2">
      <c r="A608" s="37" t="s">
        <v>179</v>
      </c>
      <c r="B608" s="38"/>
      <c r="C608" s="39">
        <v>27700</v>
      </c>
      <c r="D608" s="39">
        <v>42778</v>
      </c>
      <c r="E608" s="39">
        <v>34521</v>
      </c>
      <c r="F608" s="39">
        <v>6180</v>
      </c>
      <c r="G608" s="39">
        <v>80022</v>
      </c>
      <c r="H608" s="39">
        <v>29418</v>
      </c>
      <c r="I608" s="39">
        <v>10799</v>
      </c>
      <c r="J608" s="39">
        <v>20009</v>
      </c>
      <c r="K608" s="39">
        <v>17421</v>
      </c>
      <c r="L608" s="666"/>
      <c r="M608" s="61"/>
    </row>
    <row r="609" spans="1:13" x14ac:dyDescent="0.2">
      <c r="A609" s="37" t="s">
        <v>180</v>
      </c>
      <c r="B609" s="38"/>
      <c r="C609" s="39">
        <v>1069</v>
      </c>
      <c r="D609" s="39">
        <v>19346</v>
      </c>
      <c r="E609" s="39">
        <v>2924</v>
      </c>
      <c r="F609" s="39">
        <v>1896</v>
      </c>
      <c r="G609" s="39">
        <v>31158</v>
      </c>
      <c r="H609" s="39">
        <v>2391</v>
      </c>
      <c r="I609" s="39">
        <v>2600</v>
      </c>
      <c r="J609" s="39">
        <v>1415</v>
      </c>
      <c r="K609" s="39">
        <v>1390</v>
      </c>
      <c r="L609" s="666"/>
      <c r="M609" s="61"/>
    </row>
    <row r="610" spans="1:13" s="16" customFormat="1" x14ac:dyDescent="0.2">
      <c r="A610" s="40" t="s">
        <v>188</v>
      </c>
      <c r="B610" s="41"/>
      <c r="C610" s="42">
        <v>66745</v>
      </c>
      <c r="D610" s="42">
        <v>105406</v>
      </c>
      <c r="E610" s="42">
        <v>85883</v>
      </c>
      <c r="F610" s="42">
        <v>21744</v>
      </c>
      <c r="G610" s="42">
        <v>222971</v>
      </c>
      <c r="H610" s="42">
        <v>80211</v>
      </c>
      <c r="I610" s="42">
        <v>38175</v>
      </c>
      <c r="J610" s="42">
        <v>34089</v>
      </c>
      <c r="K610" s="42">
        <v>39252</v>
      </c>
      <c r="L610" s="666">
        <f>SUM(C610:K610)</f>
        <v>694476</v>
      </c>
      <c r="M610" s="61"/>
    </row>
    <row r="611" spans="1:13" x14ac:dyDescent="0.2">
      <c r="A611" s="37" t="s">
        <v>181</v>
      </c>
      <c r="B611" s="38"/>
      <c r="C611" s="39">
        <v>64590</v>
      </c>
      <c r="D611" s="39">
        <v>80367</v>
      </c>
      <c r="E611" s="39">
        <v>78975</v>
      </c>
      <c r="F611" s="39">
        <v>18065</v>
      </c>
      <c r="G611" s="39">
        <v>161605</v>
      </c>
      <c r="H611" s="39">
        <v>73850</v>
      </c>
      <c r="I611" s="39">
        <v>31121</v>
      </c>
      <c r="J611" s="39">
        <v>31702</v>
      </c>
      <c r="K611" s="39">
        <v>36650</v>
      </c>
      <c r="L611" s="61"/>
      <c r="M611" s="61"/>
    </row>
    <row r="612" spans="1:13" x14ac:dyDescent="0.2">
      <c r="A612" s="37" t="s">
        <v>182</v>
      </c>
      <c r="B612" s="38"/>
      <c r="C612" s="39">
        <v>2155</v>
      </c>
      <c r="D612" s="39">
        <v>25039</v>
      </c>
      <c r="E612" s="39">
        <v>6908</v>
      </c>
      <c r="F612" s="39">
        <v>3679</v>
      </c>
      <c r="G612" s="39">
        <v>61366</v>
      </c>
      <c r="H612" s="39">
        <v>6361</v>
      </c>
      <c r="I612" s="39">
        <v>7054</v>
      </c>
      <c r="J612" s="39">
        <v>2387</v>
      </c>
      <c r="K612" s="39">
        <v>2602</v>
      </c>
      <c r="L612" s="61"/>
      <c r="M612" s="61"/>
    </row>
    <row r="613" spans="1:13" s="16" customFormat="1" x14ac:dyDescent="0.2">
      <c r="A613" s="40" t="s">
        <v>65</v>
      </c>
      <c r="B613" s="41"/>
      <c r="C613" s="43">
        <v>0.15856957563854818</v>
      </c>
      <c r="D613" s="43">
        <v>0.2385524761056762</v>
      </c>
      <c r="E613" s="43">
        <v>0.21186260865937034</v>
      </c>
      <c r="F613" s="43">
        <v>0.2004952502170706</v>
      </c>
      <c r="G613" s="43">
        <v>0.28389289323891037</v>
      </c>
      <c r="H613" s="43">
        <v>0.18718242617542485</v>
      </c>
      <c r="I613" s="43">
        <v>0.17188023926969512</v>
      </c>
      <c r="J613" s="43">
        <v>0.1245654308987713</v>
      </c>
      <c r="K613" s="43">
        <v>0.19673702195158313</v>
      </c>
      <c r="L613" s="61"/>
      <c r="M613" s="60"/>
    </row>
    <row r="614" spans="1:13" s="16" customFormat="1" ht="13.5" thickBot="1" x14ac:dyDescent="0.25">
      <c r="A614" s="90" t="s">
        <v>3</v>
      </c>
      <c r="B614" s="91"/>
      <c r="C614" s="122">
        <v>2.3200319788661408</v>
      </c>
      <c r="D614" s="122">
        <v>1.6967033674586312</v>
      </c>
      <c r="E614" s="122">
        <v>2.2935772466283884</v>
      </c>
      <c r="F614" s="122">
        <v>2.6924219910846956</v>
      </c>
      <c r="G614" s="122">
        <v>2.005495592732506</v>
      </c>
      <c r="H614" s="122">
        <v>2.5216448175044799</v>
      </c>
      <c r="I614" s="122">
        <v>2.8490932159116351</v>
      </c>
      <c r="J614" s="122">
        <v>1.5911594473487678</v>
      </c>
      <c r="K614" s="122">
        <v>2.0866514273563341</v>
      </c>
      <c r="L614" s="128"/>
      <c r="M614" s="60"/>
    </row>
  </sheetData>
  <mergeCells count="44">
    <mergeCell ref="O144:P145"/>
    <mergeCell ref="A145:B145"/>
    <mergeCell ref="A174:K174"/>
    <mergeCell ref="A189:D189"/>
    <mergeCell ref="A7:D7"/>
    <mergeCell ref="A44:N44"/>
    <mergeCell ref="A55:B55"/>
    <mergeCell ref="O55:P56"/>
    <mergeCell ref="A56:B56"/>
    <mergeCell ref="A85:K85"/>
    <mergeCell ref="L275:M276"/>
    <mergeCell ref="A276:B276"/>
    <mergeCell ref="A133:N133"/>
    <mergeCell ref="A144:B144"/>
    <mergeCell ref="A224:N224"/>
    <mergeCell ref="A235:B235"/>
    <mergeCell ref="O235:P236"/>
    <mergeCell ref="A236:B236"/>
    <mergeCell ref="A264:K264"/>
    <mergeCell ref="A434:K434"/>
    <mergeCell ref="A282:D282"/>
    <mergeCell ref="A311:N311"/>
    <mergeCell ref="A322:B322"/>
    <mergeCell ref="O322:P323"/>
    <mergeCell ref="A323:B323"/>
    <mergeCell ref="A349:K349"/>
    <mergeCell ref="A364:D364"/>
    <mergeCell ref="A396:N396"/>
    <mergeCell ref="A407:B407"/>
    <mergeCell ref="O407:P408"/>
    <mergeCell ref="A408:B408"/>
    <mergeCell ref="A275:B275"/>
    <mergeCell ref="A604:K604"/>
    <mergeCell ref="A449:D449"/>
    <mergeCell ref="A481:N481"/>
    <mergeCell ref="A492:B492"/>
    <mergeCell ref="O492:P493"/>
    <mergeCell ref="A493:B493"/>
    <mergeCell ref="A519:K519"/>
    <mergeCell ref="A534:D534"/>
    <mergeCell ref="A566:N566"/>
    <mergeCell ref="A577:B577"/>
    <mergeCell ref="O577:P578"/>
    <mergeCell ref="A578:B578"/>
  </mergeCells>
  <pageMargins left="0.75" right="0.75" top="1" bottom="1" header="0" footer="0"/>
  <pageSetup paperSize="9" scale="53" orientation="portrait" r:id="rId1"/>
  <headerFooter alignWithMargins="0"/>
  <rowBreaks count="2" manualBreakCount="2">
    <brk id="97" max="16383" man="1"/>
    <brk id="2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DF8BA-088A-4CA8-B1FC-2E5F483F1663}">
  <dimension ref="A3:R225"/>
  <sheetViews>
    <sheetView zoomScale="75" zoomScaleNormal="100" workbookViewId="0">
      <selection activeCell="D7" sqref="D7"/>
    </sheetView>
  </sheetViews>
  <sheetFormatPr baseColWidth="10" defaultRowHeight="12.75" x14ac:dyDescent="0.2"/>
  <cols>
    <col min="1" max="1" width="35.5703125" style="22" customWidth="1"/>
    <col min="2" max="2" width="11.7109375" style="22" bestFit="1" customWidth="1"/>
    <col min="3" max="3" width="17.28515625" style="22" customWidth="1"/>
    <col min="4" max="4" width="13.140625" style="22" bestFit="1" customWidth="1"/>
    <col min="5" max="5" width="14.28515625" style="22" customWidth="1"/>
    <col min="6" max="6" width="12.85546875" style="22" bestFit="1" customWidth="1"/>
    <col min="7" max="7" width="14.5703125" style="22" customWidth="1"/>
    <col min="8" max="8" width="13.140625" style="22" bestFit="1" customWidth="1"/>
    <col min="9" max="9" width="12.85546875" style="22" bestFit="1" customWidth="1"/>
    <col min="10" max="10" width="12.5703125" style="22" customWidth="1"/>
    <col min="11" max="11" width="13.140625" style="22" customWidth="1"/>
    <col min="12" max="12" width="13.85546875" style="22" customWidth="1"/>
    <col min="13" max="256" width="11.42578125" style="22"/>
    <col min="257" max="257" width="35.5703125" style="22" customWidth="1"/>
    <col min="258" max="258" width="11.7109375" style="22" bestFit="1" customWidth="1"/>
    <col min="259" max="259" width="17.28515625" style="22" customWidth="1"/>
    <col min="260" max="260" width="13.140625" style="22" bestFit="1" customWidth="1"/>
    <col min="261" max="261" width="14.28515625" style="22" customWidth="1"/>
    <col min="262" max="262" width="12.85546875" style="22" bestFit="1" customWidth="1"/>
    <col min="263" max="263" width="14.5703125" style="22" customWidth="1"/>
    <col min="264" max="264" width="13.140625" style="22" bestFit="1" customWidth="1"/>
    <col min="265" max="265" width="12.85546875" style="22" bestFit="1" customWidth="1"/>
    <col min="266" max="266" width="12.5703125" style="22" customWidth="1"/>
    <col min="267" max="267" width="13.140625" style="22" customWidth="1"/>
    <col min="268" max="268" width="13.85546875" style="22" customWidth="1"/>
    <col min="269" max="512" width="11.42578125" style="22"/>
    <col min="513" max="513" width="35.5703125" style="22" customWidth="1"/>
    <col min="514" max="514" width="11.7109375" style="22" bestFit="1" customWidth="1"/>
    <col min="515" max="515" width="17.28515625" style="22" customWidth="1"/>
    <col min="516" max="516" width="13.140625" style="22" bestFit="1" customWidth="1"/>
    <col min="517" max="517" width="14.28515625" style="22" customWidth="1"/>
    <col min="518" max="518" width="12.85546875" style="22" bestFit="1" customWidth="1"/>
    <col min="519" max="519" width="14.5703125" style="22" customWidth="1"/>
    <col min="520" max="520" width="13.140625" style="22" bestFit="1" customWidth="1"/>
    <col min="521" max="521" width="12.85546875" style="22" bestFit="1" customWidth="1"/>
    <col min="522" max="522" width="12.5703125" style="22" customWidth="1"/>
    <col min="523" max="523" width="13.140625" style="22" customWidth="1"/>
    <col min="524" max="524" width="13.85546875" style="22" customWidth="1"/>
    <col min="525" max="768" width="11.42578125" style="22"/>
    <col min="769" max="769" width="35.5703125" style="22" customWidth="1"/>
    <col min="770" max="770" width="11.7109375" style="22" bestFit="1" customWidth="1"/>
    <col min="771" max="771" width="17.28515625" style="22" customWidth="1"/>
    <col min="772" max="772" width="13.140625" style="22" bestFit="1" customWidth="1"/>
    <col min="773" max="773" width="14.28515625" style="22" customWidth="1"/>
    <col min="774" max="774" width="12.85546875" style="22" bestFit="1" customWidth="1"/>
    <col min="775" max="775" width="14.5703125" style="22" customWidth="1"/>
    <col min="776" max="776" width="13.140625" style="22" bestFit="1" customWidth="1"/>
    <col min="777" max="777" width="12.85546875" style="22" bestFit="1" customWidth="1"/>
    <col min="778" max="778" width="12.5703125" style="22" customWidth="1"/>
    <col min="779" max="779" width="13.140625" style="22" customWidth="1"/>
    <col min="780" max="780" width="13.85546875" style="22" customWidth="1"/>
    <col min="781" max="1024" width="11.42578125" style="22"/>
    <col min="1025" max="1025" width="35.5703125" style="22" customWidth="1"/>
    <col min="1026" max="1026" width="11.7109375" style="22" bestFit="1" customWidth="1"/>
    <col min="1027" max="1027" width="17.28515625" style="22" customWidth="1"/>
    <col min="1028" max="1028" width="13.140625" style="22" bestFit="1" customWidth="1"/>
    <col min="1029" max="1029" width="14.28515625" style="22" customWidth="1"/>
    <col min="1030" max="1030" width="12.85546875" style="22" bestFit="1" customWidth="1"/>
    <col min="1031" max="1031" width="14.5703125" style="22" customWidth="1"/>
    <col min="1032" max="1032" width="13.140625" style="22" bestFit="1" customWidth="1"/>
    <col min="1033" max="1033" width="12.85546875" style="22" bestFit="1" customWidth="1"/>
    <col min="1034" max="1034" width="12.5703125" style="22" customWidth="1"/>
    <col min="1035" max="1035" width="13.140625" style="22" customWidth="1"/>
    <col min="1036" max="1036" width="13.85546875" style="22" customWidth="1"/>
    <col min="1037" max="1280" width="11.42578125" style="22"/>
    <col min="1281" max="1281" width="35.5703125" style="22" customWidth="1"/>
    <col min="1282" max="1282" width="11.7109375" style="22" bestFit="1" customWidth="1"/>
    <col min="1283" max="1283" width="17.28515625" style="22" customWidth="1"/>
    <col min="1284" max="1284" width="13.140625" style="22" bestFit="1" customWidth="1"/>
    <col min="1285" max="1285" width="14.28515625" style="22" customWidth="1"/>
    <col min="1286" max="1286" width="12.85546875" style="22" bestFit="1" customWidth="1"/>
    <col min="1287" max="1287" width="14.5703125" style="22" customWidth="1"/>
    <col min="1288" max="1288" width="13.140625" style="22" bestFit="1" customWidth="1"/>
    <col min="1289" max="1289" width="12.85546875" style="22" bestFit="1" customWidth="1"/>
    <col min="1290" max="1290" width="12.5703125" style="22" customWidth="1"/>
    <col min="1291" max="1291" width="13.140625" style="22" customWidth="1"/>
    <col min="1292" max="1292" width="13.85546875" style="22" customWidth="1"/>
    <col min="1293" max="1536" width="11.42578125" style="22"/>
    <col min="1537" max="1537" width="35.5703125" style="22" customWidth="1"/>
    <col min="1538" max="1538" width="11.7109375" style="22" bestFit="1" customWidth="1"/>
    <col min="1539" max="1539" width="17.28515625" style="22" customWidth="1"/>
    <col min="1540" max="1540" width="13.140625" style="22" bestFit="1" customWidth="1"/>
    <col min="1541" max="1541" width="14.28515625" style="22" customWidth="1"/>
    <col min="1542" max="1542" width="12.85546875" style="22" bestFit="1" customWidth="1"/>
    <col min="1543" max="1543" width="14.5703125" style="22" customWidth="1"/>
    <col min="1544" max="1544" width="13.140625" style="22" bestFit="1" customWidth="1"/>
    <col min="1545" max="1545" width="12.85546875" style="22" bestFit="1" customWidth="1"/>
    <col min="1546" max="1546" width="12.5703125" style="22" customWidth="1"/>
    <col min="1547" max="1547" width="13.140625" style="22" customWidth="1"/>
    <col min="1548" max="1548" width="13.85546875" style="22" customWidth="1"/>
    <col min="1549" max="1792" width="11.42578125" style="22"/>
    <col min="1793" max="1793" width="35.5703125" style="22" customWidth="1"/>
    <col min="1794" max="1794" width="11.7109375" style="22" bestFit="1" customWidth="1"/>
    <col min="1795" max="1795" width="17.28515625" style="22" customWidth="1"/>
    <col min="1796" max="1796" width="13.140625" style="22" bestFit="1" customWidth="1"/>
    <col min="1797" max="1797" width="14.28515625" style="22" customWidth="1"/>
    <col min="1798" max="1798" width="12.85546875" style="22" bestFit="1" customWidth="1"/>
    <col min="1799" max="1799" width="14.5703125" style="22" customWidth="1"/>
    <col min="1800" max="1800" width="13.140625" style="22" bestFit="1" customWidth="1"/>
    <col min="1801" max="1801" width="12.85546875" style="22" bestFit="1" customWidth="1"/>
    <col min="1802" max="1802" width="12.5703125" style="22" customWidth="1"/>
    <col min="1803" max="1803" width="13.140625" style="22" customWidth="1"/>
    <col min="1804" max="1804" width="13.85546875" style="22" customWidth="1"/>
    <col min="1805" max="2048" width="11.42578125" style="22"/>
    <col min="2049" max="2049" width="35.5703125" style="22" customWidth="1"/>
    <col min="2050" max="2050" width="11.7109375" style="22" bestFit="1" customWidth="1"/>
    <col min="2051" max="2051" width="17.28515625" style="22" customWidth="1"/>
    <col min="2052" max="2052" width="13.140625" style="22" bestFit="1" customWidth="1"/>
    <col min="2053" max="2053" width="14.28515625" style="22" customWidth="1"/>
    <col min="2054" max="2054" width="12.85546875" style="22" bestFit="1" customWidth="1"/>
    <col min="2055" max="2055" width="14.5703125" style="22" customWidth="1"/>
    <col min="2056" max="2056" width="13.140625" style="22" bestFit="1" customWidth="1"/>
    <col min="2057" max="2057" width="12.85546875" style="22" bestFit="1" customWidth="1"/>
    <col min="2058" max="2058" width="12.5703125" style="22" customWidth="1"/>
    <col min="2059" max="2059" width="13.140625" style="22" customWidth="1"/>
    <col min="2060" max="2060" width="13.85546875" style="22" customWidth="1"/>
    <col min="2061" max="2304" width="11.42578125" style="22"/>
    <col min="2305" max="2305" width="35.5703125" style="22" customWidth="1"/>
    <col min="2306" max="2306" width="11.7109375" style="22" bestFit="1" customWidth="1"/>
    <col min="2307" max="2307" width="17.28515625" style="22" customWidth="1"/>
    <col min="2308" max="2308" width="13.140625" style="22" bestFit="1" customWidth="1"/>
    <col min="2309" max="2309" width="14.28515625" style="22" customWidth="1"/>
    <col min="2310" max="2310" width="12.85546875" style="22" bestFit="1" customWidth="1"/>
    <col min="2311" max="2311" width="14.5703125" style="22" customWidth="1"/>
    <col min="2312" max="2312" width="13.140625" style="22" bestFit="1" customWidth="1"/>
    <col min="2313" max="2313" width="12.85546875" style="22" bestFit="1" customWidth="1"/>
    <col min="2314" max="2314" width="12.5703125" style="22" customWidth="1"/>
    <col min="2315" max="2315" width="13.140625" style="22" customWidth="1"/>
    <col min="2316" max="2316" width="13.85546875" style="22" customWidth="1"/>
    <col min="2317" max="2560" width="11.42578125" style="22"/>
    <col min="2561" max="2561" width="35.5703125" style="22" customWidth="1"/>
    <col min="2562" max="2562" width="11.7109375" style="22" bestFit="1" customWidth="1"/>
    <col min="2563" max="2563" width="17.28515625" style="22" customWidth="1"/>
    <col min="2564" max="2564" width="13.140625" style="22" bestFit="1" customWidth="1"/>
    <col min="2565" max="2565" width="14.28515625" style="22" customWidth="1"/>
    <col min="2566" max="2566" width="12.85546875" style="22" bestFit="1" customWidth="1"/>
    <col min="2567" max="2567" width="14.5703125" style="22" customWidth="1"/>
    <col min="2568" max="2568" width="13.140625" style="22" bestFit="1" customWidth="1"/>
    <col min="2569" max="2569" width="12.85546875" style="22" bestFit="1" customWidth="1"/>
    <col min="2570" max="2570" width="12.5703125" style="22" customWidth="1"/>
    <col min="2571" max="2571" width="13.140625" style="22" customWidth="1"/>
    <col min="2572" max="2572" width="13.85546875" style="22" customWidth="1"/>
    <col min="2573" max="2816" width="11.42578125" style="22"/>
    <col min="2817" max="2817" width="35.5703125" style="22" customWidth="1"/>
    <col min="2818" max="2818" width="11.7109375" style="22" bestFit="1" customWidth="1"/>
    <col min="2819" max="2819" width="17.28515625" style="22" customWidth="1"/>
    <col min="2820" max="2820" width="13.140625" style="22" bestFit="1" customWidth="1"/>
    <col min="2821" max="2821" width="14.28515625" style="22" customWidth="1"/>
    <col min="2822" max="2822" width="12.85546875" style="22" bestFit="1" customWidth="1"/>
    <col min="2823" max="2823" width="14.5703125" style="22" customWidth="1"/>
    <col min="2824" max="2824" width="13.140625" style="22" bestFit="1" customWidth="1"/>
    <col min="2825" max="2825" width="12.85546875" style="22" bestFit="1" customWidth="1"/>
    <col min="2826" max="2826" width="12.5703125" style="22" customWidth="1"/>
    <col min="2827" max="2827" width="13.140625" style="22" customWidth="1"/>
    <col min="2828" max="2828" width="13.85546875" style="22" customWidth="1"/>
    <col min="2829" max="3072" width="11.42578125" style="22"/>
    <col min="3073" max="3073" width="35.5703125" style="22" customWidth="1"/>
    <col min="3074" max="3074" width="11.7109375" style="22" bestFit="1" customWidth="1"/>
    <col min="3075" max="3075" width="17.28515625" style="22" customWidth="1"/>
    <col min="3076" max="3076" width="13.140625" style="22" bestFit="1" customWidth="1"/>
    <col min="3077" max="3077" width="14.28515625" style="22" customWidth="1"/>
    <col min="3078" max="3078" width="12.85546875" style="22" bestFit="1" customWidth="1"/>
    <col min="3079" max="3079" width="14.5703125" style="22" customWidth="1"/>
    <col min="3080" max="3080" width="13.140625" style="22" bestFit="1" customWidth="1"/>
    <col min="3081" max="3081" width="12.85546875" style="22" bestFit="1" customWidth="1"/>
    <col min="3082" max="3082" width="12.5703125" style="22" customWidth="1"/>
    <col min="3083" max="3083" width="13.140625" style="22" customWidth="1"/>
    <col min="3084" max="3084" width="13.85546875" style="22" customWidth="1"/>
    <col min="3085" max="3328" width="11.42578125" style="22"/>
    <col min="3329" max="3329" width="35.5703125" style="22" customWidth="1"/>
    <col min="3330" max="3330" width="11.7109375" style="22" bestFit="1" customWidth="1"/>
    <col min="3331" max="3331" width="17.28515625" style="22" customWidth="1"/>
    <col min="3332" max="3332" width="13.140625" style="22" bestFit="1" customWidth="1"/>
    <col min="3333" max="3333" width="14.28515625" style="22" customWidth="1"/>
    <col min="3334" max="3334" width="12.85546875" style="22" bestFit="1" customWidth="1"/>
    <col min="3335" max="3335" width="14.5703125" style="22" customWidth="1"/>
    <col min="3336" max="3336" width="13.140625" style="22" bestFit="1" customWidth="1"/>
    <col min="3337" max="3337" width="12.85546875" style="22" bestFit="1" customWidth="1"/>
    <col min="3338" max="3338" width="12.5703125" style="22" customWidth="1"/>
    <col min="3339" max="3339" width="13.140625" style="22" customWidth="1"/>
    <col min="3340" max="3340" width="13.85546875" style="22" customWidth="1"/>
    <col min="3341" max="3584" width="11.42578125" style="22"/>
    <col min="3585" max="3585" width="35.5703125" style="22" customWidth="1"/>
    <col min="3586" max="3586" width="11.7109375" style="22" bestFit="1" customWidth="1"/>
    <col min="3587" max="3587" width="17.28515625" style="22" customWidth="1"/>
    <col min="3588" max="3588" width="13.140625" style="22" bestFit="1" customWidth="1"/>
    <col min="3589" max="3589" width="14.28515625" style="22" customWidth="1"/>
    <col min="3590" max="3590" width="12.85546875" style="22" bestFit="1" customWidth="1"/>
    <col min="3591" max="3591" width="14.5703125" style="22" customWidth="1"/>
    <col min="3592" max="3592" width="13.140625" style="22" bestFit="1" customWidth="1"/>
    <col min="3593" max="3593" width="12.85546875" style="22" bestFit="1" customWidth="1"/>
    <col min="3594" max="3594" width="12.5703125" style="22" customWidth="1"/>
    <col min="3595" max="3595" width="13.140625" style="22" customWidth="1"/>
    <col min="3596" max="3596" width="13.85546875" style="22" customWidth="1"/>
    <col min="3597" max="3840" width="11.42578125" style="22"/>
    <col min="3841" max="3841" width="35.5703125" style="22" customWidth="1"/>
    <col min="3842" max="3842" width="11.7109375" style="22" bestFit="1" customWidth="1"/>
    <col min="3843" max="3843" width="17.28515625" style="22" customWidth="1"/>
    <col min="3844" max="3844" width="13.140625" style="22" bestFit="1" customWidth="1"/>
    <col min="3845" max="3845" width="14.28515625" style="22" customWidth="1"/>
    <col min="3846" max="3846" width="12.85546875" style="22" bestFit="1" customWidth="1"/>
    <col min="3847" max="3847" width="14.5703125" style="22" customWidth="1"/>
    <col min="3848" max="3848" width="13.140625" style="22" bestFit="1" customWidth="1"/>
    <col min="3849" max="3849" width="12.85546875" style="22" bestFit="1" customWidth="1"/>
    <col min="3850" max="3850" width="12.5703125" style="22" customWidth="1"/>
    <col min="3851" max="3851" width="13.140625" style="22" customWidth="1"/>
    <col min="3852" max="3852" width="13.85546875" style="22" customWidth="1"/>
    <col min="3853" max="4096" width="11.42578125" style="22"/>
    <col min="4097" max="4097" width="35.5703125" style="22" customWidth="1"/>
    <col min="4098" max="4098" width="11.7109375" style="22" bestFit="1" customWidth="1"/>
    <col min="4099" max="4099" width="17.28515625" style="22" customWidth="1"/>
    <col min="4100" max="4100" width="13.140625" style="22" bestFit="1" customWidth="1"/>
    <col min="4101" max="4101" width="14.28515625" style="22" customWidth="1"/>
    <col min="4102" max="4102" width="12.85546875" style="22" bestFit="1" customWidth="1"/>
    <col min="4103" max="4103" width="14.5703125" style="22" customWidth="1"/>
    <col min="4104" max="4104" width="13.140625" style="22" bestFit="1" customWidth="1"/>
    <col min="4105" max="4105" width="12.85546875" style="22" bestFit="1" customWidth="1"/>
    <col min="4106" max="4106" width="12.5703125" style="22" customWidth="1"/>
    <col min="4107" max="4107" width="13.140625" style="22" customWidth="1"/>
    <col min="4108" max="4108" width="13.85546875" style="22" customWidth="1"/>
    <col min="4109" max="4352" width="11.42578125" style="22"/>
    <col min="4353" max="4353" width="35.5703125" style="22" customWidth="1"/>
    <col min="4354" max="4354" width="11.7109375" style="22" bestFit="1" customWidth="1"/>
    <col min="4355" max="4355" width="17.28515625" style="22" customWidth="1"/>
    <col min="4356" max="4356" width="13.140625" style="22" bestFit="1" customWidth="1"/>
    <col min="4357" max="4357" width="14.28515625" style="22" customWidth="1"/>
    <col min="4358" max="4358" width="12.85546875" style="22" bestFit="1" customWidth="1"/>
    <col min="4359" max="4359" width="14.5703125" style="22" customWidth="1"/>
    <col min="4360" max="4360" width="13.140625" style="22" bestFit="1" customWidth="1"/>
    <col min="4361" max="4361" width="12.85546875" style="22" bestFit="1" customWidth="1"/>
    <col min="4362" max="4362" width="12.5703125" style="22" customWidth="1"/>
    <col min="4363" max="4363" width="13.140625" style="22" customWidth="1"/>
    <col min="4364" max="4364" width="13.85546875" style="22" customWidth="1"/>
    <col min="4365" max="4608" width="11.42578125" style="22"/>
    <col min="4609" max="4609" width="35.5703125" style="22" customWidth="1"/>
    <col min="4610" max="4610" width="11.7109375" style="22" bestFit="1" customWidth="1"/>
    <col min="4611" max="4611" width="17.28515625" style="22" customWidth="1"/>
    <col min="4612" max="4612" width="13.140625" style="22" bestFit="1" customWidth="1"/>
    <col min="4613" max="4613" width="14.28515625" style="22" customWidth="1"/>
    <col min="4614" max="4614" width="12.85546875" style="22" bestFit="1" customWidth="1"/>
    <col min="4615" max="4615" width="14.5703125" style="22" customWidth="1"/>
    <col min="4616" max="4616" width="13.140625" style="22" bestFit="1" customWidth="1"/>
    <col min="4617" max="4617" width="12.85546875" style="22" bestFit="1" customWidth="1"/>
    <col min="4618" max="4618" width="12.5703125" style="22" customWidth="1"/>
    <col min="4619" max="4619" width="13.140625" style="22" customWidth="1"/>
    <col min="4620" max="4620" width="13.85546875" style="22" customWidth="1"/>
    <col min="4621" max="4864" width="11.42578125" style="22"/>
    <col min="4865" max="4865" width="35.5703125" style="22" customWidth="1"/>
    <col min="4866" max="4866" width="11.7109375" style="22" bestFit="1" customWidth="1"/>
    <col min="4867" max="4867" width="17.28515625" style="22" customWidth="1"/>
    <col min="4868" max="4868" width="13.140625" style="22" bestFit="1" customWidth="1"/>
    <col min="4869" max="4869" width="14.28515625" style="22" customWidth="1"/>
    <col min="4870" max="4870" width="12.85546875" style="22" bestFit="1" customWidth="1"/>
    <col min="4871" max="4871" width="14.5703125" style="22" customWidth="1"/>
    <col min="4872" max="4872" width="13.140625" style="22" bestFit="1" customWidth="1"/>
    <col min="4873" max="4873" width="12.85546875" style="22" bestFit="1" customWidth="1"/>
    <col min="4874" max="4874" width="12.5703125" style="22" customWidth="1"/>
    <col min="4875" max="4875" width="13.140625" style="22" customWidth="1"/>
    <col min="4876" max="4876" width="13.85546875" style="22" customWidth="1"/>
    <col min="4877" max="5120" width="11.42578125" style="22"/>
    <col min="5121" max="5121" width="35.5703125" style="22" customWidth="1"/>
    <col min="5122" max="5122" width="11.7109375" style="22" bestFit="1" customWidth="1"/>
    <col min="5123" max="5123" width="17.28515625" style="22" customWidth="1"/>
    <col min="5124" max="5124" width="13.140625" style="22" bestFit="1" customWidth="1"/>
    <col min="5125" max="5125" width="14.28515625" style="22" customWidth="1"/>
    <col min="5126" max="5126" width="12.85546875" style="22" bestFit="1" customWidth="1"/>
    <col min="5127" max="5127" width="14.5703125" style="22" customWidth="1"/>
    <col min="5128" max="5128" width="13.140625" style="22" bestFit="1" customWidth="1"/>
    <col min="5129" max="5129" width="12.85546875" style="22" bestFit="1" customWidth="1"/>
    <col min="5130" max="5130" width="12.5703125" style="22" customWidth="1"/>
    <col min="5131" max="5131" width="13.140625" style="22" customWidth="1"/>
    <col min="5132" max="5132" width="13.85546875" style="22" customWidth="1"/>
    <col min="5133" max="5376" width="11.42578125" style="22"/>
    <col min="5377" max="5377" width="35.5703125" style="22" customWidth="1"/>
    <col min="5378" max="5378" width="11.7109375" style="22" bestFit="1" customWidth="1"/>
    <col min="5379" max="5379" width="17.28515625" style="22" customWidth="1"/>
    <col min="5380" max="5380" width="13.140625" style="22" bestFit="1" customWidth="1"/>
    <col min="5381" max="5381" width="14.28515625" style="22" customWidth="1"/>
    <col min="5382" max="5382" width="12.85546875" style="22" bestFit="1" customWidth="1"/>
    <col min="5383" max="5383" width="14.5703125" style="22" customWidth="1"/>
    <col min="5384" max="5384" width="13.140625" style="22" bestFit="1" customWidth="1"/>
    <col min="5385" max="5385" width="12.85546875" style="22" bestFit="1" customWidth="1"/>
    <col min="5386" max="5386" width="12.5703125" style="22" customWidth="1"/>
    <col min="5387" max="5387" width="13.140625" style="22" customWidth="1"/>
    <col min="5388" max="5388" width="13.85546875" style="22" customWidth="1"/>
    <col min="5389" max="5632" width="11.42578125" style="22"/>
    <col min="5633" max="5633" width="35.5703125" style="22" customWidth="1"/>
    <col min="5634" max="5634" width="11.7109375" style="22" bestFit="1" customWidth="1"/>
    <col min="5635" max="5635" width="17.28515625" style="22" customWidth="1"/>
    <col min="5636" max="5636" width="13.140625" style="22" bestFit="1" customWidth="1"/>
    <col min="5637" max="5637" width="14.28515625" style="22" customWidth="1"/>
    <col min="5638" max="5638" width="12.85546875" style="22" bestFit="1" customWidth="1"/>
    <col min="5639" max="5639" width="14.5703125" style="22" customWidth="1"/>
    <col min="5640" max="5640" width="13.140625" style="22" bestFit="1" customWidth="1"/>
    <col min="5641" max="5641" width="12.85546875" style="22" bestFit="1" customWidth="1"/>
    <col min="5642" max="5642" width="12.5703125" style="22" customWidth="1"/>
    <col min="5643" max="5643" width="13.140625" style="22" customWidth="1"/>
    <col min="5644" max="5644" width="13.85546875" style="22" customWidth="1"/>
    <col min="5645" max="5888" width="11.42578125" style="22"/>
    <col min="5889" max="5889" width="35.5703125" style="22" customWidth="1"/>
    <col min="5890" max="5890" width="11.7109375" style="22" bestFit="1" customWidth="1"/>
    <col min="5891" max="5891" width="17.28515625" style="22" customWidth="1"/>
    <col min="5892" max="5892" width="13.140625" style="22" bestFit="1" customWidth="1"/>
    <col min="5893" max="5893" width="14.28515625" style="22" customWidth="1"/>
    <col min="5894" max="5894" width="12.85546875" style="22" bestFit="1" customWidth="1"/>
    <col min="5895" max="5895" width="14.5703125" style="22" customWidth="1"/>
    <col min="5896" max="5896" width="13.140625" style="22" bestFit="1" customWidth="1"/>
    <col min="5897" max="5897" width="12.85546875" style="22" bestFit="1" customWidth="1"/>
    <col min="5898" max="5898" width="12.5703125" style="22" customWidth="1"/>
    <col min="5899" max="5899" width="13.140625" style="22" customWidth="1"/>
    <col min="5900" max="5900" width="13.85546875" style="22" customWidth="1"/>
    <col min="5901" max="6144" width="11.42578125" style="22"/>
    <col min="6145" max="6145" width="35.5703125" style="22" customWidth="1"/>
    <col min="6146" max="6146" width="11.7109375" style="22" bestFit="1" customWidth="1"/>
    <col min="6147" max="6147" width="17.28515625" style="22" customWidth="1"/>
    <col min="6148" max="6148" width="13.140625" style="22" bestFit="1" customWidth="1"/>
    <col min="6149" max="6149" width="14.28515625" style="22" customWidth="1"/>
    <col min="6150" max="6150" width="12.85546875" style="22" bestFit="1" customWidth="1"/>
    <col min="6151" max="6151" width="14.5703125" style="22" customWidth="1"/>
    <col min="6152" max="6152" width="13.140625" style="22" bestFit="1" customWidth="1"/>
    <col min="6153" max="6153" width="12.85546875" style="22" bestFit="1" customWidth="1"/>
    <col min="6154" max="6154" width="12.5703125" style="22" customWidth="1"/>
    <col min="6155" max="6155" width="13.140625" style="22" customWidth="1"/>
    <col min="6156" max="6156" width="13.85546875" style="22" customWidth="1"/>
    <col min="6157" max="6400" width="11.42578125" style="22"/>
    <col min="6401" max="6401" width="35.5703125" style="22" customWidth="1"/>
    <col min="6402" max="6402" width="11.7109375" style="22" bestFit="1" customWidth="1"/>
    <col min="6403" max="6403" width="17.28515625" style="22" customWidth="1"/>
    <col min="6404" max="6404" width="13.140625" style="22" bestFit="1" customWidth="1"/>
    <col min="6405" max="6405" width="14.28515625" style="22" customWidth="1"/>
    <col min="6406" max="6406" width="12.85546875" style="22" bestFit="1" customWidth="1"/>
    <col min="6407" max="6407" width="14.5703125" style="22" customWidth="1"/>
    <col min="6408" max="6408" width="13.140625" style="22" bestFit="1" customWidth="1"/>
    <col min="6409" max="6409" width="12.85546875" style="22" bestFit="1" customWidth="1"/>
    <col min="6410" max="6410" width="12.5703125" style="22" customWidth="1"/>
    <col min="6411" max="6411" width="13.140625" style="22" customWidth="1"/>
    <col min="6412" max="6412" width="13.85546875" style="22" customWidth="1"/>
    <col min="6413" max="6656" width="11.42578125" style="22"/>
    <col min="6657" max="6657" width="35.5703125" style="22" customWidth="1"/>
    <col min="6658" max="6658" width="11.7109375" style="22" bestFit="1" customWidth="1"/>
    <col min="6659" max="6659" width="17.28515625" style="22" customWidth="1"/>
    <col min="6660" max="6660" width="13.140625" style="22" bestFit="1" customWidth="1"/>
    <col min="6661" max="6661" width="14.28515625" style="22" customWidth="1"/>
    <col min="6662" max="6662" width="12.85546875" style="22" bestFit="1" customWidth="1"/>
    <col min="6663" max="6663" width="14.5703125" style="22" customWidth="1"/>
    <col min="6664" max="6664" width="13.140625" style="22" bestFit="1" customWidth="1"/>
    <col min="6665" max="6665" width="12.85546875" style="22" bestFit="1" customWidth="1"/>
    <col min="6666" max="6666" width="12.5703125" style="22" customWidth="1"/>
    <col min="6667" max="6667" width="13.140625" style="22" customWidth="1"/>
    <col min="6668" max="6668" width="13.85546875" style="22" customWidth="1"/>
    <col min="6669" max="6912" width="11.42578125" style="22"/>
    <col min="6913" max="6913" width="35.5703125" style="22" customWidth="1"/>
    <col min="6914" max="6914" width="11.7109375" style="22" bestFit="1" customWidth="1"/>
    <col min="6915" max="6915" width="17.28515625" style="22" customWidth="1"/>
    <col min="6916" max="6916" width="13.140625" style="22" bestFit="1" customWidth="1"/>
    <col min="6917" max="6917" width="14.28515625" style="22" customWidth="1"/>
    <col min="6918" max="6918" width="12.85546875" style="22" bestFit="1" customWidth="1"/>
    <col min="6919" max="6919" width="14.5703125" style="22" customWidth="1"/>
    <col min="6920" max="6920" width="13.140625" style="22" bestFit="1" customWidth="1"/>
    <col min="6921" max="6921" width="12.85546875" style="22" bestFit="1" customWidth="1"/>
    <col min="6922" max="6922" width="12.5703125" style="22" customWidth="1"/>
    <col min="6923" max="6923" width="13.140625" style="22" customWidth="1"/>
    <col min="6924" max="6924" width="13.85546875" style="22" customWidth="1"/>
    <col min="6925" max="7168" width="11.42578125" style="22"/>
    <col min="7169" max="7169" width="35.5703125" style="22" customWidth="1"/>
    <col min="7170" max="7170" width="11.7109375" style="22" bestFit="1" customWidth="1"/>
    <col min="7171" max="7171" width="17.28515625" style="22" customWidth="1"/>
    <col min="7172" max="7172" width="13.140625" style="22" bestFit="1" customWidth="1"/>
    <col min="7173" max="7173" width="14.28515625" style="22" customWidth="1"/>
    <col min="7174" max="7174" width="12.85546875" style="22" bestFit="1" customWidth="1"/>
    <col min="7175" max="7175" width="14.5703125" style="22" customWidth="1"/>
    <col min="7176" max="7176" width="13.140625" style="22" bestFit="1" customWidth="1"/>
    <col min="7177" max="7177" width="12.85546875" style="22" bestFit="1" customWidth="1"/>
    <col min="7178" max="7178" width="12.5703125" style="22" customWidth="1"/>
    <col min="7179" max="7179" width="13.140625" style="22" customWidth="1"/>
    <col min="7180" max="7180" width="13.85546875" style="22" customWidth="1"/>
    <col min="7181" max="7424" width="11.42578125" style="22"/>
    <col min="7425" max="7425" width="35.5703125" style="22" customWidth="1"/>
    <col min="7426" max="7426" width="11.7109375" style="22" bestFit="1" customWidth="1"/>
    <col min="7427" max="7427" width="17.28515625" style="22" customWidth="1"/>
    <col min="7428" max="7428" width="13.140625" style="22" bestFit="1" customWidth="1"/>
    <col min="7429" max="7429" width="14.28515625" style="22" customWidth="1"/>
    <col min="7430" max="7430" width="12.85546875" style="22" bestFit="1" customWidth="1"/>
    <col min="7431" max="7431" width="14.5703125" style="22" customWidth="1"/>
    <col min="7432" max="7432" width="13.140625" style="22" bestFit="1" customWidth="1"/>
    <col min="7433" max="7433" width="12.85546875" style="22" bestFit="1" customWidth="1"/>
    <col min="7434" max="7434" width="12.5703125" style="22" customWidth="1"/>
    <col min="7435" max="7435" width="13.140625" style="22" customWidth="1"/>
    <col min="7436" max="7436" width="13.85546875" style="22" customWidth="1"/>
    <col min="7437" max="7680" width="11.42578125" style="22"/>
    <col min="7681" max="7681" width="35.5703125" style="22" customWidth="1"/>
    <col min="7682" max="7682" width="11.7109375" style="22" bestFit="1" customWidth="1"/>
    <col min="7683" max="7683" width="17.28515625" style="22" customWidth="1"/>
    <col min="7684" max="7684" width="13.140625" style="22" bestFit="1" customWidth="1"/>
    <col min="7685" max="7685" width="14.28515625" style="22" customWidth="1"/>
    <col min="7686" max="7686" width="12.85546875" style="22" bestFit="1" customWidth="1"/>
    <col min="7687" max="7687" width="14.5703125" style="22" customWidth="1"/>
    <col min="7688" max="7688" width="13.140625" style="22" bestFit="1" customWidth="1"/>
    <col min="7689" max="7689" width="12.85546875" style="22" bestFit="1" customWidth="1"/>
    <col min="7690" max="7690" width="12.5703125" style="22" customWidth="1"/>
    <col min="7691" max="7691" width="13.140625" style="22" customWidth="1"/>
    <col min="7692" max="7692" width="13.85546875" style="22" customWidth="1"/>
    <col min="7693" max="7936" width="11.42578125" style="22"/>
    <col min="7937" max="7937" width="35.5703125" style="22" customWidth="1"/>
    <col min="7938" max="7938" width="11.7109375" style="22" bestFit="1" customWidth="1"/>
    <col min="7939" max="7939" width="17.28515625" style="22" customWidth="1"/>
    <col min="7940" max="7940" width="13.140625" style="22" bestFit="1" customWidth="1"/>
    <col min="7941" max="7941" width="14.28515625" style="22" customWidth="1"/>
    <col min="7942" max="7942" width="12.85546875" style="22" bestFit="1" customWidth="1"/>
    <col min="7943" max="7943" width="14.5703125" style="22" customWidth="1"/>
    <col min="7944" max="7944" width="13.140625" style="22" bestFit="1" customWidth="1"/>
    <col min="7945" max="7945" width="12.85546875" style="22" bestFit="1" customWidth="1"/>
    <col min="7946" max="7946" width="12.5703125" style="22" customWidth="1"/>
    <col min="7947" max="7947" width="13.140625" style="22" customWidth="1"/>
    <col min="7948" max="7948" width="13.85546875" style="22" customWidth="1"/>
    <col min="7949" max="8192" width="11.42578125" style="22"/>
    <col min="8193" max="8193" width="35.5703125" style="22" customWidth="1"/>
    <col min="8194" max="8194" width="11.7109375" style="22" bestFit="1" customWidth="1"/>
    <col min="8195" max="8195" width="17.28515625" style="22" customWidth="1"/>
    <col min="8196" max="8196" width="13.140625" style="22" bestFit="1" customWidth="1"/>
    <col min="8197" max="8197" width="14.28515625" style="22" customWidth="1"/>
    <col min="8198" max="8198" width="12.85546875" style="22" bestFit="1" customWidth="1"/>
    <col min="8199" max="8199" width="14.5703125" style="22" customWidth="1"/>
    <col min="8200" max="8200" width="13.140625" style="22" bestFit="1" customWidth="1"/>
    <col min="8201" max="8201" width="12.85546875" style="22" bestFit="1" customWidth="1"/>
    <col min="8202" max="8202" width="12.5703125" style="22" customWidth="1"/>
    <col min="8203" max="8203" width="13.140625" style="22" customWidth="1"/>
    <col min="8204" max="8204" width="13.85546875" style="22" customWidth="1"/>
    <col min="8205" max="8448" width="11.42578125" style="22"/>
    <col min="8449" max="8449" width="35.5703125" style="22" customWidth="1"/>
    <col min="8450" max="8450" width="11.7109375" style="22" bestFit="1" customWidth="1"/>
    <col min="8451" max="8451" width="17.28515625" style="22" customWidth="1"/>
    <col min="8452" max="8452" width="13.140625" style="22" bestFit="1" customWidth="1"/>
    <col min="8453" max="8453" width="14.28515625" style="22" customWidth="1"/>
    <col min="8454" max="8454" width="12.85546875" style="22" bestFit="1" customWidth="1"/>
    <col min="8455" max="8455" width="14.5703125" style="22" customWidth="1"/>
    <col min="8456" max="8456" width="13.140625" style="22" bestFit="1" customWidth="1"/>
    <col min="8457" max="8457" width="12.85546875" style="22" bestFit="1" customWidth="1"/>
    <col min="8458" max="8458" width="12.5703125" style="22" customWidth="1"/>
    <col min="8459" max="8459" width="13.140625" style="22" customWidth="1"/>
    <col min="8460" max="8460" width="13.85546875" style="22" customWidth="1"/>
    <col min="8461" max="8704" width="11.42578125" style="22"/>
    <col min="8705" max="8705" width="35.5703125" style="22" customWidth="1"/>
    <col min="8706" max="8706" width="11.7109375" style="22" bestFit="1" customWidth="1"/>
    <col min="8707" max="8707" width="17.28515625" style="22" customWidth="1"/>
    <col min="8708" max="8708" width="13.140625" style="22" bestFit="1" customWidth="1"/>
    <col min="8709" max="8709" width="14.28515625" style="22" customWidth="1"/>
    <col min="8710" max="8710" width="12.85546875" style="22" bestFit="1" customWidth="1"/>
    <col min="8711" max="8711" width="14.5703125" style="22" customWidth="1"/>
    <col min="8712" max="8712" width="13.140625" style="22" bestFit="1" customWidth="1"/>
    <col min="8713" max="8713" width="12.85546875" style="22" bestFit="1" customWidth="1"/>
    <col min="8714" max="8714" width="12.5703125" style="22" customWidth="1"/>
    <col min="8715" max="8715" width="13.140625" style="22" customWidth="1"/>
    <col min="8716" max="8716" width="13.85546875" style="22" customWidth="1"/>
    <col min="8717" max="8960" width="11.42578125" style="22"/>
    <col min="8961" max="8961" width="35.5703125" style="22" customWidth="1"/>
    <col min="8962" max="8962" width="11.7109375" style="22" bestFit="1" customWidth="1"/>
    <col min="8963" max="8963" width="17.28515625" style="22" customWidth="1"/>
    <col min="8964" max="8964" width="13.140625" style="22" bestFit="1" customWidth="1"/>
    <col min="8965" max="8965" width="14.28515625" style="22" customWidth="1"/>
    <col min="8966" max="8966" width="12.85546875" style="22" bestFit="1" customWidth="1"/>
    <col min="8967" max="8967" width="14.5703125" style="22" customWidth="1"/>
    <col min="8968" max="8968" width="13.140625" style="22" bestFit="1" customWidth="1"/>
    <col min="8969" max="8969" width="12.85546875" style="22" bestFit="1" customWidth="1"/>
    <col min="8970" max="8970" width="12.5703125" style="22" customWidth="1"/>
    <col min="8971" max="8971" width="13.140625" style="22" customWidth="1"/>
    <col min="8972" max="8972" width="13.85546875" style="22" customWidth="1"/>
    <col min="8973" max="9216" width="11.42578125" style="22"/>
    <col min="9217" max="9217" width="35.5703125" style="22" customWidth="1"/>
    <col min="9218" max="9218" width="11.7109375" style="22" bestFit="1" customWidth="1"/>
    <col min="9219" max="9219" width="17.28515625" style="22" customWidth="1"/>
    <col min="9220" max="9220" width="13.140625" style="22" bestFit="1" customWidth="1"/>
    <col min="9221" max="9221" width="14.28515625" style="22" customWidth="1"/>
    <col min="9222" max="9222" width="12.85546875" style="22" bestFit="1" customWidth="1"/>
    <col min="9223" max="9223" width="14.5703125" style="22" customWidth="1"/>
    <col min="9224" max="9224" width="13.140625" style="22" bestFit="1" customWidth="1"/>
    <col min="9225" max="9225" width="12.85546875" style="22" bestFit="1" customWidth="1"/>
    <col min="9226" max="9226" width="12.5703125" style="22" customWidth="1"/>
    <col min="9227" max="9227" width="13.140625" style="22" customWidth="1"/>
    <col min="9228" max="9228" width="13.85546875" style="22" customWidth="1"/>
    <col min="9229" max="9472" width="11.42578125" style="22"/>
    <col min="9473" max="9473" width="35.5703125" style="22" customWidth="1"/>
    <col min="9474" max="9474" width="11.7109375" style="22" bestFit="1" customWidth="1"/>
    <col min="9475" max="9475" width="17.28515625" style="22" customWidth="1"/>
    <col min="9476" max="9476" width="13.140625" style="22" bestFit="1" customWidth="1"/>
    <col min="9477" max="9477" width="14.28515625" style="22" customWidth="1"/>
    <col min="9478" max="9478" width="12.85546875" style="22" bestFit="1" customWidth="1"/>
    <col min="9479" max="9479" width="14.5703125" style="22" customWidth="1"/>
    <col min="9480" max="9480" width="13.140625" style="22" bestFit="1" customWidth="1"/>
    <col min="9481" max="9481" width="12.85546875" style="22" bestFit="1" customWidth="1"/>
    <col min="9482" max="9482" width="12.5703125" style="22" customWidth="1"/>
    <col min="9483" max="9483" width="13.140625" style="22" customWidth="1"/>
    <col min="9484" max="9484" width="13.85546875" style="22" customWidth="1"/>
    <col min="9485" max="9728" width="11.42578125" style="22"/>
    <col min="9729" max="9729" width="35.5703125" style="22" customWidth="1"/>
    <col min="9730" max="9730" width="11.7109375" style="22" bestFit="1" customWidth="1"/>
    <col min="9731" max="9731" width="17.28515625" style="22" customWidth="1"/>
    <col min="9732" max="9732" width="13.140625" style="22" bestFit="1" customWidth="1"/>
    <col min="9733" max="9733" width="14.28515625" style="22" customWidth="1"/>
    <col min="9734" max="9734" width="12.85546875" style="22" bestFit="1" customWidth="1"/>
    <col min="9735" max="9735" width="14.5703125" style="22" customWidth="1"/>
    <col min="9736" max="9736" width="13.140625" style="22" bestFit="1" customWidth="1"/>
    <col min="9737" max="9737" width="12.85546875" style="22" bestFit="1" customWidth="1"/>
    <col min="9738" max="9738" width="12.5703125" style="22" customWidth="1"/>
    <col min="9739" max="9739" width="13.140625" style="22" customWidth="1"/>
    <col min="9740" max="9740" width="13.85546875" style="22" customWidth="1"/>
    <col min="9741" max="9984" width="11.42578125" style="22"/>
    <col min="9985" max="9985" width="35.5703125" style="22" customWidth="1"/>
    <col min="9986" max="9986" width="11.7109375" style="22" bestFit="1" customWidth="1"/>
    <col min="9987" max="9987" width="17.28515625" style="22" customWidth="1"/>
    <col min="9988" max="9988" width="13.140625" style="22" bestFit="1" customWidth="1"/>
    <col min="9989" max="9989" width="14.28515625" style="22" customWidth="1"/>
    <col min="9990" max="9990" width="12.85546875" style="22" bestFit="1" customWidth="1"/>
    <col min="9991" max="9991" width="14.5703125" style="22" customWidth="1"/>
    <col min="9992" max="9992" width="13.140625" style="22" bestFit="1" customWidth="1"/>
    <col min="9993" max="9993" width="12.85546875" style="22" bestFit="1" customWidth="1"/>
    <col min="9994" max="9994" width="12.5703125" style="22" customWidth="1"/>
    <col min="9995" max="9995" width="13.140625" style="22" customWidth="1"/>
    <col min="9996" max="9996" width="13.85546875" style="22" customWidth="1"/>
    <col min="9997" max="10240" width="11.42578125" style="22"/>
    <col min="10241" max="10241" width="35.5703125" style="22" customWidth="1"/>
    <col min="10242" max="10242" width="11.7109375" style="22" bestFit="1" customWidth="1"/>
    <col min="10243" max="10243" width="17.28515625" style="22" customWidth="1"/>
    <col min="10244" max="10244" width="13.140625" style="22" bestFit="1" customWidth="1"/>
    <col min="10245" max="10245" width="14.28515625" style="22" customWidth="1"/>
    <col min="10246" max="10246" width="12.85546875" style="22" bestFit="1" customWidth="1"/>
    <col min="10247" max="10247" width="14.5703125" style="22" customWidth="1"/>
    <col min="10248" max="10248" width="13.140625" style="22" bestFit="1" customWidth="1"/>
    <col min="10249" max="10249" width="12.85546875" style="22" bestFit="1" customWidth="1"/>
    <col min="10250" max="10250" width="12.5703125" style="22" customWidth="1"/>
    <col min="10251" max="10251" width="13.140625" style="22" customWidth="1"/>
    <col min="10252" max="10252" width="13.85546875" style="22" customWidth="1"/>
    <col min="10253" max="10496" width="11.42578125" style="22"/>
    <col min="10497" max="10497" width="35.5703125" style="22" customWidth="1"/>
    <col min="10498" max="10498" width="11.7109375" style="22" bestFit="1" customWidth="1"/>
    <col min="10499" max="10499" width="17.28515625" style="22" customWidth="1"/>
    <col min="10500" max="10500" width="13.140625" style="22" bestFit="1" customWidth="1"/>
    <col min="10501" max="10501" width="14.28515625" style="22" customWidth="1"/>
    <col min="10502" max="10502" width="12.85546875" style="22" bestFit="1" customWidth="1"/>
    <col min="10503" max="10503" width="14.5703125" style="22" customWidth="1"/>
    <col min="10504" max="10504" width="13.140625" style="22" bestFit="1" customWidth="1"/>
    <col min="10505" max="10505" width="12.85546875" style="22" bestFit="1" customWidth="1"/>
    <col min="10506" max="10506" width="12.5703125" style="22" customWidth="1"/>
    <col min="10507" max="10507" width="13.140625" style="22" customWidth="1"/>
    <col min="10508" max="10508" width="13.85546875" style="22" customWidth="1"/>
    <col min="10509" max="10752" width="11.42578125" style="22"/>
    <col min="10753" max="10753" width="35.5703125" style="22" customWidth="1"/>
    <col min="10754" max="10754" width="11.7109375" style="22" bestFit="1" customWidth="1"/>
    <col min="10755" max="10755" width="17.28515625" style="22" customWidth="1"/>
    <col min="10756" max="10756" width="13.140625" style="22" bestFit="1" customWidth="1"/>
    <col min="10757" max="10757" width="14.28515625" style="22" customWidth="1"/>
    <col min="10758" max="10758" width="12.85546875" style="22" bestFit="1" customWidth="1"/>
    <col min="10759" max="10759" width="14.5703125" style="22" customWidth="1"/>
    <col min="10760" max="10760" width="13.140625" style="22" bestFit="1" customWidth="1"/>
    <col min="10761" max="10761" width="12.85546875" style="22" bestFit="1" customWidth="1"/>
    <col min="10762" max="10762" width="12.5703125" style="22" customWidth="1"/>
    <col min="10763" max="10763" width="13.140625" style="22" customWidth="1"/>
    <col min="10764" max="10764" width="13.85546875" style="22" customWidth="1"/>
    <col min="10765" max="11008" width="11.42578125" style="22"/>
    <col min="11009" max="11009" width="35.5703125" style="22" customWidth="1"/>
    <col min="11010" max="11010" width="11.7109375" style="22" bestFit="1" customWidth="1"/>
    <col min="11011" max="11011" width="17.28515625" style="22" customWidth="1"/>
    <col min="11012" max="11012" width="13.140625" style="22" bestFit="1" customWidth="1"/>
    <col min="11013" max="11013" width="14.28515625" style="22" customWidth="1"/>
    <col min="11014" max="11014" width="12.85546875" style="22" bestFit="1" customWidth="1"/>
    <col min="11015" max="11015" width="14.5703125" style="22" customWidth="1"/>
    <col min="11016" max="11016" width="13.140625" style="22" bestFit="1" customWidth="1"/>
    <col min="11017" max="11017" width="12.85546875" style="22" bestFit="1" customWidth="1"/>
    <col min="11018" max="11018" width="12.5703125" style="22" customWidth="1"/>
    <col min="11019" max="11019" width="13.140625" style="22" customWidth="1"/>
    <col min="11020" max="11020" width="13.85546875" style="22" customWidth="1"/>
    <col min="11021" max="11264" width="11.42578125" style="22"/>
    <col min="11265" max="11265" width="35.5703125" style="22" customWidth="1"/>
    <col min="11266" max="11266" width="11.7109375" style="22" bestFit="1" customWidth="1"/>
    <col min="11267" max="11267" width="17.28515625" style="22" customWidth="1"/>
    <col min="11268" max="11268" width="13.140625" style="22" bestFit="1" customWidth="1"/>
    <col min="11269" max="11269" width="14.28515625" style="22" customWidth="1"/>
    <col min="11270" max="11270" width="12.85546875" style="22" bestFit="1" customWidth="1"/>
    <col min="11271" max="11271" width="14.5703125" style="22" customWidth="1"/>
    <col min="11272" max="11272" width="13.140625" style="22" bestFit="1" customWidth="1"/>
    <col min="11273" max="11273" width="12.85546875" style="22" bestFit="1" customWidth="1"/>
    <col min="11274" max="11274" width="12.5703125" style="22" customWidth="1"/>
    <col min="11275" max="11275" width="13.140625" style="22" customWidth="1"/>
    <col min="11276" max="11276" width="13.85546875" style="22" customWidth="1"/>
    <col min="11277" max="11520" width="11.42578125" style="22"/>
    <col min="11521" max="11521" width="35.5703125" style="22" customWidth="1"/>
    <col min="11522" max="11522" width="11.7109375" style="22" bestFit="1" customWidth="1"/>
    <col min="11523" max="11523" width="17.28515625" style="22" customWidth="1"/>
    <col min="11524" max="11524" width="13.140625" style="22" bestFit="1" customWidth="1"/>
    <col min="11525" max="11525" width="14.28515625" style="22" customWidth="1"/>
    <col min="11526" max="11526" width="12.85546875" style="22" bestFit="1" customWidth="1"/>
    <col min="11527" max="11527" width="14.5703125" style="22" customWidth="1"/>
    <col min="11528" max="11528" width="13.140625" style="22" bestFit="1" customWidth="1"/>
    <col min="11529" max="11529" width="12.85546875" style="22" bestFit="1" customWidth="1"/>
    <col min="11530" max="11530" width="12.5703125" style="22" customWidth="1"/>
    <col min="11531" max="11531" width="13.140625" style="22" customWidth="1"/>
    <col min="11532" max="11532" width="13.85546875" style="22" customWidth="1"/>
    <col min="11533" max="11776" width="11.42578125" style="22"/>
    <col min="11777" max="11777" width="35.5703125" style="22" customWidth="1"/>
    <col min="11778" max="11778" width="11.7109375" style="22" bestFit="1" customWidth="1"/>
    <col min="11779" max="11779" width="17.28515625" style="22" customWidth="1"/>
    <col min="11780" max="11780" width="13.140625" style="22" bestFit="1" customWidth="1"/>
    <col min="11781" max="11781" width="14.28515625" style="22" customWidth="1"/>
    <col min="11782" max="11782" width="12.85546875" style="22" bestFit="1" customWidth="1"/>
    <col min="11783" max="11783" width="14.5703125" style="22" customWidth="1"/>
    <col min="11784" max="11784" width="13.140625" style="22" bestFit="1" customWidth="1"/>
    <col min="11785" max="11785" width="12.85546875" style="22" bestFit="1" customWidth="1"/>
    <col min="11786" max="11786" width="12.5703125" style="22" customWidth="1"/>
    <col min="11787" max="11787" width="13.140625" style="22" customWidth="1"/>
    <col min="11788" max="11788" width="13.85546875" style="22" customWidth="1"/>
    <col min="11789" max="12032" width="11.42578125" style="22"/>
    <col min="12033" max="12033" width="35.5703125" style="22" customWidth="1"/>
    <col min="12034" max="12034" width="11.7109375" style="22" bestFit="1" customWidth="1"/>
    <col min="12035" max="12035" width="17.28515625" style="22" customWidth="1"/>
    <col min="12036" max="12036" width="13.140625" style="22" bestFit="1" customWidth="1"/>
    <col min="12037" max="12037" width="14.28515625" style="22" customWidth="1"/>
    <col min="12038" max="12038" width="12.85546875" style="22" bestFit="1" customWidth="1"/>
    <col min="12039" max="12039" width="14.5703125" style="22" customWidth="1"/>
    <col min="12040" max="12040" width="13.140625" style="22" bestFit="1" customWidth="1"/>
    <col min="12041" max="12041" width="12.85546875" style="22" bestFit="1" customWidth="1"/>
    <col min="12042" max="12042" width="12.5703125" style="22" customWidth="1"/>
    <col min="12043" max="12043" width="13.140625" style="22" customWidth="1"/>
    <col min="12044" max="12044" width="13.85546875" style="22" customWidth="1"/>
    <col min="12045" max="12288" width="11.42578125" style="22"/>
    <col min="12289" max="12289" width="35.5703125" style="22" customWidth="1"/>
    <col min="12290" max="12290" width="11.7109375" style="22" bestFit="1" customWidth="1"/>
    <col min="12291" max="12291" width="17.28515625" style="22" customWidth="1"/>
    <col min="12292" max="12292" width="13.140625" style="22" bestFit="1" customWidth="1"/>
    <col min="12293" max="12293" width="14.28515625" style="22" customWidth="1"/>
    <col min="12294" max="12294" width="12.85546875" style="22" bestFit="1" customWidth="1"/>
    <col min="12295" max="12295" width="14.5703125" style="22" customWidth="1"/>
    <col min="12296" max="12296" width="13.140625" style="22" bestFit="1" customWidth="1"/>
    <col min="12297" max="12297" width="12.85546875" style="22" bestFit="1" customWidth="1"/>
    <col min="12298" max="12298" width="12.5703125" style="22" customWidth="1"/>
    <col min="12299" max="12299" width="13.140625" style="22" customWidth="1"/>
    <col min="12300" max="12300" width="13.85546875" style="22" customWidth="1"/>
    <col min="12301" max="12544" width="11.42578125" style="22"/>
    <col min="12545" max="12545" width="35.5703125" style="22" customWidth="1"/>
    <col min="12546" max="12546" width="11.7109375" style="22" bestFit="1" customWidth="1"/>
    <col min="12547" max="12547" width="17.28515625" style="22" customWidth="1"/>
    <col min="12548" max="12548" width="13.140625" style="22" bestFit="1" customWidth="1"/>
    <col min="12549" max="12549" width="14.28515625" style="22" customWidth="1"/>
    <col min="12550" max="12550" width="12.85546875" style="22" bestFit="1" customWidth="1"/>
    <col min="12551" max="12551" width="14.5703125" style="22" customWidth="1"/>
    <col min="12552" max="12552" width="13.140625" style="22" bestFit="1" customWidth="1"/>
    <col min="12553" max="12553" width="12.85546875" style="22" bestFit="1" customWidth="1"/>
    <col min="12554" max="12554" width="12.5703125" style="22" customWidth="1"/>
    <col min="12555" max="12555" width="13.140625" style="22" customWidth="1"/>
    <col min="12556" max="12556" width="13.85546875" style="22" customWidth="1"/>
    <col min="12557" max="12800" width="11.42578125" style="22"/>
    <col min="12801" max="12801" width="35.5703125" style="22" customWidth="1"/>
    <col min="12802" max="12802" width="11.7109375" style="22" bestFit="1" customWidth="1"/>
    <col min="12803" max="12803" width="17.28515625" style="22" customWidth="1"/>
    <col min="12804" max="12804" width="13.140625" style="22" bestFit="1" customWidth="1"/>
    <col min="12805" max="12805" width="14.28515625" style="22" customWidth="1"/>
    <col min="12806" max="12806" width="12.85546875" style="22" bestFit="1" customWidth="1"/>
    <col min="12807" max="12807" width="14.5703125" style="22" customWidth="1"/>
    <col min="12808" max="12808" width="13.140625" style="22" bestFit="1" customWidth="1"/>
    <col min="12809" max="12809" width="12.85546875" style="22" bestFit="1" customWidth="1"/>
    <col min="12810" max="12810" width="12.5703125" style="22" customWidth="1"/>
    <col min="12811" max="12811" width="13.140625" style="22" customWidth="1"/>
    <col min="12812" max="12812" width="13.85546875" style="22" customWidth="1"/>
    <col min="12813" max="13056" width="11.42578125" style="22"/>
    <col min="13057" max="13057" width="35.5703125" style="22" customWidth="1"/>
    <col min="13058" max="13058" width="11.7109375" style="22" bestFit="1" customWidth="1"/>
    <col min="13059" max="13059" width="17.28515625" style="22" customWidth="1"/>
    <col min="13060" max="13060" width="13.140625" style="22" bestFit="1" customWidth="1"/>
    <col min="13061" max="13061" width="14.28515625" style="22" customWidth="1"/>
    <col min="13062" max="13062" width="12.85546875" style="22" bestFit="1" customWidth="1"/>
    <col min="13063" max="13063" width="14.5703125" style="22" customWidth="1"/>
    <col min="13064" max="13064" width="13.140625" style="22" bestFit="1" customWidth="1"/>
    <col min="13065" max="13065" width="12.85546875" style="22" bestFit="1" customWidth="1"/>
    <col min="13066" max="13066" width="12.5703125" style="22" customWidth="1"/>
    <col min="13067" max="13067" width="13.140625" style="22" customWidth="1"/>
    <col min="13068" max="13068" width="13.85546875" style="22" customWidth="1"/>
    <col min="13069" max="13312" width="11.42578125" style="22"/>
    <col min="13313" max="13313" width="35.5703125" style="22" customWidth="1"/>
    <col min="13314" max="13314" width="11.7109375" style="22" bestFit="1" customWidth="1"/>
    <col min="13315" max="13315" width="17.28515625" style="22" customWidth="1"/>
    <col min="13316" max="13316" width="13.140625" style="22" bestFit="1" customWidth="1"/>
    <col min="13317" max="13317" width="14.28515625" style="22" customWidth="1"/>
    <col min="13318" max="13318" width="12.85546875" style="22" bestFit="1" customWidth="1"/>
    <col min="13319" max="13319" width="14.5703125" style="22" customWidth="1"/>
    <col min="13320" max="13320" width="13.140625" style="22" bestFit="1" customWidth="1"/>
    <col min="13321" max="13321" width="12.85546875" style="22" bestFit="1" customWidth="1"/>
    <col min="13322" max="13322" width="12.5703125" style="22" customWidth="1"/>
    <col min="13323" max="13323" width="13.140625" style="22" customWidth="1"/>
    <col min="13324" max="13324" width="13.85546875" style="22" customWidth="1"/>
    <col min="13325" max="13568" width="11.42578125" style="22"/>
    <col min="13569" max="13569" width="35.5703125" style="22" customWidth="1"/>
    <col min="13570" max="13570" width="11.7109375" style="22" bestFit="1" customWidth="1"/>
    <col min="13571" max="13571" width="17.28515625" style="22" customWidth="1"/>
    <col min="13572" max="13572" width="13.140625" style="22" bestFit="1" customWidth="1"/>
    <col min="13573" max="13573" width="14.28515625" style="22" customWidth="1"/>
    <col min="13574" max="13574" width="12.85546875" style="22" bestFit="1" customWidth="1"/>
    <col min="13575" max="13575" width="14.5703125" style="22" customWidth="1"/>
    <col min="13576" max="13576" width="13.140625" style="22" bestFit="1" customWidth="1"/>
    <col min="13577" max="13577" width="12.85546875" style="22" bestFit="1" customWidth="1"/>
    <col min="13578" max="13578" width="12.5703125" style="22" customWidth="1"/>
    <col min="13579" max="13579" width="13.140625" style="22" customWidth="1"/>
    <col min="13580" max="13580" width="13.85546875" style="22" customWidth="1"/>
    <col min="13581" max="13824" width="11.42578125" style="22"/>
    <col min="13825" max="13825" width="35.5703125" style="22" customWidth="1"/>
    <col min="13826" max="13826" width="11.7109375" style="22" bestFit="1" customWidth="1"/>
    <col min="13827" max="13827" width="17.28515625" style="22" customWidth="1"/>
    <col min="13828" max="13828" width="13.140625" style="22" bestFit="1" customWidth="1"/>
    <col min="13829" max="13829" width="14.28515625" style="22" customWidth="1"/>
    <col min="13830" max="13830" width="12.85546875" style="22" bestFit="1" customWidth="1"/>
    <col min="13831" max="13831" width="14.5703125" style="22" customWidth="1"/>
    <col min="13832" max="13832" width="13.140625" style="22" bestFit="1" customWidth="1"/>
    <col min="13833" max="13833" width="12.85546875" style="22" bestFit="1" customWidth="1"/>
    <col min="13834" max="13834" width="12.5703125" style="22" customWidth="1"/>
    <col min="13835" max="13835" width="13.140625" style="22" customWidth="1"/>
    <col min="13836" max="13836" width="13.85546875" style="22" customWidth="1"/>
    <col min="13837" max="14080" width="11.42578125" style="22"/>
    <col min="14081" max="14081" width="35.5703125" style="22" customWidth="1"/>
    <col min="14082" max="14082" width="11.7109375" style="22" bestFit="1" customWidth="1"/>
    <col min="14083" max="14083" width="17.28515625" style="22" customWidth="1"/>
    <col min="14084" max="14084" width="13.140625" style="22" bestFit="1" customWidth="1"/>
    <col min="14085" max="14085" width="14.28515625" style="22" customWidth="1"/>
    <col min="14086" max="14086" width="12.85546875" style="22" bestFit="1" customWidth="1"/>
    <col min="14087" max="14087" width="14.5703125" style="22" customWidth="1"/>
    <col min="14088" max="14088" width="13.140625" style="22" bestFit="1" customWidth="1"/>
    <col min="14089" max="14089" width="12.85546875" style="22" bestFit="1" customWidth="1"/>
    <col min="14090" max="14090" width="12.5703125" style="22" customWidth="1"/>
    <col min="14091" max="14091" width="13.140625" style="22" customWidth="1"/>
    <col min="14092" max="14092" width="13.85546875" style="22" customWidth="1"/>
    <col min="14093" max="14336" width="11.42578125" style="22"/>
    <col min="14337" max="14337" width="35.5703125" style="22" customWidth="1"/>
    <col min="14338" max="14338" width="11.7109375" style="22" bestFit="1" customWidth="1"/>
    <col min="14339" max="14339" width="17.28515625" style="22" customWidth="1"/>
    <col min="14340" max="14340" width="13.140625" style="22" bestFit="1" customWidth="1"/>
    <col min="14341" max="14341" width="14.28515625" style="22" customWidth="1"/>
    <col min="14342" max="14342" width="12.85546875" style="22" bestFit="1" customWidth="1"/>
    <col min="14343" max="14343" width="14.5703125" style="22" customWidth="1"/>
    <col min="14344" max="14344" width="13.140625" style="22" bestFit="1" customWidth="1"/>
    <col min="14345" max="14345" width="12.85546875" style="22" bestFit="1" customWidth="1"/>
    <col min="14346" max="14346" width="12.5703125" style="22" customWidth="1"/>
    <col min="14347" max="14347" width="13.140625" style="22" customWidth="1"/>
    <col min="14348" max="14348" width="13.85546875" style="22" customWidth="1"/>
    <col min="14349" max="14592" width="11.42578125" style="22"/>
    <col min="14593" max="14593" width="35.5703125" style="22" customWidth="1"/>
    <col min="14594" max="14594" width="11.7109375" style="22" bestFit="1" customWidth="1"/>
    <col min="14595" max="14595" width="17.28515625" style="22" customWidth="1"/>
    <col min="14596" max="14596" width="13.140625" style="22" bestFit="1" customWidth="1"/>
    <col min="14597" max="14597" width="14.28515625" style="22" customWidth="1"/>
    <col min="14598" max="14598" width="12.85546875" style="22" bestFit="1" customWidth="1"/>
    <col min="14599" max="14599" width="14.5703125" style="22" customWidth="1"/>
    <col min="14600" max="14600" width="13.140625" style="22" bestFit="1" customWidth="1"/>
    <col min="14601" max="14601" width="12.85546875" style="22" bestFit="1" customWidth="1"/>
    <col min="14602" max="14602" width="12.5703125" style="22" customWidth="1"/>
    <col min="14603" max="14603" width="13.140625" style="22" customWidth="1"/>
    <col min="14604" max="14604" width="13.85546875" style="22" customWidth="1"/>
    <col min="14605" max="14848" width="11.42578125" style="22"/>
    <col min="14849" max="14849" width="35.5703125" style="22" customWidth="1"/>
    <col min="14850" max="14850" width="11.7109375" style="22" bestFit="1" customWidth="1"/>
    <col min="14851" max="14851" width="17.28515625" style="22" customWidth="1"/>
    <col min="14852" max="14852" width="13.140625" style="22" bestFit="1" customWidth="1"/>
    <col min="14853" max="14853" width="14.28515625" style="22" customWidth="1"/>
    <col min="14854" max="14854" width="12.85546875" style="22" bestFit="1" customWidth="1"/>
    <col min="14855" max="14855" width="14.5703125" style="22" customWidth="1"/>
    <col min="14856" max="14856" width="13.140625" style="22" bestFit="1" customWidth="1"/>
    <col min="14857" max="14857" width="12.85546875" style="22" bestFit="1" customWidth="1"/>
    <col min="14858" max="14858" width="12.5703125" style="22" customWidth="1"/>
    <col min="14859" max="14859" width="13.140625" style="22" customWidth="1"/>
    <col min="14860" max="14860" width="13.85546875" style="22" customWidth="1"/>
    <col min="14861" max="15104" width="11.42578125" style="22"/>
    <col min="15105" max="15105" width="35.5703125" style="22" customWidth="1"/>
    <col min="15106" max="15106" width="11.7109375" style="22" bestFit="1" customWidth="1"/>
    <col min="15107" max="15107" width="17.28515625" style="22" customWidth="1"/>
    <col min="15108" max="15108" width="13.140625" style="22" bestFit="1" customWidth="1"/>
    <col min="15109" max="15109" width="14.28515625" style="22" customWidth="1"/>
    <col min="15110" max="15110" width="12.85546875" style="22" bestFit="1" customWidth="1"/>
    <col min="15111" max="15111" width="14.5703125" style="22" customWidth="1"/>
    <col min="15112" max="15112" width="13.140625" style="22" bestFit="1" customWidth="1"/>
    <col min="15113" max="15113" width="12.85546875" style="22" bestFit="1" customWidth="1"/>
    <col min="15114" max="15114" width="12.5703125" style="22" customWidth="1"/>
    <col min="15115" max="15115" width="13.140625" style="22" customWidth="1"/>
    <col min="15116" max="15116" width="13.85546875" style="22" customWidth="1"/>
    <col min="15117" max="15360" width="11.42578125" style="22"/>
    <col min="15361" max="15361" width="35.5703125" style="22" customWidth="1"/>
    <col min="15362" max="15362" width="11.7109375" style="22" bestFit="1" customWidth="1"/>
    <col min="15363" max="15363" width="17.28515625" style="22" customWidth="1"/>
    <col min="15364" max="15364" width="13.140625" style="22" bestFit="1" customWidth="1"/>
    <col min="15365" max="15365" width="14.28515625" style="22" customWidth="1"/>
    <col min="15366" max="15366" width="12.85546875" style="22" bestFit="1" customWidth="1"/>
    <col min="15367" max="15367" width="14.5703125" style="22" customWidth="1"/>
    <col min="15368" max="15368" width="13.140625" style="22" bestFit="1" customWidth="1"/>
    <col min="15369" max="15369" width="12.85546875" style="22" bestFit="1" customWidth="1"/>
    <col min="15370" max="15370" width="12.5703125" style="22" customWidth="1"/>
    <col min="15371" max="15371" width="13.140625" style="22" customWidth="1"/>
    <col min="15372" max="15372" width="13.85546875" style="22" customWidth="1"/>
    <col min="15373" max="15616" width="11.42578125" style="22"/>
    <col min="15617" max="15617" width="35.5703125" style="22" customWidth="1"/>
    <col min="15618" max="15618" width="11.7109375" style="22" bestFit="1" customWidth="1"/>
    <col min="15619" max="15619" width="17.28515625" style="22" customWidth="1"/>
    <col min="15620" max="15620" width="13.140625" style="22" bestFit="1" customWidth="1"/>
    <col min="15621" max="15621" width="14.28515625" style="22" customWidth="1"/>
    <col min="15622" max="15622" width="12.85546875" style="22" bestFit="1" customWidth="1"/>
    <col min="15623" max="15623" width="14.5703125" style="22" customWidth="1"/>
    <col min="15624" max="15624" width="13.140625" style="22" bestFit="1" customWidth="1"/>
    <col min="15625" max="15625" width="12.85546875" style="22" bestFit="1" customWidth="1"/>
    <col min="15626" max="15626" width="12.5703125" style="22" customWidth="1"/>
    <col min="15627" max="15627" width="13.140625" style="22" customWidth="1"/>
    <col min="15628" max="15628" width="13.85546875" style="22" customWidth="1"/>
    <col min="15629" max="15872" width="11.42578125" style="22"/>
    <col min="15873" max="15873" width="35.5703125" style="22" customWidth="1"/>
    <col min="15874" max="15874" width="11.7109375" style="22" bestFit="1" customWidth="1"/>
    <col min="15875" max="15875" width="17.28515625" style="22" customWidth="1"/>
    <col min="15876" max="15876" width="13.140625" style="22" bestFit="1" customWidth="1"/>
    <col min="15877" max="15877" width="14.28515625" style="22" customWidth="1"/>
    <col min="15878" max="15878" width="12.85546875" style="22" bestFit="1" customWidth="1"/>
    <col min="15879" max="15879" width="14.5703125" style="22" customWidth="1"/>
    <col min="15880" max="15880" width="13.140625" style="22" bestFit="1" customWidth="1"/>
    <col min="15881" max="15881" width="12.85546875" style="22" bestFit="1" customWidth="1"/>
    <col min="15882" max="15882" width="12.5703125" style="22" customWidth="1"/>
    <col min="15883" max="15883" width="13.140625" style="22" customWidth="1"/>
    <col min="15884" max="15884" width="13.85546875" style="22" customWidth="1"/>
    <col min="15885" max="16128" width="11.42578125" style="22"/>
    <col min="16129" max="16129" width="35.5703125" style="22" customWidth="1"/>
    <col min="16130" max="16130" width="11.7109375" style="22" bestFit="1" customWidth="1"/>
    <col min="16131" max="16131" width="17.28515625" style="22" customWidth="1"/>
    <col min="16132" max="16132" width="13.140625" style="22" bestFit="1" customWidth="1"/>
    <col min="16133" max="16133" width="14.28515625" style="22" customWidth="1"/>
    <col min="16134" max="16134" width="12.85546875" style="22" bestFit="1" customWidth="1"/>
    <col min="16135" max="16135" width="14.5703125" style="22" customWidth="1"/>
    <col min="16136" max="16136" width="13.140625" style="22" bestFit="1" customWidth="1"/>
    <col min="16137" max="16137" width="12.85546875" style="22" bestFit="1" customWidth="1"/>
    <col min="16138" max="16138" width="12.5703125" style="22" customWidth="1"/>
    <col min="16139" max="16139" width="13.140625" style="22" customWidth="1"/>
    <col min="16140" max="16140" width="13.85546875" style="22" customWidth="1"/>
    <col min="16141" max="16384" width="11.42578125" style="22"/>
  </cols>
  <sheetData>
    <row r="3" spans="1:10" ht="13.5" thickBot="1" x14ac:dyDescent="0.25"/>
    <row r="4" spans="1:10" ht="15.75" thickBot="1" x14ac:dyDescent="0.25">
      <c r="A4" s="16"/>
      <c r="B4" s="31" t="s">
        <v>215</v>
      </c>
      <c r="C4" s="32"/>
      <c r="D4" s="32"/>
      <c r="E4" s="32"/>
      <c r="F4" s="32"/>
      <c r="G4" s="32"/>
      <c r="H4" s="33"/>
      <c r="J4" s="21"/>
    </row>
    <row r="7" spans="1:10" x14ac:dyDescent="0.2">
      <c r="A7" s="808" t="s">
        <v>216</v>
      </c>
      <c r="B7" s="809"/>
      <c r="C7" s="809"/>
      <c r="D7" s="809"/>
      <c r="E7" s="809"/>
      <c r="F7" s="809"/>
      <c r="G7" s="809"/>
    </row>
    <row r="9" spans="1:10" ht="13.5" thickBot="1" x14ac:dyDescent="0.25"/>
    <row r="10" spans="1:10" ht="13.5" thickBot="1" x14ac:dyDescent="0.25">
      <c r="A10" s="76"/>
      <c r="B10" s="85" t="s">
        <v>127</v>
      </c>
      <c r="C10" s="85" t="s">
        <v>128</v>
      </c>
      <c r="D10" s="85" t="s">
        <v>13</v>
      </c>
    </row>
    <row r="11" spans="1:10" x14ac:dyDescent="0.2">
      <c r="A11" s="136" t="s">
        <v>129</v>
      </c>
      <c r="B11" s="137">
        <f>K41</f>
        <v>6930355</v>
      </c>
      <c r="C11" s="137">
        <f>K42</f>
        <v>2313465</v>
      </c>
      <c r="D11" s="138">
        <f>SUM(B11:C11)</f>
        <v>9243820</v>
      </c>
      <c r="E11" s="28"/>
    </row>
    <row r="12" spans="1:10" x14ac:dyDescent="0.2">
      <c r="A12" s="139" t="s">
        <v>130</v>
      </c>
      <c r="B12" s="140">
        <f>K44</f>
        <v>11760162</v>
      </c>
      <c r="C12" s="140">
        <f>K45</f>
        <v>3346278</v>
      </c>
      <c r="D12" s="138">
        <f>SUM(B12:C12)</f>
        <v>15106440</v>
      </c>
      <c r="E12" s="28"/>
    </row>
    <row r="13" spans="1:10" ht="13.5" thickBot="1" x14ac:dyDescent="0.25">
      <c r="A13" s="141" t="s">
        <v>3</v>
      </c>
      <c r="B13" s="142">
        <f>K47</f>
        <v>1.6969061469434106</v>
      </c>
      <c r="C13" s="142">
        <f>K48</f>
        <v>1.4464355414929553</v>
      </c>
      <c r="D13" s="576">
        <f>K46</f>
        <v>1.6342204846048496</v>
      </c>
      <c r="E13" s="116"/>
    </row>
    <row r="14" spans="1:10" x14ac:dyDescent="0.2">
      <c r="B14" s="21"/>
      <c r="C14" s="21"/>
      <c r="D14" s="21"/>
    </row>
    <row r="15" spans="1:10" ht="13.5" thickBot="1" x14ac:dyDescent="0.25"/>
    <row r="16" spans="1:10" ht="18.75" thickBot="1" x14ac:dyDescent="0.3">
      <c r="A16" s="802" t="s">
        <v>185</v>
      </c>
      <c r="B16" s="803"/>
      <c r="C16" s="803"/>
      <c r="D16" s="804"/>
      <c r="F16" s="802" t="s">
        <v>185</v>
      </c>
      <c r="G16" s="803"/>
      <c r="H16" s="803"/>
      <c r="I16" s="804"/>
    </row>
    <row r="17" spans="1:9" ht="13.5" thickBot="1" x14ac:dyDescent="0.25">
      <c r="A17" s="143"/>
      <c r="B17" s="143"/>
      <c r="C17" s="143" t="s">
        <v>29</v>
      </c>
      <c r="D17" s="143" t="s">
        <v>30</v>
      </c>
      <c r="F17" s="143"/>
      <c r="G17" s="143"/>
      <c r="H17" s="143" t="s">
        <v>33</v>
      </c>
      <c r="I17" s="143" t="s">
        <v>34</v>
      </c>
    </row>
    <row r="18" spans="1:9" x14ac:dyDescent="0.2">
      <c r="A18" s="144" t="s">
        <v>206</v>
      </c>
      <c r="B18" s="145"/>
      <c r="C18" s="146">
        <f>B11/$D$11</f>
        <v>0.74972846723540698</v>
      </c>
      <c r="D18" s="146">
        <f>C11/$D$11</f>
        <v>0.25027153276459302</v>
      </c>
      <c r="F18" s="147" t="s">
        <v>217</v>
      </c>
      <c r="G18" s="145"/>
      <c r="H18" s="146">
        <f>B12/$D$12</f>
        <v>0.77848665867007716</v>
      </c>
      <c r="I18" s="146">
        <f>C12/$D$12</f>
        <v>0.22151334132992287</v>
      </c>
    </row>
    <row r="19" spans="1:9" x14ac:dyDescent="0.2">
      <c r="A19" s="148"/>
      <c r="B19" s="148"/>
      <c r="C19" s="148"/>
      <c r="D19" s="148"/>
      <c r="F19" s="148"/>
      <c r="G19" s="148"/>
      <c r="H19" s="148"/>
      <c r="I19" s="148"/>
    </row>
    <row r="36" spans="1:11" x14ac:dyDescent="0.2">
      <c r="A36" s="808" t="s">
        <v>218</v>
      </c>
      <c r="B36" s="809"/>
      <c r="C36" s="809"/>
      <c r="D36" s="809"/>
      <c r="E36" s="809"/>
      <c r="F36" s="809"/>
      <c r="G36" s="809"/>
    </row>
    <row r="37" spans="1:11" x14ac:dyDescent="0.2">
      <c r="A37" s="149"/>
      <c r="B37" s="149"/>
      <c r="C37" s="149"/>
      <c r="D37" s="149"/>
      <c r="E37" s="149"/>
      <c r="F37" s="149"/>
      <c r="G37" s="149"/>
    </row>
    <row r="38" spans="1:11" ht="13.5" thickBot="1" x14ac:dyDescent="0.25"/>
    <row r="39" spans="1:11" ht="13.5" thickBot="1" x14ac:dyDescent="0.25">
      <c r="A39" s="76"/>
      <c r="B39" s="76"/>
      <c r="C39" s="85" t="s">
        <v>14</v>
      </c>
      <c r="D39" s="85" t="s">
        <v>15</v>
      </c>
      <c r="E39" s="85" t="s">
        <v>138</v>
      </c>
      <c r="F39" s="85" t="s">
        <v>561</v>
      </c>
      <c r="G39" s="85" t="s">
        <v>219</v>
      </c>
      <c r="H39" s="85" t="s">
        <v>124</v>
      </c>
      <c r="I39" s="85" t="s">
        <v>192</v>
      </c>
      <c r="J39" s="85" t="s">
        <v>193</v>
      </c>
      <c r="K39" s="85" t="s">
        <v>13</v>
      </c>
    </row>
    <row r="40" spans="1:11" x14ac:dyDescent="0.2">
      <c r="A40" s="34" t="s">
        <v>129</v>
      </c>
      <c r="B40" s="129"/>
      <c r="C40" s="42">
        <f>'M.V. TIPO ALOJ.'!E13</f>
        <v>6138492</v>
      </c>
      <c r="D40" s="42">
        <f>'M.V. TIPO ALOJ.'!C102</f>
        <v>171908</v>
      </c>
      <c r="E40" s="42">
        <f t="shared" ref="E40:E45" si="0">SUM(C40:D40)</f>
        <v>6310400</v>
      </c>
      <c r="F40" s="42">
        <f>'M.V. TIPO ALOJ.'!C191</f>
        <v>415648</v>
      </c>
      <c r="G40" s="42">
        <f>'M.V. TIPO ALOJ.'!C284</f>
        <v>1107441</v>
      </c>
      <c r="H40" s="42">
        <f>'M.V. TIPO ALOJ.'!C366</f>
        <v>521029</v>
      </c>
      <c r="I40" s="42">
        <f>'M.V. TIPO ALOJ.'!C451</f>
        <v>556265</v>
      </c>
      <c r="J40" s="42">
        <f>'M.V. TIPO ALOJ.'!C536</f>
        <v>333037</v>
      </c>
      <c r="K40" s="42">
        <f>SUM(E40:J40)</f>
        <v>9243820</v>
      </c>
    </row>
    <row r="41" spans="1:11" x14ac:dyDescent="0.2">
      <c r="A41" s="37" t="s">
        <v>179</v>
      </c>
      <c r="B41" s="38"/>
      <c r="C41" s="39">
        <f>'M.V. TIPO ALOJ.'!E14</f>
        <v>4594733</v>
      </c>
      <c r="D41" s="39">
        <f>'M.V. TIPO ALOJ.'!C103</f>
        <v>126116</v>
      </c>
      <c r="E41" s="39">
        <f t="shared" si="0"/>
        <v>4720849</v>
      </c>
      <c r="F41" s="39">
        <f>'M.V. TIPO ALOJ.'!C192</f>
        <v>264685</v>
      </c>
      <c r="G41" s="39">
        <f>'M.V. TIPO ALOJ.'!C285</f>
        <v>956812</v>
      </c>
      <c r="H41" s="39">
        <f>'M.V. TIPO ALOJ.'!C367</f>
        <v>249768</v>
      </c>
      <c r="I41" s="39">
        <f>'M.V. TIPO ALOJ.'!C452</f>
        <v>469393</v>
      </c>
      <c r="J41" s="39">
        <f>'M.V. TIPO ALOJ.'!C537</f>
        <v>268848</v>
      </c>
      <c r="K41" s="42">
        <f t="shared" ref="K41:K45" si="1">SUM(E41:J41)</f>
        <v>6930355</v>
      </c>
    </row>
    <row r="42" spans="1:11" x14ac:dyDescent="0.2">
      <c r="A42" s="37" t="s">
        <v>180</v>
      </c>
      <c r="B42" s="38"/>
      <c r="C42" s="39">
        <f>'M.V. TIPO ALOJ.'!E15</f>
        <v>1543759</v>
      </c>
      <c r="D42" s="39">
        <f>'M.V. TIPO ALOJ.'!C104</f>
        <v>45792</v>
      </c>
      <c r="E42" s="39">
        <f t="shared" si="0"/>
        <v>1589551</v>
      </c>
      <c r="F42" s="39">
        <f>'M.V. TIPO ALOJ.'!C193</f>
        <v>150963</v>
      </c>
      <c r="G42" s="39">
        <f>'M.V. TIPO ALOJ.'!C286</f>
        <v>150629</v>
      </c>
      <c r="H42" s="39">
        <f>'M.V. TIPO ALOJ.'!C368</f>
        <v>271261</v>
      </c>
      <c r="I42" s="39">
        <f>'M.V. TIPO ALOJ.'!C453</f>
        <v>86872</v>
      </c>
      <c r="J42" s="39">
        <f>'M.V. TIPO ALOJ.'!C538</f>
        <v>64189</v>
      </c>
      <c r="K42" s="42">
        <f t="shared" si="1"/>
        <v>2313465</v>
      </c>
    </row>
    <row r="43" spans="1:11" x14ac:dyDescent="0.2">
      <c r="A43" s="40" t="s">
        <v>130</v>
      </c>
      <c r="B43" s="38"/>
      <c r="C43" s="42">
        <f>'M.V. TIPO ALOJ.'!E16</f>
        <v>9272156</v>
      </c>
      <c r="D43" s="42">
        <f>'M.V. TIPO ALOJ.'!C105</f>
        <v>280333</v>
      </c>
      <c r="E43" s="42">
        <f t="shared" si="0"/>
        <v>9552489</v>
      </c>
      <c r="F43" s="42">
        <f>'M.V. TIPO ALOJ.'!C194</f>
        <v>890370</v>
      </c>
      <c r="G43" s="42">
        <f>'M.V. TIPO ALOJ.'!C287</f>
        <v>2027373</v>
      </c>
      <c r="H43" s="42">
        <f>'M.V. TIPO ALOJ.'!C369</f>
        <v>754073</v>
      </c>
      <c r="I43" s="42">
        <f>'M.V. TIPO ALOJ.'!C454</f>
        <v>1187659</v>
      </c>
      <c r="J43" s="42">
        <f>'M.V. TIPO ALOJ.'!C539</f>
        <v>694476</v>
      </c>
      <c r="K43" s="42">
        <f t="shared" si="1"/>
        <v>15106440</v>
      </c>
    </row>
    <row r="44" spans="1:11" x14ac:dyDescent="0.2">
      <c r="A44" s="37" t="s">
        <v>181</v>
      </c>
      <c r="B44" s="38"/>
      <c r="C44" s="39">
        <f>'M.V. TIPO ALOJ.'!E17</f>
        <v>7066269</v>
      </c>
      <c r="D44" s="39">
        <f>'M.V. TIPO ALOJ.'!C106</f>
        <v>214068</v>
      </c>
      <c r="E44" s="39">
        <f t="shared" si="0"/>
        <v>7280337</v>
      </c>
      <c r="F44" s="39">
        <f>'M.V. TIPO ALOJ.'!C195</f>
        <v>644843</v>
      </c>
      <c r="G44" s="39">
        <f>'M.V. TIPO ALOJ.'!C288</f>
        <v>1814361</v>
      </c>
      <c r="H44" s="39">
        <f>'M.V. TIPO ALOJ.'!C370</f>
        <v>449295</v>
      </c>
      <c r="I44" s="39">
        <f>'M.V. TIPO ALOJ.'!C455</f>
        <v>994401</v>
      </c>
      <c r="J44" s="39">
        <f>'M.V. TIPO ALOJ.'!C540</f>
        <v>576925</v>
      </c>
      <c r="K44" s="42">
        <f t="shared" si="1"/>
        <v>11760162</v>
      </c>
    </row>
    <row r="45" spans="1:11" x14ac:dyDescent="0.2">
      <c r="A45" s="37" t="s">
        <v>182</v>
      </c>
      <c r="B45" s="38"/>
      <c r="C45" s="39">
        <f>'M.V. TIPO ALOJ.'!E18</f>
        <v>2205887</v>
      </c>
      <c r="D45" s="39">
        <f>'M.V. TIPO ALOJ.'!C107</f>
        <v>66265</v>
      </c>
      <c r="E45" s="39">
        <f t="shared" si="0"/>
        <v>2272152</v>
      </c>
      <c r="F45" s="39">
        <f>'M.V. TIPO ALOJ.'!C196</f>
        <v>245527</v>
      </c>
      <c r="G45" s="39">
        <f>'M.V. TIPO ALOJ.'!C289</f>
        <v>213012</v>
      </c>
      <c r="H45" s="39">
        <f>'M.V. TIPO ALOJ.'!C371</f>
        <v>304778</v>
      </c>
      <c r="I45" s="39">
        <f>'M.V. TIPO ALOJ.'!C456</f>
        <v>193258</v>
      </c>
      <c r="J45" s="39">
        <f>'M.V. TIPO ALOJ.'!C541</f>
        <v>117551</v>
      </c>
      <c r="K45" s="42">
        <f t="shared" si="1"/>
        <v>3346278</v>
      </c>
    </row>
    <row r="46" spans="1:11" ht="13.5" thickBot="1" x14ac:dyDescent="0.25">
      <c r="A46" s="90" t="s">
        <v>3</v>
      </c>
      <c r="B46" s="38"/>
      <c r="C46" s="46">
        <f>'M.V. TIPO ALOJ.'!E20</f>
        <v>1.5104941083249763</v>
      </c>
      <c r="D46" s="46">
        <f>'M.V. TIPO ALOJ.'!C109</f>
        <v>1.6307152663052331</v>
      </c>
      <c r="E46" s="46">
        <f>E43/E40</f>
        <v>1.5137691746957405</v>
      </c>
      <c r="F46" s="46">
        <f>'M.V. TIPO ALOJ.'!C198</f>
        <v>2.142125067364693</v>
      </c>
      <c r="G46" s="46">
        <f>'M.V. TIPO ALOJ.'!C291</f>
        <v>1.8306826277878461</v>
      </c>
      <c r="H46" s="46">
        <f>'M.V. TIPO ALOJ.'!C373</f>
        <v>1.4472764471843218</v>
      </c>
      <c r="I46" s="46">
        <f>'M.V. TIPO ALOJ.'!C458</f>
        <v>2.1350597287264166</v>
      </c>
      <c r="J46" s="46">
        <f>'M.V. TIPO ALOJ.'!C543</f>
        <v>2.0852818155340098</v>
      </c>
      <c r="K46" s="46">
        <f>K43/K40</f>
        <v>1.6342204846048496</v>
      </c>
    </row>
    <row r="47" spans="1:11" x14ac:dyDescent="0.2">
      <c r="A47" s="48" t="s">
        <v>183</v>
      </c>
      <c r="B47" s="49"/>
      <c r="C47" s="50">
        <f>'M.V. TIPO ALOJ.'!E21</f>
        <v>1.5379063375390909</v>
      </c>
      <c r="D47" s="50">
        <f>'M.V. TIPO ALOJ.'!C110</f>
        <v>1.6973897047162929</v>
      </c>
      <c r="E47" s="50">
        <f>E44/E41</f>
        <v>1.5421668856597617</v>
      </c>
      <c r="F47" s="50">
        <f>'M.V. TIPO ALOJ.'!C199</f>
        <v>2.4362657498535998</v>
      </c>
      <c r="G47" s="50">
        <f>'M.V. TIPO ALOJ.'!C292</f>
        <v>1.896256526883024</v>
      </c>
      <c r="H47" s="50">
        <f>'M.V. TIPO ALOJ.'!C374</f>
        <v>1.7988493321802632</v>
      </c>
      <c r="I47" s="50">
        <f>'M.V. TIPO ALOJ.'!C459</f>
        <v>2.1184828065182053</v>
      </c>
      <c r="J47" s="50">
        <f>'M.V. TIPO ALOJ.'!C544</f>
        <v>2.1459151639588168</v>
      </c>
      <c r="K47" s="46">
        <f t="shared" ref="K47:K48" si="2">K44/K41</f>
        <v>1.6969061469434106</v>
      </c>
    </row>
    <row r="48" spans="1:11" ht="13.5" thickBot="1" x14ac:dyDescent="0.25">
      <c r="A48" s="51" t="s">
        <v>184</v>
      </c>
      <c r="B48" s="52"/>
      <c r="C48" s="53">
        <f>'M.V. TIPO ALOJ.'!E22</f>
        <v>1.4289063254044188</v>
      </c>
      <c r="D48" s="53">
        <f>'M.V. TIPO ALOJ.'!C111</f>
        <v>1.4470868273934312</v>
      </c>
      <c r="E48" s="53">
        <f>E45/E42</f>
        <v>1.4294300717624033</v>
      </c>
      <c r="F48" s="53">
        <f>'M.V. TIPO ALOJ.'!C200</f>
        <v>1.626405145631711</v>
      </c>
      <c r="G48" s="53">
        <f>'M.V. TIPO ALOJ.'!C293</f>
        <v>1.4141499976764103</v>
      </c>
      <c r="H48" s="53">
        <f>'M.V. TIPO ALOJ.'!C375</f>
        <v>1.1235599662317841</v>
      </c>
      <c r="I48" s="53">
        <f>'M.V. TIPO ALOJ.'!C460</f>
        <v>2.2246293397182062</v>
      </c>
      <c r="J48" s="53">
        <f>'M.V. TIPO ALOJ.'!C545</f>
        <v>1.8313262396983907</v>
      </c>
      <c r="K48" s="150">
        <f t="shared" si="2"/>
        <v>1.4464355414929553</v>
      </c>
    </row>
    <row r="50" spans="1:6" ht="13.5" thickBot="1" x14ac:dyDescent="0.25"/>
    <row r="51" spans="1:6" ht="18.75" thickBot="1" x14ac:dyDescent="0.3">
      <c r="A51" s="802" t="s">
        <v>185</v>
      </c>
      <c r="B51" s="803"/>
      <c r="C51" s="803"/>
      <c r="D51" s="803"/>
      <c r="E51" s="803"/>
      <c r="F51" s="804"/>
    </row>
    <row r="52" spans="1:6" ht="13.5" thickBot="1" x14ac:dyDescent="0.25">
      <c r="A52" s="78"/>
      <c r="B52" s="151"/>
      <c r="C52" s="152" t="s">
        <v>29</v>
      </c>
      <c r="D52" s="152" t="s">
        <v>30</v>
      </c>
    </row>
    <row r="53" spans="1:6" x14ac:dyDescent="0.2">
      <c r="A53" s="153" t="s">
        <v>138</v>
      </c>
      <c r="B53" s="153"/>
      <c r="C53" s="154">
        <f>E41/$E$40</f>
        <v>0.74810614224137928</v>
      </c>
      <c r="D53" s="154">
        <f>E42/$E$40</f>
        <v>0.25189385775862067</v>
      </c>
    </row>
    <row r="54" spans="1:6" x14ac:dyDescent="0.2">
      <c r="A54" s="155" t="s">
        <v>190</v>
      </c>
      <c r="B54" s="155"/>
      <c r="C54" s="154">
        <f>F41/F40</f>
        <v>0.63680085071983983</v>
      </c>
      <c r="D54" s="154">
        <f>F42/F40</f>
        <v>0.36319914928016012</v>
      </c>
    </row>
    <row r="55" spans="1:6" ht="13.5" thickBot="1" x14ac:dyDescent="0.25">
      <c r="A55" s="156" t="s">
        <v>219</v>
      </c>
      <c r="B55" s="156"/>
      <c r="C55" s="157">
        <f>G41/G40</f>
        <v>0.86398462762350314</v>
      </c>
      <c r="D55" s="157">
        <f>G42/G40</f>
        <v>0.1360153723764968</v>
      </c>
    </row>
    <row r="56" spans="1:6" ht="13.5" thickBot="1" x14ac:dyDescent="0.25">
      <c r="A56" s="156" t="s">
        <v>124</v>
      </c>
      <c r="B56" s="156"/>
      <c r="C56" s="157">
        <f>H41/H40</f>
        <v>0.47937446859963651</v>
      </c>
      <c r="D56" s="157">
        <f>H42/H40</f>
        <v>0.52062553140036349</v>
      </c>
    </row>
    <row r="57" spans="1:6" ht="13.5" thickBot="1" x14ac:dyDescent="0.25">
      <c r="A57" s="156" t="s">
        <v>192</v>
      </c>
      <c r="B57" s="156"/>
      <c r="C57" s="157">
        <f>I41/I40</f>
        <v>0.84382982930797368</v>
      </c>
      <c r="D57" s="157">
        <f>I42/I40</f>
        <v>0.15617017069202629</v>
      </c>
    </row>
    <row r="58" spans="1:6" ht="13.5" thickBot="1" x14ac:dyDescent="0.25">
      <c r="A58" s="156" t="s">
        <v>193</v>
      </c>
      <c r="B58" s="156"/>
      <c r="C58" s="157">
        <f>J41/J40</f>
        <v>0.80726165561183894</v>
      </c>
      <c r="D58" s="157">
        <f>J42/J40</f>
        <v>0.19273834438816106</v>
      </c>
    </row>
    <row r="59" spans="1:6" ht="13.5" thickBot="1" x14ac:dyDescent="0.25">
      <c r="A59" s="156" t="s">
        <v>220</v>
      </c>
      <c r="B59" s="156"/>
      <c r="C59" s="157">
        <f>C18</f>
        <v>0.74972846723540698</v>
      </c>
      <c r="D59" s="157">
        <f>D18</f>
        <v>0.25027153276459302</v>
      </c>
    </row>
    <row r="76" spans="1:8" ht="15.75" x14ac:dyDescent="0.25">
      <c r="F76" s="807"/>
      <c r="G76" s="807"/>
      <c r="H76" s="807"/>
    </row>
    <row r="79" spans="1:8" x14ac:dyDescent="0.2">
      <c r="A79" s="808" t="s">
        <v>221</v>
      </c>
      <c r="B79" s="809"/>
      <c r="C79" s="809"/>
      <c r="D79" s="809"/>
      <c r="E79" s="809"/>
      <c r="F79" s="809"/>
      <c r="G79" s="809"/>
    </row>
    <row r="81" spans="1:13" ht="13.5" thickBot="1" x14ac:dyDescent="0.25"/>
    <row r="82" spans="1:13" ht="13.5" thickBot="1" x14ac:dyDescent="0.25">
      <c r="A82" s="56"/>
      <c r="B82" s="56"/>
      <c r="C82" s="84" t="s">
        <v>186</v>
      </c>
      <c r="D82" s="85" t="s">
        <v>6</v>
      </c>
      <c r="E82" s="85" t="s">
        <v>18</v>
      </c>
      <c r="F82" s="85" t="s">
        <v>7</v>
      </c>
      <c r="G82" s="85" t="s">
        <v>8</v>
      </c>
      <c r="H82" s="85" t="s">
        <v>9</v>
      </c>
      <c r="I82" s="86" t="s">
        <v>10</v>
      </c>
      <c r="J82" s="86" t="s">
        <v>11</v>
      </c>
      <c r="K82" s="84" t="s">
        <v>12</v>
      </c>
      <c r="L82" s="158" t="s">
        <v>74</v>
      </c>
    </row>
    <row r="83" spans="1:13" s="16" customFormat="1" x14ac:dyDescent="0.2">
      <c r="A83" s="34" t="s">
        <v>187</v>
      </c>
      <c r="B83" s="35"/>
      <c r="C83" s="36">
        <f>'M.V. CyL'!C22</f>
        <v>905564</v>
      </c>
      <c r="D83" s="36">
        <f>'M.V. CyL'!D22</f>
        <v>1660750</v>
      </c>
      <c r="E83" s="36">
        <f>'M.V. CyL'!E22</f>
        <v>1635083</v>
      </c>
      <c r="F83" s="36">
        <f>'M.V. CyL'!F22</f>
        <v>480260</v>
      </c>
      <c r="G83" s="36">
        <f>'M.V. CyL'!G22</f>
        <v>1622930</v>
      </c>
      <c r="H83" s="36">
        <f>'M.V. CyL'!H22</f>
        <v>998690</v>
      </c>
      <c r="I83" s="36">
        <f>'M.V. CyL'!I22</f>
        <v>453121</v>
      </c>
      <c r="J83" s="36">
        <f>'M.V. CyL'!J22</f>
        <v>1026914</v>
      </c>
      <c r="K83" s="36">
        <f>'M.V. CyL'!K22</f>
        <v>460508</v>
      </c>
      <c r="L83" s="108">
        <f t="shared" ref="L83:L88" si="3">SUM(C83:K83)</f>
        <v>9243820</v>
      </c>
      <c r="M83" s="47"/>
    </row>
    <row r="84" spans="1:13" x14ac:dyDescent="0.2">
      <c r="A84" s="37" t="s">
        <v>179</v>
      </c>
      <c r="B84" s="38"/>
      <c r="C84" s="39">
        <f>'M.V. CyL'!C23</f>
        <v>799260</v>
      </c>
      <c r="D84" s="39">
        <f>'M.V. CyL'!D23</f>
        <v>1065551</v>
      </c>
      <c r="E84" s="39">
        <f>'M.V. CyL'!E23</f>
        <v>1168451</v>
      </c>
      <c r="F84" s="39">
        <f>'M.V. CyL'!F23</f>
        <v>322281</v>
      </c>
      <c r="G84" s="39">
        <f>'M.V. CyL'!G23</f>
        <v>1093849</v>
      </c>
      <c r="H84" s="39">
        <f>'M.V. CyL'!H23</f>
        <v>866922</v>
      </c>
      <c r="I84" s="39">
        <f>'M.V. CyL'!I23</f>
        <v>414362</v>
      </c>
      <c r="J84" s="39">
        <f>'M.V. CyL'!J23</f>
        <v>796201</v>
      </c>
      <c r="K84" s="39">
        <f>'M.V. CyL'!K23</f>
        <v>403478</v>
      </c>
      <c r="L84" s="159">
        <f t="shared" si="3"/>
        <v>6930355</v>
      </c>
      <c r="M84" s="47"/>
    </row>
    <row r="85" spans="1:13" x14ac:dyDescent="0.2">
      <c r="A85" s="37" t="s">
        <v>180</v>
      </c>
      <c r="B85" s="38"/>
      <c r="C85" s="39">
        <f>'M.V. CyL'!C24</f>
        <v>106304</v>
      </c>
      <c r="D85" s="39">
        <f>'M.V. CyL'!D24</f>
        <v>595199</v>
      </c>
      <c r="E85" s="39">
        <f>'M.V. CyL'!E24</f>
        <v>466632</v>
      </c>
      <c r="F85" s="39">
        <f>'M.V. CyL'!F24</f>
        <v>157979</v>
      </c>
      <c r="G85" s="39">
        <f>'M.V. CyL'!G24</f>
        <v>529081</v>
      </c>
      <c r="H85" s="39">
        <f>'M.V. CyL'!H24</f>
        <v>131768</v>
      </c>
      <c r="I85" s="39">
        <f>'M.V. CyL'!I24</f>
        <v>38759</v>
      </c>
      <c r="J85" s="39">
        <f>'M.V. CyL'!J24</f>
        <v>230713</v>
      </c>
      <c r="K85" s="39">
        <f>'M.V. CyL'!K24</f>
        <v>57030</v>
      </c>
      <c r="L85" s="159">
        <f t="shared" si="3"/>
        <v>2313465</v>
      </c>
      <c r="M85" s="47"/>
    </row>
    <row r="86" spans="1:13" s="16" customFormat="1" x14ac:dyDescent="0.2">
      <c r="A86" s="40" t="s">
        <v>188</v>
      </c>
      <c r="B86" s="41"/>
      <c r="C86" s="42">
        <f>'M.V. CyL'!C25</f>
        <v>1502524</v>
      </c>
      <c r="D86" s="42">
        <f>'M.V. CyL'!D25</f>
        <v>2520120</v>
      </c>
      <c r="E86" s="42">
        <f>'M.V. CyL'!E25</f>
        <v>2615569</v>
      </c>
      <c r="F86" s="42">
        <f>'M.V. CyL'!F25</f>
        <v>808353</v>
      </c>
      <c r="G86" s="42">
        <f>'M.V. CyL'!G25</f>
        <v>2691686</v>
      </c>
      <c r="H86" s="42">
        <f>'M.V. CyL'!H25</f>
        <v>1617208</v>
      </c>
      <c r="I86" s="42">
        <f>'M.V. CyL'!I25</f>
        <v>868764</v>
      </c>
      <c r="J86" s="42">
        <f>'M.V. CyL'!J25</f>
        <v>1745665</v>
      </c>
      <c r="K86" s="42">
        <f>'M.V. CyL'!K25</f>
        <v>736551</v>
      </c>
      <c r="L86" s="108">
        <f t="shared" si="3"/>
        <v>15106440</v>
      </c>
      <c r="M86" s="47"/>
    </row>
    <row r="87" spans="1:13" x14ac:dyDescent="0.2">
      <c r="A87" s="37" t="s">
        <v>181</v>
      </c>
      <c r="B87" s="38"/>
      <c r="C87" s="39">
        <f>'M.V. CyL'!C26</f>
        <v>1333778</v>
      </c>
      <c r="D87" s="39">
        <f>'M.V. CyL'!D26</f>
        <v>1735714</v>
      </c>
      <c r="E87" s="39">
        <f>'M.V. CyL'!E26</f>
        <v>1991681</v>
      </c>
      <c r="F87" s="39">
        <f>'M.V. CyL'!F26</f>
        <v>617421</v>
      </c>
      <c r="G87" s="39">
        <f>'M.V. CyL'!G26</f>
        <v>1856391</v>
      </c>
      <c r="H87" s="39">
        <f>'M.V. CyL'!H26</f>
        <v>1415311</v>
      </c>
      <c r="I87" s="39">
        <f>'M.V. CyL'!I26</f>
        <v>801663</v>
      </c>
      <c r="J87" s="39">
        <f>'M.V. CyL'!J26</f>
        <v>1348961</v>
      </c>
      <c r="K87" s="39">
        <f>'M.V. CyL'!K26</f>
        <v>659242</v>
      </c>
      <c r="L87" s="159">
        <f t="shared" si="3"/>
        <v>11760162</v>
      </c>
      <c r="M87" s="47"/>
    </row>
    <row r="88" spans="1:13" x14ac:dyDescent="0.2">
      <c r="A88" s="37" t="s">
        <v>182</v>
      </c>
      <c r="B88" s="38"/>
      <c r="C88" s="39">
        <f>'M.V. CyL'!C27</f>
        <v>168746</v>
      </c>
      <c r="D88" s="39">
        <f>'M.V. CyL'!D27</f>
        <v>784406</v>
      </c>
      <c r="E88" s="39">
        <f>'M.V. CyL'!E27</f>
        <v>623888</v>
      </c>
      <c r="F88" s="39">
        <f>'M.V. CyL'!F27</f>
        <v>190932</v>
      </c>
      <c r="G88" s="39">
        <f>'M.V. CyL'!G27</f>
        <v>835295</v>
      </c>
      <c r="H88" s="39">
        <f>'M.V. CyL'!H27</f>
        <v>201897</v>
      </c>
      <c r="I88" s="39">
        <f>'M.V. CyL'!I27</f>
        <v>67101</v>
      </c>
      <c r="J88" s="39">
        <f>'M.V. CyL'!J27</f>
        <v>396704</v>
      </c>
      <c r="K88" s="39">
        <f>'M.V. CyL'!K27</f>
        <v>77309</v>
      </c>
      <c r="L88" s="159">
        <f t="shared" si="3"/>
        <v>3346278</v>
      </c>
      <c r="M88" s="47"/>
    </row>
    <row r="89" spans="1:13" s="16" customFormat="1" x14ac:dyDescent="0.2">
      <c r="A89" s="40" t="s">
        <v>65</v>
      </c>
      <c r="B89" s="41"/>
      <c r="C89" s="669">
        <f>'M.V. CyL'!C28</f>
        <v>0.17275427302834176</v>
      </c>
      <c r="D89" s="669">
        <f>'M.V. CyL'!D28</f>
        <v>0.27730710030405353</v>
      </c>
      <c r="E89" s="669">
        <f>'M.V. CyL'!E28</f>
        <v>0.25534036681018213</v>
      </c>
      <c r="F89" s="62">
        <f>'M.V. CyL'!F28</f>
        <v>0.28210707109178695</v>
      </c>
      <c r="G89" s="62">
        <f>'M.V. CyL'!G28</f>
        <v>0.32389835889523805</v>
      </c>
      <c r="H89" s="62">
        <f>'M.V. CyL'!H28</f>
        <v>0.25569644203692871</v>
      </c>
      <c r="I89" s="62">
        <f>'M.V. CyL'!I28</f>
        <v>0.17753510807226056</v>
      </c>
      <c r="J89" s="62">
        <f>'M.V. CyL'!J28</f>
        <v>0.33581170840677532</v>
      </c>
      <c r="K89" s="62">
        <f>'M.V. CyL'!K28</f>
        <v>0.2263181193854682</v>
      </c>
      <c r="L89" s="160">
        <f>'M.V. CyL'!C14</f>
        <v>0.25658287044788203</v>
      </c>
    </row>
    <row r="90" spans="1:13" s="16" customFormat="1" x14ac:dyDescent="0.2">
      <c r="A90" s="44" t="s">
        <v>3</v>
      </c>
      <c r="B90" s="45"/>
      <c r="C90" s="46">
        <f>'M.V. CyL'!C29</f>
        <v>1.66</v>
      </c>
      <c r="D90" s="46">
        <f>'M.V. CyL'!D29</f>
        <v>1.52</v>
      </c>
      <c r="E90" s="46">
        <f>'M.V. CyL'!E29</f>
        <v>1.6</v>
      </c>
      <c r="F90" s="63">
        <f>'M.V. CyL'!F29</f>
        <v>1.68</v>
      </c>
      <c r="G90" s="63">
        <f>'M.V. CyL'!G29</f>
        <v>1.66</v>
      </c>
      <c r="H90" s="63">
        <f>'M.V. CyL'!H29</f>
        <v>1.62</v>
      </c>
      <c r="I90" s="63">
        <f>'M.V. CyL'!I29</f>
        <v>1.92</v>
      </c>
      <c r="J90" s="63">
        <f>'M.V. CyL'!J29</f>
        <v>1.7</v>
      </c>
      <c r="K90" s="63">
        <f>'M.V. CyL'!K29</f>
        <v>1.6</v>
      </c>
      <c r="L90" s="161">
        <f>L86/L83</f>
        <v>1.6342204846048496</v>
      </c>
    </row>
    <row r="91" spans="1:13" x14ac:dyDescent="0.2">
      <c r="A91" s="48" t="s">
        <v>183</v>
      </c>
      <c r="B91" s="49"/>
      <c r="C91" s="50">
        <f>'M.V. CyL'!C30</f>
        <v>1.67</v>
      </c>
      <c r="D91" s="50">
        <f>'M.V. CyL'!D30</f>
        <v>1.63</v>
      </c>
      <c r="E91" s="50">
        <f>'M.V. CyL'!E30</f>
        <v>1.7</v>
      </c>
      <c r="F91" s="64">
        <f>'M.V. CyL'!F30</f>
        <v>1.92</v>
      </c>
      <c r="G91" s="64">
        <f>'M.V. CyL'!G30</f>
        <v>1.7</v>
      </c>
      <c r="H91" s="64">
        <f>'M.V. CyL'!H30</f>
        <v>1.63</v>
      </c>
      <c r="I91" s="64">
        <f>'M.V. CyL'!I30</f>
        <v>1.93</v>
      </c>
      <c r="J91" s="64">
        <f>'M.V. CyL'!J30</f>
        <v>1.69</v>
      </c>
      <c r="K91" s="64">
        <f>'M.V. CyL'!K30</f>
        <v>1.63</v>
      </c>
      <c r="L91" s="162">
        <f>L87/L84</f>
        <v>1.6969061469434106</v>
      </c>
    </row>
    <row r="92" spans="1:13" ht="13.5" thickBot="1" x14ac:dyDescent="0.25">
      <c r="A92" s="51" t="s">
        <v>184</v>
      </c>
      <c r="B92" s="52"/>
      <c r="C92" s="53">
        <f>'M.V. CyL'!C31</f>
        <v>1.59</v>
      </c>
      <c r="D92" s="53">
        <f>'M.V. CyL'!D31</f>
        <v>1.32</v>
      </c>
      <c r="E92" s="53">
        <f>'M.V. CyL'!E31</f>
        <v>1.34</v>
      </c>
      <c r="F92" s="65">
        <f>'M.V. CyL'!F31</f>
        <v>1.21</v>
      </c>
      <c r="G92" s="65">
        <f>'M.V. CyL'!G31</f>
        <v>1.58</v>
      </c>
      <c r="H92" s="65">
        <f>'M.V. CyL'!H31</f>
        <v>1.53</v>
      </c>
      <c r="I92" s="65">
        <f>'M.V. CyL'!I31</f>
        <v>1.73</v>
      </c>
      <c r="J92" s="65">
        <f>'M.V. CyL'!J31</f>
        <v>1.72</v>
      </c>
      <c r="K92" s="65">
        <f>'M.V. CyL'!K31</f>
        <v>1.36</v>
      </c>
      <c r="L92" s="162">
        <f>L88/L85</f>
        <v>1.4464355414929553</v>
      </c>
    </row>
    <row r="93" spans="1:13" x14ac:dyDescent="0.2">
      <c r="A93" s="163" t="s">
        <v>179</v>
      </c>
      <c r="B93" s="143"/>
      <c r="C93" s="164">
        <f>C84/C83</f>
        <v>0.88261017443272927</v>
      </c>
      <c r="D93" s="164">
        <f t="shared" ref="D93:K93" si="4">D84/D83</f>
        <v>0.6416083094987205</v>
      </c>
      <c r="E93" s="164">
        <f t="shared" si="4"/>
        <v>0.71461265269102547</v>
      </c>
      <c r="F93" s="164">
        <f t="shared" si="4"/>
        <v>0.67105526173322783</v>
      </c>
      <c r="G93" s="164">
        <f t="shared" si="4"/>
        <v>0.67399641389339038</v>
      </c>
      <c r="H93" s="164">
        <f t="shared" si="4"/>
        <v>0.86805915749632023</v>
      </c>
      <c r="I93" s="164">
        <f t="shared" si="4"/>
        <v>0.91446214145890392</v>
      </c>
      <c r="J93" s="164">
        <f t="shared" si="4"/>
        <v>0.77533366961595618</v>
      </c>
      <c r="K93" s="164">
        <f t="shared" si="4"/>
        <v>0.87615850321818511</v>
      </c>
      <c r="L93" s="165">
        <f>C59</f>
        <v>0.74972846723540698</v>
      </c>
    </row>
    <row r="94" spans="1:13" x14ac:dyDescent="0.2">
      <c r="A94" s="163" t="s">
        <v>180</v>
      </c>
      <c r="B94" s="143"/>
      <c r="C94" s="164">
        <f>C85/C83</f>
        <v>0.11738982556727079</v>
      </c>
      <c r="D94" s="164">
        <f t="shared" ref="D94:K94" si="5">D85/D83</f>
        <v>0.35839169050127956</v>
      </c>
      <c r="E94" s="164">
        <f t="shared" si="5"/>
        <v>0.28538734730897453</v>
      </c>
      <c r="F94" s="164">
        <f t="shared" si="5"/>
        <v>0.32894473826677217</v>
      </c>
      <c r="G94" s="164">
        <f t="shared" si="5"/>
        <v>0.32600358610660968</v>
      </c>
      <c r="H94" s="164">
        <f t="shared" si="5"/>
        <v>0.13194084250367982</v>
      </c>
      <c r="I94" s="164">
        <f t="shared" si="5"/>
        <v>8.5537858541096093E-2</v>
      </c>
      <c r="J94" s="164">
        <f t="shared" si="5"/>
        <v>0.22466633038404385</v>
      </c>
      <c r="K94" s="164">
        <f t="shared" si="5"/>
        <v>0.12384149678181487</v>
      </c>
      <c r="L94" s="165">
        <f>D59</f>
        <v>0.25027153276459302</v>
      </c>
    </row>
    <row r="116" spans="1:10" x14ac:dyDescent="0.2">
      <c r="A116" s="808" t="s">
        <v>222</v>
      </c>
      <c r="B116" s="809"/>
      <c r="C116" s="809"/>
      <c r="D116" s="809"/>
      <c r="E116" s="809"/>
      <c r="F116" s="809"/>
      <c r="G116" s="809"/>
    </row>
    <row r="118" spans="1:10" ht="13.5" thickBot="1" x14ac:dyDescent="0.25"/>
    <row r="119" spans="1:10" ht="13.5" thickBot="1" x14ac:dyDescent="0.25">
      <c r="A119" s="166" t="s">
        <v>29</v>
      </c>
      <c r="B119" s="84" t="s">
        <v>223</v>
      </c>
    </row>
    <row r="120" spans="1:10" x14ac:dyDescent="0.2">
      <c r="A120" s="167" t="str">
        <f>A143</f>
        <v>Madrid (Comunidad de)</v>
      </c>
      <c r="B120" s="168">
        <f>J143</f>
        <v>0.27359816067513998</v>
      </c>
      <c r="D120" s="169"/>
      <c r="E120" s="170"/>
      <c r="G120" s="54"/>
      <c r="J120" s="54"/>
    </row>
    <row r="121" spans="1:10" x14ac:dyDescent="0.2">
      <c r="A121" s="167" t="str">
        <f t="shared" ref="A121:A138" si="6">A144</f>
        <v>Castilla y León</v>
      </c>
      <c r="B121" s="168">
        <f t="shared" ref="B121:B138" si="7">J144</f>
        <v>0.14467804559735001</v>
      </c>
      <c r="D121" s="169"/>
      <c r="E121" s="170"/>
      <c r="G121" s="54"/>
      <c r="J121" s="54"/>
    </row>
    <row r="122" spans="1:10" x14ac:dyDescent="0.2">
      <c r="A122" s="167" t="str">
        <f t="shared" si="6"/>
        <v>Andalucía</v>
      </c>
      <c r="B122" s="168">
        <f t="shared" si="7"/>
        <v>8.1844882477357994E-2</v>
      </c>
      <c r="D122" s="169"/>
      <c r="E122" s="170"/>
      <c r="G122" s="54"/>
      <c r="J122" s="54"/>
    </row>
    <row r="123" spans="1:10" x14ac:dyDescent="0.2">
      <c r="A123" s="167" t="str">
        <f t="shared" si="6"/>
        <v>Cataluña</v>
      </c>
      <c r="B123" s="168">
        <f t="shared" si="7"/>
        <v>7.2554945004857999E-2</v>
      </c>
      <c r="D123" s="169"/>
      <c r="E123" s="170"/>
      <c r="G123" s="54"/>
      <c r="J123" s="54"/>
    </row>
    <row r="124" spans="1:10" x14ac:dyDescent="0.2">
      <c r="A124" s="167" t="str">
        <f t="shared" si="6"/>
        <v>País Vasco</v>
      </c>
      <c r="B124" s="168">
        <f t="shared" si="7"/>
        <v>6.4897823292640003E-2</v>
      </c>
      <c r="D124" s="169"/>
      <c r="E124" s="170"/>
      <c r="G124" s="54"/>
      <c r="J124" s="54"/>
    </row>
    <row r="125" spans="1:10" x14ac:dyDescent="0.2">
      <c r="A125" s="167" t="str">
        <f t="shared" si="6"/>
        <v>Galicia</v>
      </c>
      <c r="B125" s="168">
        <f t="shared" si="7"/>
        <v>5.8729042439842997E-2</v>
      </c>
      <c r="D125" s="169"/>
      <c r="E125" s="170"/>
      <c r="G125" s="54"/>
      <c r="J125" s="54"/>
    </row>
    <row r="126" spans="1:10" x14ac:dyDescent="0.2">
      <c r="A126" s="167" t="str">
        <f t="shared" si="6"/>
        <v>Comunidad Valenciana</v>
      </c>
      <c r="B126" s="168">
        <f t="shared" si="7"/>
        <v>5.4817675951732002E-2</v>
      </c>
      <c r="D126" s="169"/>
      <c r="E126" s="170"/>
      <c r="G126" s="54"/>
      <c r="J126" s="54"/>
    </row>
    <row r="127" spans="1:10" x14ac:dyDescent="0.2">
      <c r="A127" s="167" t="str">
        <f t="shared" si="6"/>
        <v>Castilla - La Mancha</v>
      </c>
      <c r="B127" s="168">
        <f t="shared" si="7"/>
        <v>4.7400878655260999E-2</v>
      </c>
      <c r="D127" s="169"/>
      <c r="E127" s="170"/>
      <c r="G127" s="54"/>
      <c r="J127" s="54"/>
    </row>
    <row r="128" spans="1:10" x14ac:dyDescent="0.2">
      <c r="A128" s="167" t="str">
        <f t="shared" si="6"/>
        <v>Asturias (Principado de)</v>
      </c>
      <c r="B128" s="168">
        <f t="shared" si="7"/>
        <v>4.7374027165143003E-2</v>
      </c>
      <c r="D128" s="169"/>
      <c r="E128" s="170"/>
      <c r="G128" s="54"/>
      <c r="J128" s="54"/>
    </row>
    <row r="129" spans="1:12" x14ac:dyDescent="0.2">
      <c r="A129" s="167" t="str">
        <f t="shared" si="6"/>
        <v>Cantabria</v>
      </c>
      <c r="B129" s="168">
        <f t="shared" si="7"/>
        <v>3.0935888399518999E-2</v>
      </c>
      <c r="D129" s="169"/>
      <c r="E129" s="170"/>
      <c r="G129" s="54"/>
      <c r="J129" s="54"/>
    </row>
    <row r="130" spans="1:12" x14ac:dyDescent="0.2">
      <c r="A130" s="167" t="str">
        <f t="shared" si="6"/>
        <v>Extremadura</v>
      </c>
      <c r="B130" s="168">
        <f t="shared" si="7"/>
        <v>2.7054566462060999E-2</v>
      </c>
      <c r="D130" s="169"/>
      <c r="E130" s="170"/>
      <c r="G130" s="54"/>
      <c r="J130" s="54"/>
    </row>
    <row r="131" spans="1:12" x14ac:dyDescent="0.2">
      <c r="A131" s="167" t="str">
        <f t="shared" si="6"/>
        <v>Aragón</v>
      </c>
      <c r="B131" s="168">
        <f t="shared" si="7"/>
        <v>2.4241130012163999E-2</v>
      </c>
      <c r="D131" s="169"/>
      <c r="E131" s="170"/>
      <c r="G131" s="54"/>
      <c r="J131" s="54"/>
    </row>
    <row r="132" spans="1:12" x14ac:dyDescent="0.2">
      <c r="A132" s="167" t="str">
        <f t="shared" si="6"/>
        <v>Navarra (Comunidad Foral de)</v>
      </c>
      <c r="B132" s="168">
        <f t="shared" si="7"/>
        <v>1.9309665562986002E-2</v>
      </c>
      <c r="D132" s="169"/>
      <c r="E132" s="170"/>
      <c r="G132" s="54"/>
      <c r="J132" s="54"/>
    </row>
    <row r="133" spans="1:12" x14ac:dyDescent="0.2">
      <c r="A133" s="167" t="str">
        <f t="shared" si="6"/>
        <v>Murcia (Región de)</v>
      </c>
      <c r="B133" s="168">
        <f t="shared" si="7"/>
        <v>1.5722817255156001E-2</v>
      </c>
      <c r="D133" s="169"/>
      <c r="E133" s="170"/>
      <c r="G133" s="54"/>
      <c r="J133" s="54"/>
    </row>
    <row r="134" spans="1:12" x14ac:dyDescent="0.2">
      <c r="A134" s="167" t="str">
        <f t="shared" si="6"/>
        <v>Canarias</v>
      </c>
      <c r="B134" s="168">
        <f t="shared" si="7"/>
        <v>1.2220368975327999E-2</v>
      </c>
      <c r="D134" s="169"/>
      <c r="E134" s="170"/>
      <c r="G134" s="54"/>
      <c r="J134" s="54"/>
    </row>
    <row r="135" spans="1:12" x14ac:dyDescent="0.2">
      <c r="A135" s="167" t="str">
        <f t="shared" si="6"/>
        <v>Rioja (La)</v>
      </c>
      <c r="B135" s="168">
        <f t="shared" si="7"/>
        <v>1.2028199817922001E-2</v>
      </c>
      <c r="D135" s="169"/>
      <c r="E135" s="170"/>
      <c r="G135" s="54"/>
      <c r="J135" s="54"/>
    </row>
    <row r="136" spans="1:12" x14ac:dyDescent="0.2">
      <c r="A136" s="167" t="str">
        <f t="shared" si="6"/>
        <v>Baleares (Islas)</v>
      </c>
      <c r="B136" s="168">
        <f t="shared" si="7"/>
        <v>1.0145025002682001E-2</v>
      </c>
      <c r="D136" s="169"/>
      <c r="E136" s="170"/>
      <c r="G136" s="54"/>
      <c r="J136" s="54"/>
    </row>
    <row r="137" spans="1:12" x14ac:dyDescent="0.2">
      <c r="A137" s="167" t="str">
        <f t="shared" si="6"/>
        <v>Ceuta</v>
      </c>
      <c r="B137" s="168">
        <f t="shared" si="7"/>
        <v>1.2864788890609999E-3</v>
      </c>
      <c r="D137" s="169"/>
      <c r="E137" s="170"/>
      <c r="G137" s="54"/>
      <c r="J137" s="54"/>
    </row>
    <row r="138" spans="1:12" ht="13.5" thickBot="1" x14ac:dyDescent="0.25">
      <c r="A138" s="167" t="str">
        <f t="shared" si="6"/>
        <v>Melilla</v>
      </c>
      <c r="B138" s="168">
        <f t="shared" si="7"/>
        <v>1.1603783637963E-3</v>
      </c>
      <c r="D138" s="169"/>
      <c r="E138" s="170"/>
      <c r="G138" s="54"/>
      <c r="J138" s="54"/>
    </row>
    <row r="139" spans="1:12" ht="13.5" thickBot="1" x14ac:dyDescent="0.25">
      <c r="A139" s="82" t="s">
        <v>13</v>
      </c>
      <c r="B139" s="172">
        <v>1</v>
      </c>
      <c r="D139" s="169"/>
      <c r="E139" s="170"/>
    </row>
    <row r="140" spans="1:12" ht="13.5" thickBot="1" x14ac:dyDescent="0.25"/>
    <row r="141" spans="1:12" ht="18.75" thickBot="1" x14ac:dyDescent="0.3">
      <c r="A141" s="802" t="s">
        <v>185</v>
      </c>
      <c r="B141" s="803"/>
      <c r="C141" s="803"/>
      <c r="D141" s="803"/>
      <c r="E141" s="803"/>
      <c r="F141" s="803"/>
      <c r="G141" s="803"/>
      <c r="H141" s="804"/>
    </row>
    <row r="142" spans="1:12" ht="13.5" thickBot="1" x14ac:dyDescent="0.25">
      <c r="A142" s="173"/>
      <c r="B142" s="174" t="s">
        <v>16</v>
      </c>
      <c r="C142" s="174" t="s">
        <v>17</v>
      </c>
      <c r="D142" s="174" t="s">
        <v>15</v>
      </c>
      <c r="E142" s="174" t="s">
        <v>561</v>
      </c>
      <c r="F142" s="174" t="s">
        <v>124</v>
      </c>
      <c r="G142" s="174" t="s">
        <v>243</v>
      </c>
      <c r="H142" s="174" t="s">
        <v>192</v>
      </c>
      <c r="I142" s="174" t="s">
        <v>193</v>
      </c>
      <c r="J142" s="174" t="s">
        <v>220</v>
      </c>
    </row>
    <row r="143" spans="1:12" x14ac:dyDescent="0.2">
      <c r="A143" s="167" t="s">
        <v>224</v>
      </c>
      <c r="B143" s="175">
        <v>0.25778566699049998</v>
      </c>
      <c r="C143" s="175">
        <v>0.20680778238695</v>
      </c>
      <c r="D143" s="175">
        <v>0.19166427892244001</v>
      </c>
      <c r="E143" s="175">
        <v>0.33703602547402001</v>
      </c>
      <c r="F143" s="175">
        <v>0.43961624326505999</v>
      </c>
      <c r="G143" s="175">
        <v>0.31936655845256001</v>
      </c>
      <c r="H143" s="175">
        <v>0.53625974772447005</v>
      </c>
      <c r="I143" s="175">
        <v>0.24245210269051001</v>
      </c>
      <c r="J143" s="175">
        <v>0.27359816067513998</v>
      </c>
      <c r="K143" s="60"/>
      <c r="L143" s="176"/>
    </row>
    <row r="144" spans="1:12" x14ac:dyDescent="0.2">
      <c r="A144" s="167" t="s">
        <v>225</v>
      </c>
      <c r="B144" s="175">
        <v>0.13557896663364</v>
      </c>
      <c r="C144" s="175">
        <v>0.20409865105903999</v>
      </c>
      <c r="D144" s="175">
        <v>0.23304071133538001</v>
      </c>
      <c r="E144" s="175">
        <v>0.13461273986434</v>
      </c>
      <c r="F144" s="175">
        <v>0.14113556103614999</v>
      </c>
      <c r="G144" s="175">
        <v>0.22074333956635001</v>
      </c>
      <c r="H144" s="175">
        <v>0.12634933522521</v>
      </c>
      <c r="I144" s="175">
        <v>0.15609417856586</v>
      </c>
      <c r="J144" s="175">
        <v>0.14467804559735001</v>
      </c>
      <c r="K144" s="60"/>
      <c r="L144" s="176"/>
    </row>
    <row r="145" spans="1:12" x14ac:dyDescent="0.2">
      <c r="A145" s="167" t="s">
        <v>226</v>
      </c>
      <c r="B145" s="175">
        <v>8.9987187401623994E-2</v>
      </c>
      <c r="C145" s="175">
        <v>7.3319121488355996E-2</v>
      </c>
      <c r="D145" s="175">
        <v>7.6581523113756003E-2</v>
      </c>
      <c r="E145" s="175">
        <v>3.9326326405623002E-2</v>
      </c>
      <c r="F145" s="175">
        <v>5.2542328329435999E-2</v>
      </c>
      <c r="G145" s="175">
        <v>3.7681728209525998E-2</v>
      </c>
      <c r="H145" s="175">
        <v>4.9009887598569002E-2</v>
      </c>
      <c r="I145" s="175">
        <v>0.10011343274329999</v>
      </c>
      <c r="J145" s="175">
        <v>8.1844882477357994E-2</v>
      </c>
      <c r="K145" s="60"/>
      <c r="L145" s="176"/>
    </row>
    <row r="146" spans="1:12" x14ac:dyDescent="0.2">
      <c r="A146" s="167" t="s">
        <v>227</v>
      </c>
      <c r="B146" s="175">
        <v>7.9133474420937003E-2</v>
      </c>
      <c r="C146" s="175">
        <v>5.2951949206934003E-2</v>
      </c>
      <c r="D146" s="175">
        <v>6.0442436897291001E-2</v>
      </c>
      <c r="E146" s="175">
        <v>5.2012858069714001E-2</v>
      </c>
      <c r="F146" s="175">
        <v>5.3430818445730999E-2</v>
      </c>
      <c r="G146" s="175">
        <v>7.3058826680945002E-2</v>
      </c>
      <c r="H146" s="175">
        <v>3.5041379348971002E-2</v>
      </c>
      <c r="I146" s="175">
        <v>4.2187474584410002E-2</v>
      </c>
      <c r="J146" s="175">
        <v>7.2554945004857999E-2</v>
      </c>
      <c r="K146" s="60"/>
      <c r="L146" s="176"/>
    </row>
    <row r="147" spans="1:12" x14ac:dyDescent="0.2">
      <c r="A147" s="167" t="s">
        <v>228</v>
      </c>
      <c r="B147" s="175">
        <v>6.1059354497069999E-2</v>
      </c>
      <c r="C147" s="175">
        <v>6.1044669753015E-2</v>
      </c>
      <c r="D147" s="175">
        <v>8.7201584469489002E-2</v>
      </c>
      <c r="E147" s="175">
        <v>0.10119540772247999</v>
      </c>
      <c r="F147" s="175">
        <v>7.2948049128728001E-2</v>
      </c>
      <c r="G147" s="175">
        <v>8.1810410806074998E-2</v>
      </c>
      <c r="H147" s="175">
        <v>5.8667955299319001E-2</v>
      </c>
      <c r="I147" s="175">
        <v>6.8635481951704005E-2</v>
      </c>
      <c r="J147" s="175">
        <v>6.4897823292640003E-2</v>
      </c>
      <c r="K147" s="60"/>
      <c r="L147" s="176"/>
    </row>
    <row r="148" spans="1:12" x14ac:dyDescent="0.2">
      <c r="A148" s="167" t="s">
        <v>229</v>
      </c>
      <c r="B148" s="175">
        <v>6.0796092269744001E-2</v>
      </c>
      <c r="C148" s="175">
        <v>8.3979997636582995E-2</v>
      </c>
      <c r="D148" s="175">
        <v>6.4633508238989001E-2</v>
      </c>
      <c r="E148" s="175">
        <v>2.3844245377405E-2</v>
      </c>
      <c r="F148" s="175">
        <v>4.3118331601145997E-2</v>
      </c>
      <c r="G148" s="175">
        <v>3.7094150825456002E-2</v>
      </c>
      <c r="H148" s="175">
        <v>3.5709625161869998E-2</v>
      </c>
      <c r="I148" s="175">
        <v>7.2907816872421996E-2</v>
      </c>
      <c r="J148" s="175">
        <v>5.8729042439842997E-2</v>
      </c>
      <c r="K148" s="60"/>
      <c r="L148" s="176"/>
    </row>
    <row r="149" spans="1:12" x14ac:dyDescent="0.2">
      <c r="A149" s="167" t="s">
        <v>230</v>
      </c>
      <c r="B149" s="175">
        <v>6.0022326893218E-2</v>
      </c>
      <c r="C149" s="175">
        <v>4.3992502318835003E-2</v>
      </c>
      <c r="D149" s="175">
        <v>4.7033522441871999E-2</v>
      </c>
      <c r="E149" s="175">
        <v>3.5536953380124997E-2</v>
      </c>
      <c r="F149" s="175">
        <v>3.9001986588447002E-2</v>
      </c>
      <c r="G149" s="175">
        <v>3.8267205968883E-2</v>
      </c>
      <c r="H149" s="175">
        <v>3.4054546536553001E-2</v>
      </c>
      <c r="I149" s="175">
        <v>4.2246194578253002E-2</v>
      </c>
      <c r="J149" s="175">
        <v>5.4817675951732002E-2</v>
      </c>
      <c r="K149" s="60"/>
      <c r="L149" s="176"/>
    </row>
    <row r="150" spans="1:12" x14ac:dyDescent="0.2">
      <c r="A150" s="167" t="s">
        <v>232</v>
      </c>
      <c r="B150" s="175">
        <v>4.8751723773820997E-2</v>
      </c>
      <c r="C150" s="175">
        <v>5.1445480992520998E-2</v>
      </c>
      <c r="D150" s="175">
        <v>5.4069671653571003E-2</v>
      </c>
      <c r="E150" s="175">
        <v>5.3424190943640003E-2</v>
      </c>
      <c r="F150" s="175">
        <v>3.1731559022909001E-2</v>
      </c>
      <c r="G150" s="175">
        <v>2.3731131455600001E-2</v>
      </c>
      <c r="H150" s="175">
        <v>2.8498131249318E-2</v>
      </c>
      <c r="I150" s="175">
        <v>5.7766895043646002E-2</v>
      </c>
      <c r="J150" s="175">
        <v>4.7400878655260999E-2</v>
      </c>
      <c r="K150" s="60"/>
      <c r="L150" s="176"/>
    </row>
    <row r="151" spans="1:12" x14ac:dyDescent="0.2">
      <c r="A151" s="167" t="s">
        <v>231</v>
      </c>
      <c r="B151" s="175">
        <v>4.5808177376148E-2</v>
      </c>
      <c r="C151" s="175">
        <v>5.611193129349E-2</v>
      </c>
      <c r="D151" s="175">
        <v>5.0733104290740003E-2</v>
      </c>
      <c r="E151" s="175">
        <v>8.2566368262111001E-2</v>
      </c>
      <c r="F151" s="175">
        <v>3.1504235580077998E-2</v>
      </c>
      <c r="G151" s="175">
        <v>4.5783243573972003E-2</v>
      </c>
      <c r="H151" s="175">
        <v>2.5797174523836001E-2</v>
      </c>
      <c r="I151" s="175">
        <v>4.3316346851040001E-2</v>
      </c>
      <c r="J151" s="175">
        <v>4.7374027165143003E-2</v>
      </c>
      <c r="K151" s="60"/>
      <c r="L151" s="176"/>
    </row>
    <row r="152" spans="1:12" x14ac:dyDescent="0.2">
      <c r="A152" s="167" t="s">
        <v>233</v>
      </c>
      <c r="B152" s="175">
        <v>3.1702421881681001E-2</v>
      </c>
      <c r="C152" s="175">
        <v>4.0758279930960997E-2</v>
      </c>
      <c r="D152" s="175">
        <v>2.6861378994276999E-2</v>
      </c>
      <c r="E152" s="175">
        <v>2.9911630325041998E-2</v>
      </c>
      <c r="F152" s="175">
        <v>1.8319515228490998E-2</v>
      </c>
      <c r="G152" s="175">
        <v>2.7895468142314001E-2</v>
      </c>
      <c r="H152" s="175">
        <v>1.3859412854658E-2</v>
      </c>
      <c r="I152" s="175">
        <v>2.5223617614326E-2</v>
      </c>
      <c r="J152" s="175">
        <v>3.0935888399518999E-2</v>
      </c>
      <c r="K152" s="60"/>
      <c r="L152" s="176"/>
    </row>
    <row r="153" spans="1:12" x14ac:dyDescent="0.2">
      <c r="A153" s="167" t="s">
        <v>234</v>
      </c>
      <c r="B153" s="175">
        <v>2.7119940740513999E-2</v>
      </c>
      <c r="C153" s="175">
        <v>3.8928962643872002E-2</v>
      </c>
      <c r="D153" s="175">
        <v>2.5186692661882001E-2</v>
      </c>
      <c r="E153" s="175">
        <v>1.6509571932539002E-2</v>
      </c>
      <c r="F153" s="175">
        <v>1.7745476766453001E-2</v>
      </c>
      <c r="G153" s="175">
        <v>1.9914869128293999E-2</v>
      </c>
      <c r="H153" s="175">
        <v>1.7840199256626998E-2</v>
      </c>
      <c r="I153" s="175">
        <v>5.3247110351862997E-2</v>
      </c>
      <c r="J153" s="175">
        <v>2.7054566462060999E-2</v>
      </c>
      <c r="K153" s="60"/>
      <c r="L153" s="176"/>
    </row>
    <row r="154" spans="1:12" x14ac:dyDescent="0.2">
      <c r="A154" s="167" t="s">
        <v>235</v>
      </c>
      <c r="B154" s="175">
        <v>2.5943850493893E-2</v>
      </c>
      <c r="C154" s="175">
        <v>2.1167232206237001E-2</v>
      </c>
      <c r="D154" s="175">
        <v>2.1878890759632001E-2</v>
      </c>
      <c r="E154" s="175">
        <v>2.7506708547500001E-2</v>
      </c>
      <c r="F154" s="175">
        <v>1.2980341730893E-2</v>
      </c>
      <c r="G154" s="175">
        <v>1.5355516241055E-2</v>
      </c>
      <c r="H154" s="175">
        <v>7.7622642050363001E-3</v>
      </c>
      <c r="I154" s="175">
        <v>2.2641437650975999E-2</v>
      </c>
      <c r="J154" s="175">
        <v>2.4241130012163999E-2</v>
      </c>
      <c r="K154" s="60"/>
      <c r="L154" s="176"/>
    </row>
    <row r="155" spans="1:12" x14ac:dyDescent="0.2">
      <c r="A155" s="167" t="s">
        <v>236</v>
      </c>
      <c r="B155" s="175">
        <v>1.9164295984568001E-2</v>
      </c>
      <c r="C155" s="175">
        <v>1.9656185834270999E-2</v>
      </c>
      <c r="D155" s="175">
        <v>1.5551077199684E-2</v>
      </c>
      <c r="E155" s="175">
        <v>3.0233908005284998E-2</v>
      </c>
      <c r="F155" s="175">
        <v>1.4396686490060999E-2</v>
      </c>
      <c r="G155" s="175">
        <v>1.7694955035184E-2</v>
      </c>
      <c r="H155" s="175">
        <v>9.8264736259403001E-3</v>
      </c>
      <c r="I155" s="175">
        <v>1.9689016912923001E-2</v>
      </c>
      <c r="J155" s="175">
        <v>1.9309665562986002E-2</v>
      </c>
      <c r="K155" s="60"/>
      <c r="L155" s="176"/>
    </row>
    <row r="156" spans="1:12" x14ac:dyDescent="0.2">
      <c r="A156" s="167" t="s">
        <v>237</v>
      </c>
      <c r="B156" s="175">
        <v>1.7045930850333998E-2</v>
      </c>
      <c r="C156" s="175">
        <v>1.6994798052751E-2</v>
      </c>
      <c r="D156" s="175">
        <v>1.0526983036898E-2</v>
      </c>
      <c r="E156" s="175">
        <v>1.0024597656604E-2</v>
      </c>
      <c r="F156" s="175">
        <v>9.8765212937004E-3</v>
      </c>
      <c r="G156" s="175">
        <v>8.0194760929253005E-3</v>
      </c>
      <c r="H156" s="175">
        <v>7.4498239122290999E-3</v>
      </c>
      <c r="I156" s="175">
        <v>1.4176391945291999E-2</v>
      </c>
      <c r="J156" s="175">
        <v>1.5722817255156001E-2</v>
      </c>
      <c r="K156" s="60"/>
      <c r="L156" s="176"/>
    </row>
    <row r="157" spans="1:12" x14ac:dyDescent="0.2">
      <c r="A157" s="167" t="s">
        <v>239</v>
      </c>
      <c r="B157" s="175">
        <v>1.3627076563888001E-2</v>
      </c>
      <c r="C157" s="175">
        <v>8.8701738306396997E-3</v>
      </c>
      <c r="D157" s="175">
        <v>1.2993995544177E-2</v>
      </c>
      <c r="E157" s="175">
        <v>3.4792925010925001E-3</v>
      </c>
      <c r="F157" s="175">
        <v>6.8745222433821999E-3</v>
      </c>
      <c r="G157" s="175">
        <v>1.1061837163686E-2</v>
      </c>
      <c r="H157" s="175">
        <v>5.2431715787290998E-3</v>
      </c>
      <c r="I157" s="175">
        <v>1.6830720360341E-2</v>
      </c>
      <c r="J157" s="175">
        <v>1.2220368975327999E-2</v>
      </c>
      <c r="K157" s="60"/>
      <c r="L157" s="176"/>
    </row>
    <row r="158" spans="1:12" x14ac:dyDescent="0.2">
      <c r="A158" s="167" t="s">
        <v>238</v>
      </c>
      <c r="B158" s="175">
        <v>1.1943505364955E-2</v>
      </c>
      <c r="C158" s="175">
        <v>1.1475872760265E-2</v>
      </c>
      <c r="D158" s="175">
        <v>1.1352696436899E-2</v>
      </c>
      <c r="E158" s="175">
        <v>1.8835602994276002E-2</v>
      </c>
      <c r="F158" s="175">
        <v>8.1256333087618999E-3</v>
      </c>
      <c r="G158" s="175">
        <v>1.5228095266226999E-2</v>
      </c>
      <c r="H158" s="175">
        <v>4.3855887474258002E-3</v>
      </c>
      <c r="I158" s="175">
        <v>1.1329264944177001E-2</v>
      </c>
      <c r="J158" s="175">
        <v>1.2028199817922001E-2</v>
      </c>
      <c r="K158" s="60"/>
      <c r="L158" s="176"/>
    </row>
    <row r="159" spans="1:12" x14ac:dyDescent="0.2">
      <c r="A159" s="167" t="s">
        <v>240</v>
      </c>
      <c r="B159" s="175">
        <v>1.1660595050229001E-2</v>
      </c>
      <c r="C159" s="175">
        <v>6.3080462148679996E-3</v>
      </c>
      <c r="D159" s="175">
        <v>7.9499323444002998E-3</v>
      </c>
      <c r="E159" s="175">
        <v>3.5707353041002999E-3</v>
      </c>
      <c r="F159" s="175">
        <v>5.7208871346501999E-3</v>
      </c>
      <c r="G159" s="175">
        <v>5.9459930027252004E-3</v>
      </c>
      <c r="H159" s="175">
        <v>3.6513705889339998E-3</v>
      </c>
      <c r="I159" s="175">
        <v>1.0049455607726E-2</v>
      </c>
      <c r="J159" s="175">
        <v>1.0145025002682001E-2</v>
      </c>
      <c r="K159" s="60"/>
      <c r="L159" s="176"/>
    </row>
    <row r="160" spans="1:12" x14ac:dyDescent="0.2">
      <c r="A160" s="167" t="s">
        <v>241</v>
      </c>
      <c r="B160" s="175">
        <v>1.5435518152051E-3</v>
      </c>
      <c r="C160" s="175">
        <v>1.1849302795147001E-3</v>
      </c>
      <c r="D160" s="175">
        <v>1.2678404381208E-3</v>
      </c>
      <c r="E160" s="175">
        <v>1.1499124150494E-4</v>
      </c>
      <c r="F160" s="175">
        <v>2.9826302148892999E-4</v>
      </c>
      <c r="G160" s="175">
        <v>1.9267134904038999E-4</v>
      </c>
      <c r="H160" s="175">
        <v>8.4570073596299002E-5</v>
      </c>
      <c r="I160" s="175">
        <v>6.4540843809481995E-4</v>
      </c>
      <c r="J160" s="175">
        <v>1.2864788890609999E-3</v>
      </c>
      <c r="K160" s="60"/>
      <c r="L160" s="176"/>
    </row>
    <row r="161" spans="1:12" x14ac:dyDescent="0.2">
      <c r="A161" s="171" t="s">
        <v>242</v>
      </c>
      <c r="B161" s="175">
        <v>1.3258609980247001E-3</v>
      </c>
      <c r="C161" s="175">
        <v>9.0343211089709003E-4</v>
      </c>
      <c r="D161" s="175">
        <v>1.0301712205013E-3</v>
      </c>
      <c r="E161" s="175">
        <v>2.5784599260111001E-4</v>
      </c>
      <c r="F161" s="175">
        <v>6.3303978443033997E-4</v>
      </c>
      <c r="G161" s="175">
        <v>1.1545230391811999E-3</v>
      </c>
      <c r="H161" s="175">
        <v>5.0934248870498E-4</v>
      </c>
      <c r="I161" s="175">
        <v>4.4765229313114001E-4</v>
      </c>
      <c r="J161" s="175">
        <v>1.1603783637963E-3</v>
      </c>
      <c r="K161" s="60"/>
      <c r="L161" s="176"/>
    </row>
    <row r="162" spans="1:12" x14ac:dyDescent="0.2">
      <c r="A162" s="177" t="s">
        <v>13</v>
      </c>
      <c r="B162" s="178">
        <v>1</v>
      </c>
      <c r="C162" s="178">
        <v>1</v>
      </c>
      <c r="D162" s="178">
        <v>1</v>
      </c>
      <c r="E162" s="178">
        <v>1</v>
      </c>
      <c r="F162" s="178">
        <v>1</v>
      </c>
      <c r="G162" s="178">
        <v>1</v>
      </c>
      <c r="H162" s="178">
        <v>1</v>
      </c>
      <c r="I162" s="178">
        <v>1</v>
      </c>
      <c r="J162" s="179">
        <v>1</v>
      </c>
      <c r="K162" s="60"/>
      <c r="L162" s="176"/>
    </row>
    <row r="184" spans="1:10" x14ac:dyDescent="0.2">
      <c r="A184" s="808" t="s">
        <v>244</v>
      </c>
      <c r="B184" s="809"/>
      <c r="C184" s="809"/>
      <c r="D184" s="809"/>
      <c r="E184" s="809"/>
      <c r="F184" s="809"/>
      <c r="G184" s="809"/>
    </row>
    <row r="186" spans="1:10" ht="13.5" thickBot="1" x14ac:dyDescent="0.25">
      <c r="F186" s="54"/>
      <c r="G186" s="54"/>
      <c r="H186" s="54"/>
      <c r="I186" s="54"/>
      <c r="J186" s="54"/>
    </row>
    <row r="187" spans="1:10" x14ac:dyDescent="0.2">
      <c r="A187" s="16" t="s">
        <v>30</v>
      </c>
      <c r="B187" s="180" t="s">
        <v>223</v>
      </c>
      <c r="F187" s="54"/>
      <c r="G187" s="54"/>
      <c r="H187" s="54"/>
      <c r="I187" s="54"/>
      <c r="J187" s="54"/>
    </row>
    <row r="188" spans="1:10" x14ac:dyDescent="0.2">
      <c r="A188" s="181" t="str">
        <f>A208</f>
        <v>Francia</v>
      </c>
      <c r="B188" s="168">
        <f>J208</f>
        <v>0.16356207709848</v>
      </c>
      <c r="D188" s="54"/>
      <c r="E188" s="54"/>
      <c r="F188" s="54"/>
      <c r="G188" s="54"/>
      <c r="H188" s="54"/>
      <c r="I188" s="54"/>
    </row>
    <row r="189" spans="1:10" x14ac:dyDescent="0.2">
      <c r="A189" s="181" t="str">
        <f t="shared" ref="A189:A203" si="8">A209</f>
        <v>Portugal</v>
      </c>
      <c r="B189" s="168">
        <f t="shared" ref="B189:B199" si="9">J209</f>
        <v>0.11750974609992999</v>
      </c>
      <c r="D189" s="54"/>
      <c r="E189" s="54"/>
      <c r="F189" s="54"/>
      <c r="G189" s="54"/>
      <c r="H189" s="54"/>
      <c r="I189" s="54"/>
    </row>
    <row r="190" spans="1:10" x14ac:dyDescent="0.2">
      <c r="A190" s="181" t="str">
        <f t="shared" si="8"/>
        <v>Reino Unido</v>
      </c>
      <c r="B190" s="168">
        <f t="shared" si="9"/>
        <v>0.10073683315081999</v>
      </c>
      <c r="D190" s="54"/>
      <c r="E190" s="54"/>
      <c r="F190" s="54"/>
      <c r="G190" s="54"/>
      <c r="H190" s="54"/>
      <c r="I190" s="54"/>
    </row>
    <row r="191" spans="1:10" x14ac:dyDescent="0.2">
      <c r="A191" s="181" t="str">
        <f t="shared" si="8"/>
        <v>Benelux (Bélgica, Holanda y Luxemburgo)</v>
      </c>
      <c r="B191" s="168">
        <f t="shared" si="9"/>
        <v>8.9867167082517005E-2</v>
      </c>
      <c r="D191" s="54"/>
      <c r="E191" s="54"/>
      <c r="F191" s="54"/>
      <c r="G191" s="54"/>
      <c r="H191" s="54"/>
      <c r="I191" s="54"/>
    </row>
    <row r="192" spans="1:10" x14ac:dyDescent="0.2">
      <c r="A192" s="181" t="str">
        <f t="shared" si="8"/>
        <v>Resto de Europa</v>
      </c>
      <c r="B192" s="168">
        <f t="shared" si="9"/>
        <v>8.7365011639477005E-2</v>
      </c>
      <c r="D192" s="54"/>
      <c r="E192" s="54"/>
      <c r="F192" s="54"/>
      <c r="G192" s="54"/>
      <c r="H192" s="54"/>
      <c r="I192" s="54"/>
    </row>
    <row r="193" spans="1:12" x14ac:dyDescent="0.2">
      <c r="A193" s="181" t="str">
        <f t="shared" si="8"/>
        <v>EEUU</v>
      </c>
      <c r="B193" s="168">
        <f t="shared" si="9"/>
        <v>8.6332219634605994E-2</v>
      </c>
      <c r="C193" s="54"/>
      <c r="D193" s="54"/>
      <c r="E193" s="54"/>
      <c r="F193" s="54"/>
      <c r="G193" s="54"/>
      <c r="H193" s="54"/>
      <c r="I193" s="54"/>
    </row>
    <row r="194" spans="1:12" x14ac:dyDescent="0.2">
      <c r="A194" s="181" t="str">
        <f t="shared" si="8"/>
        <v>Alemania</v>
      </c>
      <c r="B194" s="168">
        <f t="shared" si="9"/>
        <v>8.2634654533196003E-2</v>
      </c>
      <c r="C194" s="54"/>
      <c r="D194" s="54"/>
      <c r="E194" s="54"/>
      <c r="F194" s="54"/>
      <c r="G194" s="54"/>
      <c r="H194" s="54"/>
      <c r="I194" s="54"/>
    </row>
    <row r="195" spans="1:12" x14ac:dyDescent="0.2">
      <c r="A195" s="181" t="str">
        <f t="shared" si="8"/>
        <v>Resto del mundo</v>
      </c>
      <c r="B195" s="168">
        <f t="shared" si="9"/>
        <v>5.7782902324631999E-2</v>
      </c>
      <c r="C195" s="54"/>
      <c r="D195" s="54"/>
      <c r="E195" s="54"/>
      <c r="F195" s="54"/>
      <c r="G195" s="54"/>
      <c r="H195" s="54"/>
      <c r="I195" s="54"/>
    </row>
    <row r="196" spans="1:12" x14ac:dyDescent="0.2">
      <c r="A196" s="181" t="str">
        <f t="shared" si="8"/>
        <v>Italia</v>
      </c>
      <c r="B196" s="168">
        <f t="shared" si="9"/>
        <v>5.1959050556386999E-2</v>
      </c>
      <c r="D196" s="54"/>
      <c r="E196" s="54"/>
      <c r="F196" s="54"/>
      <c r="G196" s="54"/>
      <c r="H196" s="54"/>
      <c r="I196" s="54"/>
    </row>
    <row r="197" spans="1:12" x14ac:dyDescent="0.2">
      <c r="A197" s="181" t="str">
        <f t="shared" si="8"/>
        <v>Resto de América</v>
      </c>
      <c r="B197" s="168">
        <f t="shared" si="9"/>
        <v>4.5922605307752003E-2</v>
      </c>
      <c r="D197" s="54"/>
      <c r="E197" s="54"/>
      <c r="H197" s="54"/>
      <c r="I197" s="54"/>
    </row>
    <row r="198" spans="1:12" x14ac:dyDescent="0.2">
      <c r="A198" s="181" t="str">
        <f t="shared" si="8"/>
        <v>China</v>
      </c>
      <c r="B198" s="168">
        <f t="shared" si="9"/>
        <v>2.7360867841679001E-2</v>
      </c>
      <c r="D198" s="54"/>
      <c r="E198" s="54"/>
      <c r="H198" s="54"/>
      <c r="I198" s="54"/>
    </row>
    <row r="199" spans="1:12" x14ac:dyDescent="0.2">
      <c r="A199" s="181" t="str">
        <f t="shared" si="8"/>
        <v>Corea del Sur</v>
      </c>
      <c r="B199" s="168">
        <f t="shared" si="9"/>
        <v>2.4817004562801E-2</v>
      </c>
      <c r="D199" s="54"/>
      <c r="E199" s="54"/>
      <c r="H199" s="54"/>
    </row>
    <row r="200" spans="1:12" x14ac:dyDescent="0.2">
      <c r="A200" s="181" t="str">
        <f t="shared" si="8"/>
        <v>Brasil</v>
      </c>
      <c r="B200" s="168">
        <f t="shared" ref="B200:B203" si="10">J220</f>
        <v>2.2006983499943001E-2</v>
      </c>
      <c r="D200" s="54"/>
      <c r="E200" s="54"/>
      <c r="H200" s="54"/>
    </row>
    <row r="201" spans="1:12" x14ac:dyDescent="0.2">
      <c r="A201" s="181" t="str">
        <f t="shared" si="8"/>
        <v>Méjico</v>
      </c>
      <c r="B201" s="168">
        <f t="shared" si="10"/>
        <v>1.9136087787291998E-2</v>
      </c>
      <c r="D201" s="54"/>
      <c r="E201" s="54"/>
      <c r="F201" s="54"/>
      <c r="G201" s="54"/>
      <c r="H201" s="182"/>
      <c r="I201" s="113"/>
      <c r="J201" s="54"/>
    </row>
    <row r="202" spans="1:12" x14ac:dyDescent="0.2">
      <c r="A202" s="181" t="str">
        <f t="shared" si="8"/>
        <v>Canadá</v>
      </c>
      <c r="B202" s="168">
        <f t="shared" si="10"/>
        <v>1.4597352474436E-2</v>
      </c>
      <c r="E202" s="54"/>
      <c r="H202" s="182"/>
      <c r="I202" s="113"/>
      <c r="J202" s="54"/>
    </row>
    <row r="203" spans="1:12" ht="13.5" thickBot="1" x14ac:dyDescent="0.25">
      <c r="A203" s="181" t="str">
        <f t="shared" si="8"/>
        <v>Japón</v>
      </c>
      <c r="B203" s="168">
        <f t="shared" si="10"/>
        <v>8.4094364060509994E-3</v>
      </c>
      <c r="D203" s="54"/>
      <c r="E203" s="54"/>
      <c r="H203" s="182"/>
      <c r="I203" s="113"/>
      <c r="J203" s="54"/>
    </row>
    <row r="204" spans="1:12" ht="13.5" thickBot="1" x14ac:dyDescent="0.25">
      <c r="A204" s="181" t="str">
        <f t="shared" ref="A204" si="11">A224</f>
        <v>TOTAL</v>
      </c>
      <c r="B204" s="172">
        <v>1</v>
      </c>
      <c r="F204" s="54"/>
      <c r="G204" s="54"/>
      <c r="H204" s="182"/>
      <c r="I204" s="113"/>
      <c r="J204" s="54"/>
    </row>
    <row r="205" spans="1:12" ht="13.5" thickBot="1" x14ac:dyDescent="0.25"/>
    <row r="206" spans="1:12" ht="18.75" thickBot="1" x14ac:dyDescent="0.3">
      <c r="A206" s="802" t="s">
        <v>185</v>
      </c>
      <c r="B206" s="803"/>
      <c r="C206" s="803"/>
      <c r="D206" s="803"/>
      <c r="E206" s="803"/>
      <c r="F206" s="803"/>
      <c r="G206" s="804"/>
      <c r="H206" s="54"/>
    </row>
    <row r="207" spans="1:12" ht="13.5" thickBot="1" x14ac:dyDescent="0.25">
      <c r="A207" s="183"/>
      <c r="B207" s="174" t="s">
        <v>16</v>
      </c>
      <c r="C207" s="174" t="s">
        <v>17</v>
      </c>
      <c r="D207" s="174" t="s">
        <v>15</v>
      </c>
      <c r="E207" s="174" t="s">
        <v>561</v>
      </c>
      <c r="F207" s="174" t="s">
        <v>124</v>
      </c>
      <c r="G207" s="174" t="s">
        <v>243</v>
      </c>
      <c r="H207" s="174" t="s">
        <v>192</v>
      </c>
      <c r="I207" s="174" t="s">
        <v>193</v>
      </c>
      <c r="J207" s="174" t="s">
        <v>220</v>
      </c>
    </row>
    <row r="208" spans="1:12" x14ac:dyDescent="0.2">
      <c r="A208" s="181" t="s">
        <v>245</v>
      </c>
      <c r="B208" s="184">
        <v>0.16074877230796</v>
      </c>
      <c r="C208" s="184">
        <v>0.16374484895076999</v>
      </c>
      <c r="D208" s="184">
        <v>0.16586928727874001</v>
      </c>
      <c r="E208" s="184">
        <v>0.21078214071192</v>
      </c>
      <c r="F208" s="184">
        <v>0.14430613283999999</v>
      </c>
      <c r="G208" s="184">
        <v>0.14500819099344001</v>
      </c>
      <c r="H208" s="184">
        <v>0.15666023936170001</v>
      </c>
      <c r="I208" s="184">
        <v>0.12603372137124999</v>
      </c>
      <c r="J208" s="185">
        <v>0.16356207709848</v>
      </c>
      <c r="K208" s="60"/>
      <c r="L208" s="176"/>
    </row>
    <row r="209" spans="1:18" x14ac:dyDescent="0.2">
      <c r="A209" s="181" t="s">
        <v>247</v>
      </c>
      <c r="B209" s="184">
        <v>0.1362493618482</v>
      </c>
      <c r="C209" s="184">
        <v>0.11874667828322</v>
      </c>
      <c r="D209" s="184">
        <v>0.12707009326050001</v>
      </c>
      <c r="E209" s="184">
        <v>5.7027617455798998E-2</v>
      </c>
      <c r="F209" s="184">
        <v>7.9546914059371004E-2</v>
      </c>
      <c r="G209" s="184">
        <v>2.7636264078234E-2</v>
      </c>
      <c r="H209" s="184">
        <v>0.10282558510638</v>
      </c>
      <c r="I209" s="184">
        <v>0.21559885567702</v>
      </c>
      <c r="J209" s="185">
        <v>0.11750974609992999</v>
      </c>
      <c r="K209" s="60"/>
      <c r="L209" s="176"/>
    </row>
    <row r="210" spans="1:18" x14ac:dyDescent="0.2">
      <c r="A210" s="181" t="s">
        <v>246</v>
      </c>
      <c r="B210" s="184">
        <v>0.10199143989358</v>
      </c>
      <c r="C210" s="184">
        <v>6.9721426281947996E-2</v>
      </c>
      <c r="D210" s="184">
        <v>5.3495520984750002E-2</v>
      </c>
      <c r="E210" s="184">
        <v>0.15926063174114</v>
      </c>
      <c r="F210" s="184">
        <v>0.12925492185613999</v>
      </c>
      <c r="G210" s="184">
        <v>4.9041861975819001E-2</v>
      </c>
      <c r="H210" s="184">
        <v>7.9925531914894002E-2</v>
      </c>
      <c r="I210" s="184">
        <v>4.5307016733027998E-2</v>
      </c>
      <c r="J210" s="185">
        <v>0.10073683315081999</v>
      </c>
      <c r="K210" s="60"/>
      <c r="L210" s="176"/>
      <c r="M210" s="54"/>
      <c r="N210" s="54"/>
      <c r="O210" s="54"/>
      <c r="P210" s="54"/>
      <c r="Q210" s="54"/>
      <c r="R210" s="54"/>
    </row>
    <row r="211" spans="1:18" x14ac:dyDescent="0.2">
      <c r="A211" s="181" t="s">
        <v>251</v>
      </c>
      <c r="B211" s="184">
        <v>7.5428282372256003E-2</v>
      </c>
      <c r="C211" s="184">
        <v>6.9193043824211001E-2</v>
      </c>
      <c r="D211" s="184">
        <v>7.0755722672182997E-2</v>
      </c>
      <c r="E211" s="184">
        <v>0.24960633569245999</v>
      </c>
      <c r="F211" s="184">
        <v>9.5551001270093E-2</v>
      </c>
      <c r="G211" s="184">
        <v>4.2151803773342003E-2</v>
      </c>
      <c r="H211" s="184">
        <v>7.3729760638298003E-2</v>
      </c>
      <c r="I211" s="184">
        <v>5.0695562878119001E-2</v>
      </c>
      <c r="J211" s="185">
        <v>8.9867167082517005E-2</v>
      </c>
      <c r="K211" s="60"/>
      <c r="M211" s="186"/>
      <c r="N211" s="186"/>
      <c r="O211" s="186"/>
      <c r="P211" s="186"/>
      <c r="Q211" s="186"/>
      <c r="R211" s="186"/>
    </row>
    <row r="212" spans="1:18" x14ac:dyDescent="0.2">
      <c r="A212" s="181" t="s">
        <v>249</v>
      </c>
      <c r="B212" s="184">
        <v>8.4588145758740005E-2</v>
      </c>
      <c r="C212" s="184">
        <v>0.10285097258445</v>
      </c>
      <c r="D212" s="184">
        <v>9.0702194485067E-2</v>
      </c>
      <c r="E212" s="184">
        <v>9.4313710793658995E-2</v>
      </c>
      <c r="F212" s="184">
        <v>9.8670471784755007E-2</v>
      </c>
      <c r="G212" s="184">
        <v>8.0900844160577995E-2</v>
      </c>
      <c r="H212" s="184">
        <v>0.11895875</v>
      </c>
      <c r="I212" s="184">
        <v>0.11575502178638999</v>
      </c>
      <c r="J212" s="185">
        <v>8.7365011639477005E-2</v>
      </c>
      <c r="K212" s="60"/>
      <c r="L212" s="176"/>
      <c r="M212" s="54"/>
      <c r="N212" s="54"/>
      <c r="O212" s="54"/>
      <c r="P212" s="54"/>
      <c r="Q212" s="54"/>
      <c r="R212" s="54"/>
    </row>
    <row r="213" spans="1:18" x14ac:dyDescent="0.2">
      <c r="A213" s="181" t="s">
        <v>252</v>
      </c>
      <c r="B213" s="184">
        <v>9.1123625235158004E-2</v>
      </c>
      <c r="C213" s="184">
        <v>8.3854643098675005E-2</v>
      </c>
      <c r="D213" s="184">
        <v>9.4293839943617994E-2</v>
      </c>
      <c r="E213" s="184">
        <v>1.3952968060379999E-2</v>
      </c>
      <c r="F213" s="184">
        <v>0.10083730374998</v>
      </c>
      <c r="G213" s="184">
        <v>0.12838628972766</v>
      </c>
      <c r="H213" s="184">
        <v>0.10755441489362</v>
      </c>
      <c r="I213" s="184">
        <v>7.6791653393358E-2</v>
      </c>
      <c r="J213" s="185">
        <v>8.6332219634605994E-2</v>
      </c>
      <c r="K213" s="60"/>
      <c r="L213" s="176"/>
      <c r="M213" s="54"/>
      <c r="N213" s="54"/>
      <c r="O213" s="54"/>
      <c r="P213" s="54"/>
      <c r="Q213" s="54"/>
      <c r="R213" s="54"/>
    </row>
    <row r="214" spans="1:18" x14ac:dyDescent="0.2">
      <c r="A214" s="181" t="s">
        <v>248</v>
      </c>
      <c r="B214" s="184">
        <v>7.0741711153103001E-2</v>
      </c>
      <c r="C214" s="184">
        <v>6.5253599139515006E-2</v>
      </c>
      <c r="D214" s="184">
        <v>7.3170268284807993E-2</v>
      </c>
      <c r="E214" s="184">
        <v>0.17224069885873999</v>
      </c>
      <c r="F214" s="184">
        <v>7.3359919259881001E-2</v>
      </c>
      <c r="G214" s="184">
        <v>9.8549578772789997E-2</v>
      </c>
      <c r="H214" s="184">
        <v>5.2353351063830003E-2</v>
      </c>
      <c r="I214" s="184">
        <v>4.5805744149512002E-2</v>
      </c>
      <c r="J214" s="185">
        <v>8.2634654533196003E-2</v>
      </c>
      <c r="K214" s="60"/>
      <c r="M214" s="186"/>
      <c r="N214" s="186"/>
      <c r="O214" s="186"/>
      <c r="P214" s="186"/>
      <c r="Q214" s="186"/>
      <c r="R214" s="186"/>
    </row>
    <row r="215" spans="1:18" x14ac:dyDescent="0.2">
      <c r="A215" s="181" t="s">
        <v>250</v>
      </c>
      <c r="B215" s="184">
        <v>5.4073224978222999E-2</v>
      </c>
      <c r="C215" s="184">
        <v>6.7081418260518999E-2</v>
      </c>
      <c r="D215" s="184">
        <v>7.622136201825E-2</v>
      </c>
      <c r="E215" s="184">
        <v>1.0581446031704999E-2</v>
      </c>
      <c r="F215" s="184">
        <v>0.13585905425117001</v>
      </c>
      <c r="G215" s="184">
        <v>9.8127224870484003E-2</v>
      </c>
      <c r="H215" s="184">
        <v>0.11611771276596</v>
      </c>
      <c r="I215" s="184">
        <v>9.7920256622269997E-2</v>
      </c>
      <c r="J215" s="185">
        <v>5.7782902324631999E-2</v>
      </c>
      <c r="K215" s="60"/>
      <c r="L215" s="176"/>
      <c r="M215" s="54"/>
      <c r="N215" s="54"/>
      <c r="O215" s="54"/>
      <c r="P215" s="54"/>
      <c r="Q215" s="54"/>
      <c r="R215" s="54"/>
    </row>
    <row r="216" spans="1:18" x14ac:dyDescent="0.2">
      <c r="A216" s="181" t="s">
        <v>253</v>
      </c>
      <c r="B216" s="184">
        <v>5.0963774349369002E-2</v>
      </c>
      <c r="C216" s="184">
        <v>4.9694411514352999E-2</v>
      </c>
      <c r="D216" s="184">
        <v>5.6587400751601999E-2</v>
      </c>
      <c r="E216" s="184">
        <v>2.1565229427281001E-2</v>
      </c>
      <c r="F216" s="184">
        <v>3.2591997024425001E-2</v>
      </c>
      <c r="G216" s="184">
        <v>0.10567947785089001</v>
      </c>
      <c r="H216" s="184">
        <v>3.2295398936169999E-2</v>
      </c>
      <c r="I216" s="184">
        <v>4.4281741953650998E-2</v>
      </c>
      <c r="J216" s="185">
        <v>5.1959050556386999E-2</v>
      </c>
      <c r="K216" s="60"/>
      <c r="L216" s="176"/>
      <c r="M216" s="54"/>
      <c r="N216" s="54"/>
      <c r="O216" s="54"/>
      <c r="P216" s="54"/>
      <c r="Q216" s="54"/>
      <c r="R216" s="54"/>
    </row>
    <row r="217" spans="1:18" x14ac:dyDescent="0.2">
      <c r="A217" s="181" t="s">
        <v>254</v>
      </c>
      <c r="B217" s="184">
        <v>4.8561563434797998E-2</v>
      </c>
      <c r="C217" s="184">
        <v>9.1511111530582001E-2</v>
      </c>
      <c r="D217" s="184">
        <v>9.2061699917605003E-2</v>
      </c>
      <c r="E217" s="184">
        <v>5.3577576976313003E-3</v>
      </c>
      <c r="F217" s="184">
        <v>4.4996061959287001E-2</v>
      </c>
      <c r="G217" s="184">
        <v>3.1191852718224E-2</v>
      </c>
      <c r="H217" s="184">
        <v>4.9773617021277E-2</v>
      </c>
      <c r="I217" s="184">
        <v>8.3864341565735995E-2</v>
      </c>
      <c r="J217" s="185">
        <v>4.5922605307752003E-2</v>
      </c>
      <c r="K217" s="60"/>
      <c r="L217" s="176"/>
      <c r="M217" s="54"/>
      <c r="N217" s="54"/>
      <c r="O217" s="54"/>
      <c r="P217" s="54"/>
      <c r="Q217" s="54"/>
      <c r="R217" s="54"/>
    </row>
    <row r="218" spans="1:18" x14ac:dyDescent="0.2">
      <c r="A218" s="181" t="s">
        <v>255</v>
      </c>
      <c r="B218" s="184">
        <v>3.4742631671306999E-2</v>
      </c>
      <c r="C218" s="184">
        <v>1.3788562099197E-2</v>
      </c>
      <c r="D218" s="184">
        <v>1.0583304192459E-2</v>
      </c>
      <c r="E218" s="184">
        <v>2.5182157687184999E-4</v>
      </c>
      <c r="F218" s="184">
        <v>5.4040350789211003E-3</v>
      </c>
      <c r="G218" s="184">
        <v>1.7661965765186E-2</v>
      </c>
      <c r="H218" s="184">
        <v>3.6816462765957E-2</v>
      </c>
      <c r="I218" s="184">
        <v>1.8659368925455E-2</v>
      </c>
      <c r="J218" s="185">
        <v>2.7360867841679001E-2</v>
      </c>
      <c r="K218" s="60"/>
      <c r="L218" s="176"/>
      <c r="M218" s="54"/>
      <c r="N218" s="54"/>
      <c r="O218" s="54"/>
      <c r="P218" s="54"/>
      <c r="Q218" s="54"/>
      <c r="R218" s="54"/>
    </row>
    <row r="219" spans="1:18" x14ac:dyDescent="0.2">
      <c r="A219" s="181" t="s">
        <v>610</v>
      </c>
      <c r="B219" s="184">
        <v>1.9925856922941E-2</v>
      </c>
      <c r="C219" s="184">
        <v>2.7902014891814E-2</v>
      </c>
      <c r="D219" s="184">
        <v>1.4144049256795001E-2</v>
      </c>
      <c r="E219" s="184">
        <v>2.6298608027996003E-4</v>
      </c>
      <c r="F219" s="184">
        <v>4.3018700039405E-3</v>
      </c>
      <c r="G219" s="184">
        <v>0.10507439344028</v>
      </c>
      <c r="H219" s="184">
        <v>6.7722872340425996E-3</v>
      </c>
      <c r="I219" s="184">
        <v>3.8260288135715001E-3</v>
      </c>
      <c r="J219" s="185">
        <v>2.4817004562801E-2</v>
      </c>
      <c r="K219" s="60"/>
      <c r="L219" s="176"/>
      <c r="M219" s="54"/>
      <c r="N219" s="54"/>
      <c r="O219" s="54"/>
      <c r="P219" s="54"/>
      <c r="Q219" s="54"/>
      <c r="R219" s="54"/>
    </row>
    <row r="220" spans="1:18" x14ac:dyDescent="0.2">
      <c r="A220" s="181" t="s">
        <v>256</v>
      </c>
      <c r="B220" s="184">
        <v>2.4053708985198999E-2</v>
      </c>
      <c r="C220" s="184">
        <v>3.2099786671118999E-2</v>
      </c>
      <c r="D220" s="184">
        <v>2.5672818468851E-2</v>
      </c>
      <c r="E220" s="184">
        <v>2.463915802669E-3</v>
      </c>
      <c r="F220" s="184">
        <v>1.7906699579993E-2</v>
      </c>
      <c r="G220" s="184">
        <v>2.1405911867531002E-2</v>
      </c>
      <c r="H220" s="184">
        <v>1.2635638297872001E-2</v>
      </c>
      <c r="I220" s="184">
        <v>3.2830222238481997E-2</v>
      </c>
      <c r="J220" s="185">
        <v>2.2006983499943001E-2</v>
      </c>
      <c r="K220" s="60"/>
      <c r="L220" s="176"/>
      <c r="M220" s="54"/>
      <c r="N220" s="54"/>
      <c r="O220" s="54"/>
      <c r="P220" s="54"/>
      <c r="Q220" s="54"/>
      <c r="R220" s="54"/>
    </row>
    <row r="221" spans="1:18" x14ac:dyDescent="0.2">
      <c r="A221" s="181" t="s">
        <v>258</v>
      </c>
      <c r="B221" s="184">
        <v>2.3448434130739E-2</v>
      </c>
      <c r="C221" s="184">
        <v>1.3334032422211E-2</v>
      </c>
      <c r="D221" s="184">
        <v>1.8836681356851001E-2</v>
      </c>
      <c r="E221" s="184">
        <v>4.2901726254210998E-4</v>
      </c>
      <c r="F221" s="184">
        <v>1.972759205105E-2</v>
      </c>
      <c r="G221" s="184">
        <v>7.5113740934947002E-3</v>
      </c>
      <c r="H221" s="184">
        <v>2.7943005319148999E-2</v>
      </c>
      <c r="I221" s="184">
        <v>2.5123116301036998E-2</v>
      </c>
      <c r="J221" s="185">
        <v>1.9136087787291998E-2</v>
      </c>
      <c r="K221" s="60"/>
      <c r="L221" s="176"/>
      <c r="M221" s="54"/>
      <c r="N221" s="54"/>
      <c r="O221" s="54"/>
      <c r="P221" s="54"/>
      <c r="Q221" s="54"/>
      <c r="R221" s="54"/>
    </row>
    <row r="222" spans="1:18" x14ac:dyDescent="0.2">
      <c r="A222" s="181" t="s">
        <v>257</v>
      </c>
      <c r="B222" s="184">
        <v>1.3783975354651E-2</v>
      </c>
      <c r="C222" s="184">
        <v>2.0858463250474E-2</v>
      </c>
      <c r="D222" s="184">
        <v>2.5596742568729E-2</v>
      </c>
      <c r="E222" s="184">
        <v>1.6440142592253999E-3</v>
      </c>
      <c r="F222" s="184">
        <v>1.4469920559611001E-2</v>
      </c>
      <c r="G222" s="184">
        <v>3.1449193206516998E-2</v>
      </c>
      <c r="H222" s="184">
        <v>1.5159521276596E-2</v>
      </c>
      <c r="I222" s="184">
        <v>1.3794988245216E-2</v>
      </c>
      <c r="J222" s="185">
        <v>1.4597352474436E-2</v>
      </c>
      <c r="K222" s="60"/>
      <c r="L222" s="176"/>
      <c r="M222" s="54"/>
      <c r="N222" s="54"/>
      <c r="O222" s="54"/>
      <c r="P222" s="54"/>
      <c r="Q222" s="54"/>
      <c r="R222" s="54"/>
    </row>
    <row r="223" spans="1:18" x14ac:dyDescent="0.2">
      <c r="A223" s="181" t="s">
        <v>259</v>
      </c>
      <c r="B223" s="184">
        <v>9.5754916037693004E-3</v>
      </c>
      <c r="C223" s="184">
        <v>1.0364987196942999E-2</v>
      </c>
      <c r="D223" s="184">
        <v>4.9390145591964004E-3</v>
      </c>
      <c r="E223" s="184">
        <v>2.5970854770050001E-4</v>
      </c>
      <c r="F223" s="184">
        <v>3.2161046713833998E-3</v>
      </c>
      <c r="G223" s="184">
        <v>1.0223772705534999E-2</v>
      </c>
      <c r="H223" s="184">
        <v>1.0478723404255E-2</v>
      </c>
      <c r="I223" s="184">
        <v>3.7123593459043001E-3</v>
      </c>
      <c r="J223" s="185">
        <v>8.4094364060509994E-3</v>
      </c>
      <c r="K223" s="60"/>
      <c r="L223" s="176"/>
      <c r="M223" s="54"/>
      <c r="N223" s="54"/>
      <c r="O223" s="54"/>
      <c r="P223" s="54"/>
      <c r="Q223" s="54"/>
      <c r="R223" s="54"/>
    </row>
    <row r="224" spans="1:18" x14ac:dyDescent="0.2">
      <c r="A224" s="177" t="s">
        <v>13</v>
      </c>
      <c r="B224" s="187">
        <v>1</v>
      </c>
      <c r="C224" s="187">
        <v>1</v>
      </c>
      <c r="D224" s="187">
        <v>1</v>
      </c>
      <c r="E224" s="187">
        <v>1</v>
      </c>
      <c r="F224" s="187">
        <v>1</v>
      </c>
      <c r="G224" s="187">
        <v>1</v>
      </c>
      <c r="H224" s="187">
        <v>1</v>
      </c>
      <c r="I224" s="187">
        <v>1</v>
      </c>
      <c r="J224" s="188">
        <v>1</v>
      </c>
      <c r="K224" s="60"/>
      <c r="M224" s="54"/>
      <c r="N224" s="54"/>
      <c r="O224" s="54"/>
      <c r="P224" s="54"/>
      <c r="Q224" s="54"/>
      <c r="R224" s="54"/>
    </row>
    <row r="225" spans="9:15" x14ac:dyDescent="0.2">
      <c r="I225" s="176"/>
      <c r="J225" s="54"/>
      <c r="K225" s="54"/>
      <c r="L225" s="54"/>
      <c r="M225" s="54"/>
      <c r="N225" s="54"/>
      <c r="O225" s="54"/>
    </row>
  </sheetData>
  <sortState xmlns:xlrd2="http://schemas.microsoft.com/office/spreadsheetml/2017/richdata2" ref="A208:J223">
    <sortCondition descending="1" ref="J208:J223"/>
  </sortState>
  <mergeCells count="11">
    <mergeCell ref="F76:H76"/>
    <mergeCell ref="A7:G7"/>
    <mergeCell ref="A16:D16"/>
    <mergeCell ref="F16:I16"/>
    <mergeCell ref="A36:G36"/>
    <mergeCell ref="A51:F51"/>
    <mergeCell ref="A79:G79"/>
    <mergeCell ref="A116:G116"/>
    <mergeCell ref="A141:H141"/>
    <mergeCell ref="A184:G184"/>
    <mergeCell ref="A206:G206"/>
  </mergeCells>
  <pageMargins left="0.75" right="0.75" top="1" bottom="1" header="0" footer="0"/>
  <pageSetup paperSize="9" scale="47" orientation="portrait" r:id="rId1"/>
  <headerFooter alignWithMargins="0"/>
  <rowBreaks count="1" manualBreakCount="1">
    <brk id="112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0D41F-82B5-4E13-9DFC-B9FAE18FE0F8}">
  <dimension ref="A4:N39"/>
  <sheetViews>
    <sheetView workbookViewId="0">
      <selection activeCell="D7" sqref="D7"/>
    </sheetView>
  </sheetViews>
  <sheetFormatPr baseColWidth="10" defaultRowHeight="12.75" x14ac:dyDescent="0.2"/>
  <cols>
    <col min="1" max="1" width="11.42578125" style="22"/>
    <col min="2" max="2" width="18.5703125" style="22" customWidth="1"/>
    <col min="3" max="6" width="11.42578125" style="22"/>
    <col min="7" max="7" width="12.7109375" style="22" bestFit="1" customWidth="1"/>
    <col min="8" max="257" width="11.42578125" style="22"/>
    <col min="258" max="258" width="18.5703125" style="22" customWidth="1"/>
    <col min="259" max="262" width="11.42578125" style="22"/>
    <col min="263" max="263" width="12.7109375" style="22" bestFit="1" customWidth="1"/>
    <col min="264" max="513" width="11.42578125" style="22"/>
    <col min="514" max="514" width="18.5703125" style="22" customWidth="1"/>
    <col min="515" max="518" width="11.42578125" style="22"/>
    <col min="519" max="519" width="12.7109375" style="22" bestFit="1" customWidth="1"/>
    <col min="520" max="769" width="11.42578125" style="22"/>
    <col min="770" max="770" width="18.5703125" style="22" customWidth="1"/>
    <col min="771" max="774" width="11.42578125" style="22"/>
    <col min="775" max="775" width="12.7109375" style="22" bestFit="1" customWidth="1"/>
    <col min="776" max="1025" width="11.42578125" style="22"/>
    <col min="1026" max="1026" width="18.5703125" style="22" customWidth="1"/>
    <col min="1027" max="1030" width="11.42578125" style="22"/>
    <col min="1031" max="1031" width="12.7109375" style="22" bestFit="1" customWidth="1"/>
    <col min="1032" max="1281" width="11.42578125" style="22"/>
    <col min="1282" max="1282" width="18.5703125" style="22" customWidth="1"/>
    <col min="1283" max="1286" width="11.42578125" style="22"/>
    <col min="1287" max="1287" width="12.7109375" style="22" bestFit="1" customWidth="1"/>
    <col min="1288" max="1537" width="11.42578125" style="22"/>
    <col min="1538" max="1538" width="18.5703125" style="22" customWidth="1"/>
    <col min="1539" max="1542" width="11.42578125" style="22"/>
    <col min="1543" max="1543" width="12.7109375" style="22" bestFit="1" customWidth="1"/>
    <col min="1544" max="1793" width="11.42578125" style="22"/>
    <col min="1794" max="1794" width="18.5703125" style="22" customWidth="1"/>
    <col min="1795" max="1798" width="11.42578125" style="22"/>
    <col min="1799" max="1799" width="12.7109375" style="22" bestFit="1" customWidth="1"/>
    <col min="1800" max="2049" width="11.42578125" style="22"/>
    <col min="2050" max="2050" width="18.5703125" style="22" customWidth="1"/>
    <col min="2051" max="2054" width="11.42578125" style="22"/>
    <col min="2055" max="2055" width="12.7109375" style="22" bestFit="1" customWidth="1"/>
    <col min="2056" max="2305" width="11.42578125" style="22"/>
    <col min="2306" max="2306" width="18.5703125" style="22" customWidth="1"/>
    <col min="2307" max="2310" width="11.42578125" style="22"/>
    <col min="2311" max="2311" width="12.7109375" style="22" bestFit="1" customWidth="1"/>
    <col min="2312" max="2561" width="11.42578125" style="22"/>
    <col min="2562" max="2562" width="18.5703125" style="22" customWidth="1"/>
    <col min="2563" max="2566" width="11.42578125" style="22"/>
    <col min="2567" max="2567" width="12.7109375" style="22" bestFit="1" customWidth="1"/>
    <col min="2568" max="2817" width="11.42578125" style="22"/>
    <col min="2818" max="2818" width="18.5703125" style="22" customWidth="1"/>
    <col min="2819" max="2822" width="11.42578125" style="22"/>
    <col min="2823" max="2823" width="12.7109375" style="22" bestFit="1" customWidth="1"/>
    <col min="2824" max="3073" width="11.42578125" style="22"/>
    <col min="3074" max="3074" width="18.5703125" style="22" customWidth="1"/>
    <col min="3075" max="3078" width="11.42578125" style="22"/>
    <col min="3079" max="3079" width="12.7109375" style="22" bestFit="1" customWidth="1"/>
    <col min="3080" max="3329" width="11.42578125" style="22"/>
    <col min="3330" max="3330" width="18.5703125" style="22" customWidth="1"/>
    <col min="3331" max="3334" width="11.42578125" style="22"/>
    <col min="3335" max="3335" width="12.7109375" style="22" bestFit="1" customWidth="1"/>
    <col min="3336" max="3585" width="11.42578125" style="22"/>
    <col min="3586" max="3586" width="18.5703125" style="22" customWidth="1"/>
    <col min="3587" max="3590" width="11.42578125" style="22"/>
    <col min="3591" max="3591" width="12.7109375" style="22" bestFit="1" customWidth="1"/>
    <col min="3592" max="3841" width="11.42578125" style="22"/>
    <col min="3842" max="3842" width="18.5703125" style="22" customWidth="1"/>
    <col min="3843" max="3846" width="11.42578125" style="22"/>
    <col min="3847" max="3847" width="12.7109375" style="22" bestFit="1" customWidth="1"/>
    <col min="3848" max="4097" width="11.42578125" style="22"/>
    <col min="4098" max="4098" width="18.5703125" style="22" customWidth="1"/>
    <col min="4099" max="4102" width="11.42578125" style="22"/>
    <col min="4103" max="4103" width="12.7109375" style="22" bestFit="1" customWidth="1"/>
    <col min="4104" max="4353" width="11.42578125" style="22"/>
    <col min="4354" max="4354" width="18.5703125" style="22" customWidth="1"/>
    <col min="4355" max="4358" width="11.42578125" style="22"/>
    <col min="4359" max="4359" width="12.7109375" style="22" bestFit="1" customWidth="1"/>
    <col min="4360" max="4609" width="11.42578125" style="22"/>
    <col min="4610" max="4610" width="18.5703125" style="22" customWidth="1"/>
    <col min="4611" max="4614" width="11.42578125" style="22"/>
    <col min="4615" max="4615" width="12.7109375" style="22" bestFit="1" customWidth="1"/>
    <col min="4616" max="4865" width="11.42578125" style="22"/>
    <col min="4866" max="4866" width="18.5703125" style="22" customWidth="1"/>
    <col min="4867" max="4870" width="11.42578125" style="22"/>
    <col min="4871" max="4871" width="12.7109375" style="22" bestFit="1" customWidth="1"/>
    <col min="4872" max="5121" width="11.42578125" style="22"/>
    <col min="5122" max="5122" width="18.5703125" style="22" customWidth="1"/>
    <col min="5123" max="5126" width="11.42578125" style="22"/>
    <col min="5127" max="5127" width="12.7109375" style="22" bestFit="1" customWidth="1"/>
    <col min="5128" max="5377" width="11.42578125" style="22"/>
    <col min="5378" max="5378" width="18.5703125" style="22" customWidth="1"/>
    <col min="5379" max="5382" width="11.42578125" style="22"/>
    <col min="5383" max="5383" width="12.7109375" style="22" bestFit="1" customWidth="1"/>
    <col min="5384" max="5633" width="11.42578125" style="22"/>
    <col min="5634" max="5634" width="18.5703125" style="22" customWidth="1"/>
    <col min="5635" max="5638" width="11.42578125" style="22"/>
    <col min="5639" max="5639" width="12.7109375" style="22" bestFit="1" customWidth="1"/>
    <col min="5640" max="5889" width="11.42578125" style="22"/>
    <col min="5890" max="5890" width="18.5703125" style="22" customWidth="1"/>
    <col min="5891" max="5894" width="11.42578125" style="22"/>
    <col min="5895" max="5895" width="12.7109375" style="22" bestFit="1" customWidth="1"/>
    <col min="5896" max="6145" width="11.42578125" style="22"/>
    <col min="6146" max="6146" width="18.5703125" style="22" customWidth="1"/>
    <col min="6147" max="6150" width="11.42578125" style="22"/>
    <col min="6151" max="6151" width="12.7109375" style="22" bestFit="1" customWidth="1"/>
    <col min="6152" max="6401" width="11.42578125" style="22"/>
    <col min="6402" max="6402" width="18.5703125" style="22" customWidth="1"/>
    <col min="6403" max="6406" width="11.42578125" style="22"/>
    <col min="6407" max="6407" width="12.7109375" style="22" bestFit="1" customWidth="1"/>
    <col min="6408" max="6657" width="11.42578125" style="22"/>
    <col min="6658" max="6658" width="18.5703125" style="22" customWidth="1"/>
    <col min="6659" max="6662" width="11.42578125" style="22"/>
    <col min="6663" max="6663" width="12.7109375" style="22" bestFit="1" customWidth="1"/>
    <col min="6664" max="6913" width="11.42578125" style="22"/>
    <col min="6914" max="6914" width="18.5703125" style="22" customWidth="1"/>
    <col min="6915" max="6918" width="11.42578125" style="22"/>
    <col min="6919" max="6919" width="12.7109375" style="22" bestFit="1" customWidth="1"/>
    <col min="6920" max="7169" width="11.42578125" style="22"/>
    <col min="7170" max="7170" width="18.5703125" style="22" customWidth="1"/>
    <col min="7171" max="7174" width="11.42578125" style="22"/>
    <col min="7175" max="7175" width="12.7109375" style="22" bestFit="1" customWidth="1"/>
    <col min="7176" max="7425" width="11.42578125" style="22"/>
    <col min="7426" max="7426" width="18.5703125" style="22" customWidth="1"/>
    <col min="7427" max="7430" width="11.42578125" style="22"/>
    <col min="7431" max="7431" width="12.7109375" style="22" bestFit="1" customWidth="1"/>
    <col min="7432" max="7681" width="11.42578125" style="22"/>
    <col min="7682" max="7682" width="18.5703125" style="22" customWidth="1"/>
    <col min="7683" max="7686" width="11.42578125" style="22"/>
    <col min="7687" max="7687" width="12.7109375" style="22" bestFit="1" customWidth="1"/>
    <col min="7688" max="7937" width="11.42578125" style="22"/>
    <col min="7938" max="7938" width="18.5703125" style="22" customWidth="1"/>
    <col min="7939" max="7942" width="11.42578125" style="22"/>
    <col min="7943" max="7943" width="12.7109375" style="22" bestFit="1" customWidth="1"/>
    <col min="7944" max="8193" width="11.42578125" style="22"/>
    <col min="8194" max="8194" width="18.5703125" style="22" customWidth="1"/>
    <col min="8195" max="8198" width="11.42578125" style="22"/>
    <col min="8199" max="8199" width="12.7109375" style="22" bestFit="1" customWidth="1"/>
    <col min="8200" max="8449" width="11.42578125" style="22"/>
    <col min="8450" max="8450" width="18.5703125" style="22" customWidth="1"/>
    <col min="8451" max="8454" width="11.42578125" style="22"/>
    <col min="8455" max="8455" width="12.7109375" style="22" bestFit="1" customWidth="1"/>
    <col min="8456" max="8705" width="11.42578125" style="22"/>
    <col min="8706" max="8706" width="18.5703125" style="22" customWidth="1"/>
    <col min="8707" max="8710" width="11.42578125" style="22"/>
    <col min="8711" max="8711" width="12.7109375" style="22" bestFit="1" customWidth="1"/>
    <col min="8712" max="8961" width="11.42578125" style="22"/>
    <col min="8962" max="8962" width="18.5703125" style="22" customWidth="1"/>
    <col min="8963" max="8966" width="11.42578125" style="22"/>
    <col min="8967" max="8967" width="12.7109375" style="22" bestFit="1" customWidth="1"/>
    <col min="8968" max="9217" width="11.42578125" style="22"/>
    <col min="9218" max="9218" width="18.5703125" style="22" customWidth="1"/>
    <col min="9219" max="9222" width="11.42578125" style="22"/>
    <col min="9223" max="9223" width="12.7109375" style="22" bestFit="1" customWidth="1"/>
    <col min="9224" max="9473" width="11.42578125" style="22"/>
    <col min="9474" max="9474" width="18.5703125" style="22" customWidth="1"/>
    <col min="9475" max="9478" width="11.42578125" style="22"/>
    <col min="9479" max="9479" width="12.7109375" style="22" bestFit="1" customWidth="1"/>
    <col min="9480" max="9729" width="11.42578125" style="22"/>
    <col min="9730" max="9730" width="18.5703125" style="22" customWidth="1"/>
    <col min="9731" max="9734" width="11.42578125" style="22"/>
    <col min="9735" max="9735" width="12.7109375" style="22" bestFit="1" customWidth="1"/>
    <col min="9736" max="9985" width="11.42578125" style="22"/>
    <col min="9986" max="9986" width="18.5703125" style="22" customWidth="1"/>
    <col min="9987" max="9990" width="11.42578125" style="22"/>
    <col min="9991" max="9991" width="12.7109375" style="22" bestFit="1" customWidth="1"/>
    <col min="9992" max="10241" width="11.42578125" style="22"/>
    <col min="10242" max="10242" width="18.5703125" style="22" customWidth="1"/>
    <col min="10243" max="10246" width="11.42578125" style="22"/>
    <col min="10247" max="10247" width="12.7109375" style="22" bestFit="1" customWidth="1"/>
    <col min="10248" max="10497" width="11.42578125" style="22"/>
    <col min="10498" max="10498" width="18.5703125" style="22" customWidth="1"/>
    <col min="10499" max="10502" width="11.42578125" style="22"/>
    <col min="10503" max="10503" width="12.7109375" style="22" bestFit="1" customWidth="1"/>
    <col min="10504" max="10753" width="11.42578125" style="22"/>
    <col min="10754" max="10754" width="18.5703125" style="22" customWidth="1"/>
    <col min="10755" max="10758" width="11.42578125" style="22"/>
    <col min="10759" max="10759" width="12.7109375" style="22" bestFit="1" customWidth="1"/>
    <col min="10760" max="11009" width="11.42578125" style="22"/>
    <col min="11010" max="11010" width="18.5703125" style="22" customWidth="1"/>
    <col min="11011" max="11014" width="11.42578125" style="22"/>
    <col min="11015" max="11015" width="12.7109375" style="22" bestFit="1" customWidth="1"/>
    <col min="11016" max="11265" width="11.42578125" style="22"/>
    <col min="11266" max="11266" width="18.5703125" style="22" customWidth="1"/>
    <col min="11267" max="11270" width="11.42578125" style="22"/>
    <col min="11271" max="11271" width="12.7109375" style="22" bestFit="1" customWidth="1"/>
    <col min="11272" max="11521" width="11.42578125" style="22"/>
    <col min="11522" max="11522" width="18.5703125" style="22" customWidth="1"/>
    <col min="11523" max="11526" width="11.42578125" style="22"/>
    <col min="11527" max="11527" width="12.7109375" style="22" bestFit="1" customWidth="1"/>
    <col min="11528" max="11777" width="11.42578125" style="22"/>
    <col min="11778" max="11778" width="18.5703125" style="22" customWidth="1"/>
    <col min="11779" max="11782" width="11.42578125" style="22"/>
    <col min="11783" max="11783" width="12.7109375" style="22" bestFit="1" customWidth="1"/>
    <col min="11784" max="12033" width="11.42578125" style="22"/>
    <col min="12034" max="12034" width="18.5703125" style="22" customWidth="1"/>
    <col min="12035" max="12038" width="11.42578125" style="22"/>
    <col min="12039" max="12039" width="12.7109375" style="22" bestFit="1" customWidth="1"/>
    <col min="12040" max="12289" width="11.42578125" style="22"/>
    <col min="12290" max="12290" width="18.5703125" style="22" customWidth="1"/>
    <col min="12291" max="12294" width="11.42578125" style="22"/>
    <col min="12295" max="12295" width="12.7109375" style="22" bestFit="1" customWidth="1"/>
    <col min="12296" max="12545" width="11.42578125" style="22"/>
    <col min="12546" max="12546" width="18.5703125" style="22" customWidth="1"/>
    <col min="12547" max="12550" width="11.42578125" style="22"/>
    <col min="12551" max="12551" width="12.7109375" style="22" bestFit="1" customWidth="1"/>
    <col min="12552" max="12801" width="11.42578125" style="22"/>
    <col min="12802" max="12802" width="18.5703125" style="22" customWidth="1"/>
    <col min="12803" max="12806" width="11.42578125" style="22"/>
    <col min="12807" max="12807" width="12.7109375" style="22" bestFit="1" customWidth="1"/>
    <col min="12808" max="13057" width="11.42578125" style="22"/>
    <col min="13058" max="13058" width="18.5703125" style="22" customWidth="1"/>
    <col min="13059" max="13062" width="11.42578125" style="22"/>
    <col min="13063" max="13063" width="12.7109375" style="22" bestFit="1" customWidth="1"/>
    <col min="13064" max="13313" width="11.42578125" style="22"/>
    <col min="13314" max="13314" width="18.5703125" style="22" customWidth="1"/>
    <col min="13315" max="13318" width="11.42578125" style="22"/>
    <col min="13319" max="13319" width="12.7109375" style="22" bestFit="1" customWidth="1"/>
    <col min="13320" max="13569" width="11.42578125" style="22"/>
    <col min="13570" max="13570" width="18.5703125" style="22" customWidth="1"/>
    <col min="13571" max="13574" width="11.42578125" style="22"/>
    <col min="13575" max="13575" width="12.7109375" style="22" bestFit="1" customWidth="1"/>
    <col min="13576" max="13825" width="11.42578125" style="22"/>
    <col min="13826" max="13826" width="18.5703125" style="22" customWidth="1"/>
    <col min="13827" max="13830" width="11.42578125" style="22"/>
    <col min="13831" max="13831" width="12.7109375" style="22" bestFit="1" customWidth="1"/>
    <col min="13832" max="14081" width="11.42578125" style="22"/>
    <col min="14082" max="14082" width="18.5703125" style="22" customWidth="1"/>
    <col min="14083" max="14086" width="11.42578125" style="22"/>
    <col min="14087" max="14087" width="12.7109375" style="22" bestFit="1" customWidth="1"/>
    <col min="14088" max="14337" width="11.42578125" style="22"/>
    <col min="14338" max="14338" width="18.5703125" style="22" customWidth="1"/>
    <col min="14339" max="14342" width="11.42578125" style="22"/>
    <col min="14343" max="14343" width="12.7109375" style="22" bestFit="1" customWidth="1"/>
    <col min="14344" max="14593" width="11.42578125" style="22"/>
    <col min="14594" max="14594" width="18.5703125" style="22" customWidth="1"/>
    <col min="14595" max="14598" width="11.42578125" style="22"/>
    <col min="14599" max="14599" width="12.7109375" style="22" bestFit="1" customWidth="1"/>
    <col min="14600" max="14849" width="11.42578125" style="22"/>
    <col min="14850" max="14850" width="18.5703125" style="22" customWidth="1"/>
    <col min="14851" max="14854" width="11.42578125" style="22"/>
    <col min="14855" max="14855" width="12.7109375" style="22" bestFit="1" customWidth="1"/>
    <col min="14856" max="15105" width="11.42578125" style="22"/>
    <col min="15106" max="15106" width="18.5703125" style="22" customWidth="1"/>
    <col min="15107" max="15110" width="11.42578125" style="22"/>
    <col min="15111" max="15111" width="12.7109375" style="22" bestFit="1" customWidth="1"/>
    <col min="15112" max="15361" width="11.42578125" style="22"/>
    <col min="15362" max="15362" width="18.5703125" style="22" customWidth="1"/>
    <col min="15363" max="15366" width="11.42578125" style="22"/>
    <col min="15367" max="15367" width="12.7109375" style="22" bestFit="1" customWidth="1"/>
    <col min="15368" max="15617" width="11.42578125" style="22"/>
    <col min="15618" max="15618" width="18.5703125" style="22" customWidth="1"/>
    <col min="15619" max="15622" width="11.42578125" style="22"/>
    <col min="15623" max="15623" width="12.7109375" style="22" bestFit="1" customWidth="1"/>
    <col min="15624" max="15873" width="11.42578125" style="22"/>
    <col min="15874" max="15874" width="18.5703125" style="22" customWidth="1"/>
    <col min="15875" max="15878" width="11.42578125" style="22"/>
    <col min="15879" max="15879" width="12.7109375" style="22" bestFit="1" customWidth="1"/>
    <col min="15880" max="16129" width="11.42578125" style="22"/>
    <col min="16130" max="16130" width="18.5703125" style="22" customWidth="1"/>
    <col min="16131" max="16134" width="11.42578125" style="22"/>
    <col min="16135" max="16135" width="12.7109375" style="22" bestFit="1" customWidth="1"/>
    <col min="16136" max="16384" width="11.42578125" style="22"/>
  </cols>
  <sheetData>
    <row r="4" spans="1:14" ht="12.75" customHeight="1" x14ac:dyDescent="0.2">
      <c r="A4" s="820" t="s">
        <v>260</v>
      </c>
      <c r="B4" s="820"/>
      <c r="C4" s="820"/>
      <c r="D4" s="820"/>
      <c r="E4" s="820"/>
      <c r="F4" s="820"/>
      <c r="G4" s="820"/>
      <c r="H4" s="820"/>
      <c r="I4" s="820"/>
      <c r="J4" s="820"/>
    </row>
    <row r="5" spans="1:14" x14ac:dyDescent="0.2">
      <c r="A5" s="16"/>
      <c r="B5" s="27"/>
      <c r="C5" s="28"/>
      <c r="D5" s="28"/>
      <c r="E5" s="28"/>
      <c r="F5" s="28"/>
      <c r="J5" s="21"/>
    </row>
    <row r="6" spans="1:14" x14ac:dyDescent="0.2">
      <c r="A6" s="16"/>
      <c r="B6" s="27"/>
      <c r="C6" s="28"/>
      <c r="D6" s="28"/>
      <c r="E6" s="28"/>
      <c r="F6" s="28"/>
      <c r="J6" s="21"/>
    </row>
    <row r="7" spans="1:14" ht="15.75" x14ac:dyDescent="0.25">
      <c r="A7" s="807" t="s">
        <v>261</v>
      </c>
      <c r="B7" s="807"/>
      <c r="C7" s="807"/>
      <c r="D7" s="807"/>
      <c r="E7" s="807"/>
      <c r="F7" s="807"/>
      <c r="G7" s="121"/>
      <c r="H7" s="121"/>
      <c r="I7" s="121"/>
      <c r="J7" s="121"/>
      <c r="K7" s="121"/>
      <c r="L7" s="121"/>
      <c r="M7" s="121"/>
      <c r="N7" s="121"/>
    </row>
    <row r="8" spans="1:14" ht="16.5" thickBot="1" x14ac:dyDescent="0.3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</row>
    <row r="9" spans="1:14" ht="16.5" thickBot="1" x14ac:dyDescent="0.3">
      <c r="A9" s="121"/>
      <c r="B9" s="85" t="s">
        <v>19</v>
      </c>
      <c r="C9" s="85" t="s">
        <v>262</v>
      </c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</row>
    <row r="10" spans="1:14" x14ac:dyDescent="0.2">
      <c r="A10" s="190" t="s">
        <v>76</v>
      </c>
      <c r="B10" s="191">
        <v>1865</v>
      </c>
      <c r="C10" s="191">
        <v>83454</v>
      </c>
    </row>
    <row r="11" spans="1:14" x14ac:dyDescent="0.2">
      <c r="A11" s="190" t="s">
        <v>77</v>
      </c>
      <c r="B11" s="191">
        <v>1964</v>
      </c>
      <c r="C11" s="191">
        <v>87638</v>
      </c>
    </row>
    <row r="12" spans="1:14" x14ac:dyDescent="0.2">
      <c r="A12" s="190" t="s">
        <v>78</v>
      </c>
      <c r="B12" s="191">
        <v>2173</v>
      </c>
      <c r="C12" s="191">
        <v>91046</v>
      </c>
    </row>
    <row r="13" spans="1:14" x14ac:dyDescent="0.2">
      <c r="A13" s="190" t="s">
        <v>79</v>
      </c>
      <c r="B13" s="191">
        <v>2434</v>
      </c>
      <c r="C13" s="191">
        <v>96908</v>
      </c>
    </row>
    <row r="14" spans="1:14" x14ac:dyDescent="0.2">
      <c r="A14" s="190" t="s">
        <v>80</v>
      </c>
      <c r="B14" s="191">
        <v>2755</v>
      </c>
      <c r="C14" s="191">
        <v>103311</v>
      </c>
    </row>
    <row r="15" spans="1:14" x14ac:dyDescent="0.2">
      <c r="A15" s="190" t="s">
        <v>81</v>
      </c>
      <c r="B15" s="191">
        <v>2973</v>
      </c>
      <c r="C15" s="191">
        <v>107991</v>
      </c>
    </row>
    <row r="16" spans="1:14" x14ac:dyDescent="0.2">
      <c r="A16" s="192" t="s">
        <v>82</v>
      </c>
      <c r="B16" s="193">
        <v>3198</v>
      </c>
      <c r="C16" s="193">
        <v>111908</v>
      </c>
    </row>
    <row r="17" spans="1:6" x14ac:dyDescent="0.2">
      <c r="A17" s="192" t="s">
        <v>83</v>
      </c>
      <c r="B17" s="193">
        <v>3513</v>
      </c>
      <c r="C17" s="193">
        <v>116182</v>
      </c>
    </row>
    <row r="18" spans="1:6" x14ac:dyDescent="0.2">
      <c r="A18" s="192" t="s">
        <v>84</v>
      </c>
      <c r="B18" s="193">
        <v>3905</v>
      </c>
      <c r="C18" s="193">
        <v>121103</v>
      </c>
    </row>
    <row r="19" spans="1:6" x14ac:dyDescent="0.2">
      <c r="A19" s="192" t="s">
        <v>85</v>
      </c>
      <c r="B19" s="193">
        <v>4265</v>
      </c>
      <c r="C19" s="193">
        <v>127787</v>
      </c>
    </row>
    <row r="20" spans="1:6" x14ac:dyDescent="0.2">
      <c r="A20" s="192" t="s">
        <v>86</v>
      </c>
      <c r="B20" s="193">
        <v>4569</v>
      </c>
      <c r="C20" s="193">
        <v>130847</v>
      </c>
    </row>
    <row r="21" spans="1:6" x14ac:dyDescent="0.2">
      <c r="A21" s="194" t="s">
        <v>87</v>
      </c>
      <c r="B21" s="193">
        <v>4944</v>
      </c>
      <c r="C21" s="193">
        <v>135974</v>
      </c>
      <c r="E21" s="28"/>
      <c r="F21" s="28"/>
    </row>
    <row r="22" spans="1:6" x14ac:dyDescent="0.2">
      <c r="A22" s="194" t="s">
        <v>88</v>
      </c>
      <c r="B22" s="193">
        <v>5244</v>
      </c>
      <c r="C22" s="193">
        <v>139910</v>
      </c>
    </row>
    <row r="23" spans="1:6" x14ac:dyDescent="0.2">
      <c r="A23" s="194" t="s">
        <v>89</v>
      </c>
      <c r="B23" s="193">
        <v>5569</v>
      </c>
      <c r="C23" s="193">
        <v>143859</v>
      </c>
    </row>
    <row r="24" spans="1:6" x14ac:dyDescent="0.2">
      <c r="A24" s="194" t="s">
        <v>90</v>
      </c>
      <c r="B24" s="193">
        <v>5806</v>
      </c>
      <c r="C24" s="193">
        <v>146790</v>
      </c>
    </row>
    <row r="25" spans="1:6" x14ac:dyDescent="0.2">
      <c r="A25" s="194" t="s">
        <v>91</v>
      </c>
      <c r="B25" s="195">
        <v>6026</v>
      </c>
      <c r="C25" s="195">
        <v>148506</v>
      </c>
    </row>
    <row r="26" spans="1:6" x14ac:dyDescent="0.2">
      <c r="A26" s="196" t="s">
        <v>92</v>
      </c>
      <c r="B26" s="195">
        <v>6130</v>
      </c>
      <c r="C26" s="195">
        <v>149812</v>
      </c>
    </row>
    <row r="27" spans="1:6" x14ac:dyDescent="0.2">
      <c r="A27" s="196" t="s">
        <v>93</v>
      </c>
      <c r="B27" s="195">
        <v>6160</v>
      </c>
      <c r="C27" s="195">
        <v>151053</v>
      </c>
    </row>
    <row r="28" spans="1:6" x14ac:dyDescent="0.2">
      <c r="A28" s="196" t="s">
        <v>94</v>
      </c>
      <c r="B28" s="195">
        <v>6152</v>
      </c>
      <c r="C28" s="195">
        <v>150484</v>
      </c>
    </row>
    <row r="29" spans="1:6" x14ac:dyDescent="0.2">
      <c r="A29" s="196" t="s">
        <v>57</v>
      </c>
      <c r="B29" s="197">
        <v>5851</v>
      </c>
      <c r="C29" s="197">
        <v>147949</v>
      </c>
    </row>
    <row r="30" spans="1:6" ht="13.5" thickBot="1" x14ac:dyDescent="0.25">
      <c r="A30" s="198" t="s">
        <v>118</v>
      </c>
      <c r="B30" s="199">
        <v>6241</v>
      </c>
      <c r="C30" s="199">
        <v>160864</v>
      </c>
    </row>
    <row r="31" spans="1:6" ht="13.5" thickBot="1" x14ac:dyDescent="0.25">
      <c r="A31" s="198" t="s">
        <v>126</v>
      </c>
      <c r="B31" s="199">
        <v>8127</v>
      </c>
      <c r="C31" s="199">
        <v>178718</v>
      </c>
    </row>
    <row r="32" spans="1:6" ht="13.5" thickBot="1" x14ac:dyDescent="0.25">
      <c r="A32" s="198" t="s">
        <v>178</v>
      </c>
      <c r="B32" s="199">
        <v>8987</v>
      </c>
      <c r="C32" s="199">
        <v>184571</v>
      </c>
    </row>
    <row r="33" spans="1:14" ht="13.5" thickBot="1" x14ac:dyDescent="0.25">
      <c r="A33" s="198" t="s">
        <v>603</v>
      </c>
      <c r="B33" s="199">
        <v>9300</v>
      </c>
      <c r="C33" s="199">
        <v>187203</v>
      </c>
    </row>
    <row r="34" spans="1:14" ht="13.5" thickBot="1" x14ac:dyDescent="0.25">
      <c r="A34" s="198" t="s">
        <v>604</v>
      </c>
      <c r="B34" s="199">
        <v>9645</v>
      </c>
      <c r="C34" s="199">
        <v>190379</v>
      </c>
    </row>
    <row r="35" spans="1:14" ht="13.5" thickBot="1" x14ac:dyDescent="0.25">
      <c r="A35" s="198" t="s">
        <v>605</v>
      </c>
      <c r="B35" s="199">
        <v>10386</v>
      </c>
      <c r="C35" s="199">
        <v>191348</v>
      </c>
    </row>
    <row r="36" spans="1:14" ht="13.5" thickBot="1" x14ac:dyDescent="0.25">
      <c r="A36" s="198" t="s">
        <v>608</v>
      </c>
      <c r="B36" s="199">
        <v>11188</v>
      </c>
      <c r="C36" s="199">
        <v>197853</v>
      </c>
    </row>
    <row r="37" spans="1:14" ht="13.5" thickBot="1" x14ac:dyDescent="0.25">
      <c r="A37" s="198" t="s">
        <v>625</v>
      </c>
      <c r="B37" s="199">
        <v>11979</v>
      </c>
      <c r="C37" s="199">
        <v>202215</v>
      </c>
    </row>
    <row r="38" spans="1:14" ht="14.25" x14ac:dyDescent="0.2">
      <c r="A38" s="821" t="s">
        <v>548</v>
      </c>
      <c r="B38" s="821"/>
      <c r="C38" s="821"/>
      <c r="D38" s="821"/>
      <c r="E38" s="821"/>
      <c r="F38" s="821"/>
      <c r="G38" s="821"/>
      <c r="H38" s="821"/>
      <c r="I38" s="821"/>
      <c r="J38" s="821"/>
      <c r="K38" s="821"/>
      <c r="L38" s="821"/>
      <c r="M38" s="821"/>
      <c r="N38" s="821"/>
    </row>
    <row r="39" spans="1:14" x14ac:dyDescent="0.2">
      <c r="B39" s="200"/>
      <c r="C39" s="200"/>
    </row>
  </sheetData>
  <mergeCells count="3">
    <mergeCell ref="A4:J4"/>
    <mergeCell ref="A7:F7"/>
    <mergeCell ref="A38:N38"/>
  </mergeCells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7E86B-E8A1-4A45-AFA5-BE7151D91635}">
  <dimension ref="A4:N61"/>
  <sheetViews>
    <sheetView topLeftCell="A4" zoomScale="80" zoomScaleNormal="80" workbookViewId="0">
      <selection activeCell="D7" sqref="D7"/>
    </sheetView>
  </sheetViews>
  <sheetFormatPr baseColWidth="10" defaultRowHeight="12.75" x14ac:dyDescent="0.2"/>
  <cols>
    <col min="1" max="1" width="14.42578125" style="22" customWidth="1"/>
    <col min="2" max="5" width="11.42578125" style="22"/>
    <col min="6" max="6" width="12.7109375" style="22" bestFit="1" customWidth="1"/>
    <col min="7" max="256" width="11.42578125" style="22"/>
    <col min="257" max="257" width="14.42578125" style="22" customWidth="1"/>
    <col min="258" max="261" width="11.42578125" style="22"/>
    <col min="262" max="262" width="12.7109375" style="22" bestFit="1" customWidth="1"/>
    <col min="263" max="512" width="11.42578125" style="22"/>
    <col min="513" max="513" width="14.42578125" style="22" customWidth="1"/>
    <col min="514" max="517" width="11.42578125" style="22"/>
    <col min="518" max="518" width="12.7109375" style="22" bestFit="1" customWidth="1"/>
    <col min="519" max="768" width="11.42578125" style="22"/>
    <col min="769" max="769" width="14.42578125" style="22" customWidth="1"/>
    <col min="770" max="773" width="11.42578125" style="22"/>
    <col min="774" max="774" width="12.7109375" style="22" bestFit="1" customWidth="1"/>
    <col min="775" max="1024" width="11.42578125" style="22"/>
    <col min="1025" max="1025" width="14.42578125" style="22" customWidth="1"/>
    <col min="1026" max="1029" width="11.42578125" style="22"/>
    <col min="1030" max="1030" width="12.7109375" style="22" bestFit="1" customWidth="1"/>
    <col min="1031" max="1280" width="11.42578125" style="22"/>
    <col min="1281" max="1281" width="14.42578125" style="22" customWidth="1"/>
    <col min="1282" max="1285" width="11.42578125" style="22"/>
    <col min="1286" max="1286" width="12.7109375" style="22" bestFit="1" customWidth="1"/>
    <col min="1287" max="1536" width="11.42578125" style="22"/>
    <col min="1537" max="1537" width="14.42578125" style="22" customWidth="1"/>
    <col min="1538" max="1541" width="11.42578125" style="22"/>
    <col min="1542" max="1542" width="12.7109375" style="22" bestFit="1" customWidth="1"/>
    <col min="1543" max="1792" width="11.42578125" style="22"/>
    <col min="1793" max="1793" width="14.42578125" style="22" customWidth="1"/>
    <col min="1794" max="1797" width="11.42578125" style="22"/>
    <col min="1798" max="1798" width="12.7109375" style="22" bestFit="1" customWidth="1"/>
    <col min="1799" max="2048" width="11.42578125" style="22"/>
    <col min="2049" max="2049" width="14.42578125" style="22" customWidth="1"/>
    <col min="2050" max="2053" width="11.42578125" style="22"/>
    <col min="2054" max="2054" width="12.7109375" style="22" bestFit="1" customWidth="1"/>
    <col min="2055" max="2304" width="11.42578125" style="22"/>
    <col min="2305" max="2305" width="14.42578125" style="22" customWidth="1"/>
    <col min="2306" max="2309" width="11.42578125" style="22"/>
    <col min="2310" max="2310" width="12.7109375" style="22" bestFit="1" customWidth="1"/>
    <col min="2311" max="2560" width="11.42578125" style="22"/>
    <col min="2561" max="2561" width="14.42578125" style="22" customWidth="1"/>
    <col min="2562" max="2565" width="11.42578125" style="22"/>
    <col min="2566" max="2566" width="12.7109375" style="22" bestFit="1" customWidth="1"/>
    <col min="2567" max="2816" width="11.42578125" style="22"/>
    <col min="2817" max="2817" width="14.42578125" style="22" customWidth="1"/>
    <col min="2818" max="2821" width="11.42578125" style="22"/>
    <col min="2822" max="2822" width="12.7109375" style="22" bestFit="1" customWidth="1"/>
    <col min="2823" max="3072" width="11.42578125" style="22"/>
    <col min="3073" max="3073" width="14.42578125" style="22" customWidth="1"/>
    <col min="3074" max="3077" width="11.42578125" style="22"/>
    <col min="3078" max="3078" width="12.7109375" style="22" bestFit="1" customWidth="1"/>
    <col min="3079" max="3328" width="11.42578125" style="22"/>
    <col min="3329" max="3329" width="14.42578125" style="22" customWidth="1"/>
    <col min="3330" max="3333" width="11.42578125" style="22"/>
    <col min="3334" max="3334" width="12.7109375" style="22" bestFit="1" customWidth="1"/>
    <col min="3335" max="3584" width="11.42578125" style="22"/>
    <col min="3585" max="3585" width="14.42578125" style="22" customWidth="1"/>
    <col min="3586" max="3589" width="11.42578125" style="22"/>
    <col min="3590" max="3590" width="12.7109375" style="22" bestFit="1" customWidth="1"/>
    <col min="3591" max="3840" width="11.42578125" style="22"/>
    <col min="3841" max="3841" width="14.42578125" style="22" customWidth="1"/>
    <col min="3842" max="3845" width="11.42578125" style="22"/>
    <col min="3846" max="3846" width="12.7109375" style="22" bestFit="1" customWidth="1"/>
    <col min="3847" max="4096" width="11.42578125" style="22"/>
    <col min="4097" max="4097" width="14.42578125" style="22" customWidth="1"/>
    <col min="4098" max="4101" width="11.42578125" style="22"/>
    <col min="4102" max="4102" width="12.7109375" style="22" bestFit="1" customWidth="1"/>
    <col min="4103" max="4352" width="11.42578125" style="22"/>
    <col min="4353" max="4353" width="14.42578125" style="22" customWidth="1"/>
    <col min="4354" max="4357" width="11.42578125" style="22"/>
    <col min="4358" max="4358" width="12.7109375" style="22" bestFit="1" customWidth="1"/>
    <col min="4359" max="4608" width="11.42578125" style="22"/>
    <col min="4609" max="4609" width="14.42578125" style="22" customWidth="1"/>
    <col min="4610" max="4613" width="11.42578125" style="22"/>
    <col min="4614" max="4614" width="12.7109375" style="22" bestFit="1" customWidth="1"/>
    <col min="4615" max="4864" width="11.42578125" style="22"/>
    <col min="4865" max="4865" width="14.42578125" style="22" customWidth="1"/>
    <col min="4866" max="4869" width="11.42578125" style="22"/>
    <col min="4870" max="4870" width="12.7109375" style="22" bestFit="1" customWidth="1"/>
    <col min="4871" max="5120" width="11.42578125" style="22"/>
    <col min="5121" max="5121" width="14.42578125" style="22" customWidth="1"/>
    <col min="5122" max="5125" width="11.42578125" style="22"/>
    <col min="5126" max="5126" width="12.7109375" style="22" bestFit="1" customWidth="1"/>
    <col min="5127" max="5376" width="11.42578125" style="22"/>
    <col min="5377" max="5377" width="14.42578125" style="22" customWidth="1"/>
    <col min="5378" max="5381" width="11.42578125" style="22"/>
    <col min="5382" max="5382" width="12.7109375" style="22" bestFit="1" customWidth="1"/>
    <col min="5383" max="5632" width="11.42578125" style="22"/>
    <col min="5633" max="5633" width="14.42578125" style="22" customWidth="1"/>
    <col min="5634" max="5637" width="11.42578125" style="22"/>
    <col min="5638" max="5638" width="12.7109375" style="22" bestFit="1" customWidth="1"/>
    <col min="5639" max="5888" width="11.42578125" style="22"/>
    <col min="5889" max="5889" width="14.42578125" style="22" customWidth="1"/>
    <col min="5890" max="5893" width="11.42578125" style="22"/>
    <col min="5894" max="5894" width="12.7109375" style="22" bestFit="1" customWidth="1"/>
    <col min="5895" max="6144" width="11.42578125" style="22"/>
    <col min="6145" max="6145" width="14.42578125" style="22" customWidth="1"/>
    <col min="6146" max="6149" width="11.42578125" style="22"/>
    <col min="6150" max="6150" width="12.7109375" style="22" bestFit="1" customWidth="1"/>
    <col min="6151" max="6400" width="11.42578125" style="22"/>
    <col min="6401" max="6401" width="14.42578125" style="22" customWidth="1"/>
    <col min="6402" max="6405" width="11.42578125" style="22"/>
    <col min="6406" max="6406" width="12.7109375" style="22" bestFit="1" customWidth="1"/>
    <col min="6407" max="6656" width="11.42578125" style="22"/>
    <col min="6657" max="6657" width="14.42578125" style="22" customWidth="1"/>
    <col min="6658" max="6661" width="11.42578125" style="22"/>
    <col min="6662" max="6662" width="12.7109375" style="22" bestFit="1" customWidth="1"/>
    <col min="6663" max="6912" width="11.42578125" style="22"/>
    <col min="6913" max="6913" width="14.42578125" style="22" customWidth="1"/>
    <col min="6914" max="6917" width="11.42578125" style="22"/>
    <col min="6918" max="6918" width="12.7109375" style="22" bestFit="1" customWidth="1"/>
    <col min="6919" max="7168" width="11.42578125" style="22"/>
    <col min="7169" max="7169" width="14.42578125" style="22" customWidth="1"/>
    <col min="7170" max="7173" width="11.42578125" style="22"/>
    <col min="7174" max="7174" width="12.7109375" style="22" bestFit="1" customWidth="1"/>
    <col min="7175" max="7424" width="11.42578125" style="22"/>
    <col min="7425" max="7425" width="14.42578125" style="22" customWidth="1"/>
    <col min="7426" max="7429" width="11.42578125" style="22"/>
    <col min="7430" max="7430" width="12.7109375" style="22" bestFit="1" customWidth="1"/>
    <col min="7431" max="7680" width="11.42578125" style="22"/>
    <col min="7681" max="7681" width="14.42578125" style="22" customWidth="1"/>
    <col min="7682" max="7685" width="11.42578125" style="22"/>
    <col min="7686" max="7686" width="12.7109375" style="22" bestFit="1" customWidth="1"/>
    <col min="7687" max="7936" width="11.42578125" style="22"/>
    <col min="7937" max="7937" width="14.42578125" style="22" customWidth="1"/>
    <col min="7938" max="7941" width="11.42578125" style="22"/>
    <col min="7942" max="7942" width="12.7109375" style="22" bestFit="1" customWidth="1"/>
    <col min="7943" max="8192" width="11.42578125" style="22"/>
    <col min="8193" max="8193" width="14.42578125" style="22" customWidth="1"/>
    <col min="8194" max="8197" width="11.42578125" style="22"/>
    <col min="8198" max="8198" width="12.7109375" style="22" bestFit="1" customWidth="1"/>
    <col min="8199" max="8448" width="11.42578125" style="22"/>
    <col min="8449" max="8449" width="14.42578125" style="22" customWidth="1"/>
    <col min="8450" max="8453" width="11.42578125" style="22"/>
    <col min="8454" max="8454" width="12.7109375" style="22" bestFit="1" customWidth="1"/>
    <col min="8455" max="8704" width="11.42578125" style="22"/>
    <col min="8705" max="8705" width="14.42578125" style="22" customWidth="1"/>
    <col min="8706" max="8709" width="11.42578125" style="22"/>
    <col min="8710" max="8710" width="12.7109375" style="22" bestFit="1" customWidth="1"/>
    <col min="8711" max="8960" width="11.42578125" style="22"/>
    <col min="8961" max="8961" width="14.42578125" style="22" customWidth="1"/>
    <col min="8962" max="8965" width="11.42578125" style="22"/>
    <col min="8966" max="8966" width="12.7109375" style="22" bestFit="1" customWidth="1"/>
    <col min="8967" max="9216" width="11.42578125" style="22"/>
    <col min="9217" max="9217" width="14.42578125" style="22" customWidth="1"/>
    <col min="9218" max="9221" width="11.42578125" style="22"/>
    <col min="9222" max="9222" width="12.7109375" style="22" bestFit="1" customWidth="1"/>
    <col min="9223" max="9472" width="11.42578125" style="22"/>
    <col min="9473" max="9473" width="14.42578125" style="22" customWidth="1"/>
    <col min="9474" max="9477" width="11.42578125" style="22"/>
    <col min="9478" max="9478" width="12.7109375" style="22" bestFit="1" customWidth="1"/>
    <col min="9479" max="9728" width="11.42578125" style="22"/>
    <col min="9729" max="9729" width="14.42578125" style="22" customWidth="1"/>
    <col min="9730" max="9733" width="11.42578125" style="22"/>
    <col min="9734" max="9734" width="12.7109375" style="22" bestFit="1" customWidth="1"/>
    <col min="9735" max="9984" width="11.42578125" style="22"/>
    <col min="9985" max="9985" width="14.42578125" style="22" customWidth="1"/>
    <col min="9986" max="9989" width="11.42578125" style="22"/>
    <col min="9990" max="9990" width="12.7109375" style="22" bestFit="1" customWidth="1"/>
    <col min="9991" max="10240" width="11.42578125" style="22"/>
    <col min="10241" max="10241" width="14.42578125" style="22" customWidth="1"/>
    <col min="10242" max="10245" width="11.42578125" style="22"/>
    <col min="10246" max="10246" width="12.7109375" style="22" bestFit="1" customWidth="1"/>
    <col min="10247" max="10496" width="11.42578125" style="22"/>
    <col min="10497" max="10497" width="14.42578125" style="22" customWidth="1"/>
    <col min="10498" max="10501" width="11.42578125" style="22"/>
    <col min="10502" max="10502" width="12.7109375" style="22" bestFit="1" customWidth="1"/>
    <col min="10503" max="10752" width="11.42578125" style="22"/>
    <col min="10753" max="10753" width="14.42578125" style="22" customWidth="1"/>
    <col min="10754" max="10757" width="11.42578125" style="22"/>
    <col min="10758" max="10758" width="12.7109375" style="22" bestFit="1" customWidth="1"/>
    <col min="10759" max="11008" width="11.42578125" style="22"/>
    <col min="11009" max="11009" width="14.42578125" style="22" customWidth="1"/>
    <col min="11010" max="11013" width="11.42578125" style="22"/>
    <col min="11014" max="11014" width="12.7109375" style="22" bestFit="1" customWidth="1"/>
    <col min="11015" max="11264" width="11.42578125" style="22"/>
    <col min="11265" max="11265" width="14.42578125" style="22" customWidth="1"/>
    <col min="11266" max="11269" width="11.42578125" style="22"/>
    <col min="11270" max="11270" width="12.7109375" style="22" bestFit="1" customWidth="1"/>
    <col min="11271" max="11520" width="11.42578125" style="22"/>
    <col min="11521" max="11521" width="14.42578125" style="22" customWidth="1"/>
    <col min="11522" max="11525" width="11.42578125" style="22"/>
    <col min="11526" max="11526" width="12.7109375" style="22" bestFit="1" customWidth="1"/>
    <col min="11527" max="11776" width="11.42578125" style="22"/>
    <col min="11777" max="11777" width="14.42578125" style="22" customWidth="1"/>
    <col min="11778" max="11781" width="11.42578125" style="22"/>
    <col min="11782" max="11782" width="12.7109375" style="22" bestFit="1" customWidth="1"/>
    <col min="11783" max="12032" width="11.42578125" style="22"/>
    <col min="12033" max="12033" width="14.42578125" style="22" customWidth="1"/>
    <col min="12034" max="12037" width="11.42578125" style="22"/>
    <col min="12038" max="12038" width="12.7109375" style="22" bestFit="1" customWidth="1"/>
    <col min="12039" max="12288" width="11.42578125" style="22"/>
    <col min="12289" max="12289" width="14.42578125" style="22" customWidth="1"/>
    <col min="12290" max="12293" width="11.42578125" style="22"/>
    <col min="12294" max="12294" width="12.7109375" style="22" bestFit="1" customWidth="1"/>
    <col min="12295" max="12544" width="11.42578125" style="22"/>
    <col min="12545" max="12545" width="14.42578125" style="22" customWidth="1"/>
    <col min="12546" max="12549" width="11.42578125" style="22"/>
    <col min="12550" max="12550" width="12.7109375" style="22" bestFit="1" customWidth="1"/>
    <col min="12551" max="12800" width="11.42578125" style="22"/>
    <col min="12801" max="12801" width="14.42578125" style="22" customWidth="1"/>
    <col min="12802" max="12805" width="11.42578125" style="22"/>
    <col min="12806" max="12806" width="12.7109375" style="22" bestFit="1" customWidth="1"/>
    <col min="12807" max="13056" width="11.42578125" style="22"/>
    <col min="13057" max="13057" width="14.42578125" style="22" customWidth="1"/>
    <col min="13058" max="13061" width="11.42578125" style="22"/>
    <col min="13062" max="13062" width="12.7109375" style="22" bestFit="1" customWidth="1"/>
    <col min="13063" max="13312" width="11.42578125" style="22"/>
    <col min="13313" max="13313" width="14.42578125" style="22" customWidth="1"/>
    <col min="13314" max="13317" width="11.42578125" style="22"/>
    <col min="13318" max="13318" width="12.7109375" style="22" bestFit="1" customWidth="1"/>
    <col min="13319" max="13568" width="11.42578125" style="22"/>
    <col min="13569" max="13569" width="14.42578125" style="22" customWidth="1"/>
    <col min="13570" max="13573" width="11.42578125" style="22"/>
    <col min="13574" max="13574" width="12.7109375" style="22" bestFit="1" customWidth="1"/>
    <col min="13575" max="13824" width="11.42578125" style="22"/>
    <col min="13825" max="13825" width="14.42578125" style="22" customWidth="1"/>
    <col min="13826" max="13829" width="11.42578125" style="22"/>
    <col min="13830" max="13830" width="12.7109375" style="22" bestFit="1" customWidth="1"/>
    <col min="13831" max="14080" width="11.42578125" style="22"/>
    <col min="14081" max="14081" width="14.42578125" style="22" customWidth="1"/>
    <col min="14082" max="14085" width="11.42578125" style="22"/>
    <col min="14086" max="14086" width="12.7109375" style="22" bestFit="1" customWidth="1"/>
    <col min="14087" max="14336" width="11.42578125" style="22"/>
    <col min="14337" max="14337" width="14.42578125" style="22" customWidth="1"/>
    <col min="14338" max="14341" width="11.42578125" style="22"/>
    <col min="14342" max="14342" width="12.7109375" style="22" bestFit="1" customWidth="1"/>
    <col min="14343" max="14592" width="11.42578125" style="22"/>
    <col min="14593" max="14593" width="14.42578125" style="22" customWidth="1"/>
    <col min="14594" max="14597" width="11.42578125" style="22"/>
    <col min="14598" max="14598" width="12.7109375" style="22" bestFit="1" customWidth="1"/>
    <col min="14599" max="14848" width="11.42578125" style="22"/>
    <col min="14849" max="14849" width="14.42578125" style="22" customWidth="1"/>
    <col min="14850" max="14853" width="11.42578125" style="22"/>
    <col min="14854" max="14854" width="12.7109375" style="22" bestFit="1" customWidth="1"/>
    <col min="14855" max="15104" width="11.42578125" style="22"/>
    <col min="15105" max="15105" width="14.42578125" style="22" customWidth="1"/>
    <col min="15106" max="15109" width="11.42578125" style="22"/>
    <col min="15110" max="15110" width="12.7109375" style="22" bestFit="1" customWidth="1"/>
    <col min="15111" max="15360" width="11.42578125" style="22"/>
    <col min="15361" max="15361" width="14.42578125" style="22" customWidth="1"/>
    <col min="15362" max="15365" width="11.42578125" style="22"/>
    <col min="15366" max="15366" width="12.7109375" style="22" bestFit="1" customWidth="1"/>
    <col min="15367" max="15616" width="11.42578125" style="22"/>
    <col min="15617" max="15617" width="14.42578125" style="22" customWidth="1"/>
    <col min="15618" max="15621" width="11.42578125" style="22"/>
    <col min="15622" max="15622" width="12.7109375" style="22" bestFit="1" customWidth="1"/>
    <col min="15623" max="15872" width="11.42578125" style="22"/>
    <col min="15873" max="15873" width="14.42578125" style="22" customWidth="1"/>
    <col min="15874" max="15877" width="11.42578125" style="22"/>
    <col min="15878" max="15878" width="12.7109375" style="22" bestFit="1" customWidth="1"/>
    <col min="15879" max="16128" width="11.42578125" style="22"/>
    <col min="16129" max="16129" width="14.42578125" style="22" customWidth="1"/>
    <col min="16130" max="16133" width="11.42578125" style="22"/>
    <col min="16134" max="16134" width="12.7109375" style="22" bestFit="1" customWidth="1"/>
    <col min="16135" max="16384" width="11.42578125" style="22"/>
  </cols>
  <sheetData>
    <row r="4" spans="1:14" ht="12.75" customHeight="1" x14ac:dyDescent="0.2">
      <c r="A4" s="820" t="s">
        <v>263</v>
      </c>
      <c r="B4" s="820"/>
      <c r="C4" s="820"/>
      <c r="D4" s="820"/>
      <c r="E4" s="820"/>
      <c r="F4" s="820"/>
      <c r="G4" s="820"/>
      <c r="H4" s="820"/>
      <c r="I4" s="820"/>
      <c r="J4" s="820"/>
    </row>
    <row r="7" spans="1:14" ht="15.75" x14ac:dyDescent="0.25">
      <c r="A7" s="807" t="s">
        <v>261</v>
      </c>
      <c r="B7" s="807"/>
      <c r="C7" s="807"/>
      <c r="D7" s="807"/>
      <c r="E7" s="807"/>
      <c r="F7" s="807"/>
      <c r="G7" s="121"/>
      <c r="H7" s="121"/>
      <c r="I7" s="121"/>
      <c r="J7" s="121"/>
      <c r="K7" s="121"/>
      <c r="L7" s="121"/>
      <c r="M7" s="121"/>
      <c r="N7" s="121"/>
    </row>
    <row r="8" spans="1:14" ht="16.5" thickBot="1" x14ac:dyDescent="0.3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</row>
    <row r="9" spans="1:14" ht="16.5" thickBot="1" x14ac:dyDescent="0.3">
      <c r="A9" s="201" t="s">
        <v>264</v>
      </c>
      <c r="B9" s="202">
        <v>45261</v>
      </c>
      <c r="C9" s="202">
        <v>45627</v>
      </c>
      <c r="D9" s="202" t="s">
        <v>265</v>
      </c>
      <c r="F9" s="121"/>
      <c r="G9" s="121"/>
      <c r="H9" s="121"/>
      <c r="I9" s="121"/>
      <c r="J9" s="121"/>
      <c r="K9" s="121"/>
      <c r="L9" s="121"/>
      <c r="M9" s="121"/>
      <c r="N9" s="121"/>
    </row>
    <row r="10" spans="1:14" x14ac:dyDescent="0.2">
      <c r="A10" s="189" t="s">
        <v>186</v>
      </c>
      <c r="B10" s="39">
        <v>2103</v>
      </c>
      <c r="C10" s="39">
        <v>2277</v>
      </c>
      <c r="D10" s="203">
        <f>(C10-B10)/B10</f>
        <v>8.2738944365192579E-2</v>
      </c>
    </row>
    <row r="11" spans="1:14" x14ac:dyDescent="0.2">
      <c r="A11" s="190" t="s">
        <v>6</v>
      </c>
      <c r="B11" s="39">
        <v>1397</v>
      </c>
      <c r="C11" s="39">
        <v>1565</v>
      </c>
      <c r="D11" s="203">
        <f t="shared" ref="D11:D19" si="0">(C11-B11)/B11</f>
        <v>0.12025769506084466</v>
      </c>
      <c r="G11" s="54"/>
    </row>
    <row r="12" spans="1:14" x14ac:dyDescent="0.2">
      <c r="A12" s="190" t="s">
        <v>18</v>
      </c>
      <c r="B12" s="39">
        <v>1973</v>
      </c>
      <c r="C12" s="39">
        <v>2125</v>
      </c>
      <c r="D12" s="203">
        <f t="shared" si="0"/>
        <v>7.7040040547389763E-2</v>
      </c>
    </row>
    <row r="13" spans="1:14" x14ac:dyDescent="0.2">
      <c r="A13" s="190" t="s">
        <v>7</v>
      </c>
      <c r="B13" s="39">
        <v>517</v>
      </c>
      <c r="C13" s="39">
        <v>546</v>
      </c>
      <c r="D13" s="203">
        <f t="shared" si="0"/>
        <v>5.6092843326885883E-2</v>
      </c>
    </row>
    <row r="14" spans="1:14" x14ac:dyDescent="0.2">
      <c r="A14" s="190" t="s">
        <v>8</v>
      </c>
      <c r="B14" s="39">
        <v>1648</v>
      </c>
      <c r="C14" s="39">
        <v>1692</v>
      </c>
      <c r="D14" s="203">
        <f t="shared" si="0"/>
        <v>2.6699029126213591E-2</v>
      </c>
    </row>
    <row r="15" spans="1:14" x14ac:dyDescent="0.2">
      <c r="A15" s="190" t="s">
        <v>9</v>
      </c>
      <c r="B15" s="39">
        <v>1164</v>
      </c>
      <c r="C15" s="39">
        <v>1235</v>
      </c>
      <c r="D15" s="203">
        <f t="shared" si="0"/>
        <v>6.099656357388316E-2</v>
      </c>
    </row>
    <row r="16" spans="1:14" x14ac:dyDescent="0.2">
      <c r="A16" s="190" t="s">
        <v>10</v>
      </c>
      <c r="B16" s="39">
        <v>820</v>
      </c>
      <c r="C16" s="39">
        <v>888</v>
      </c>
      <c r="D16" s="203">
        <f t="shared" si="0"/>
        <v>8.2926829268292687E-2</v>
      </c>
    </row>
    <row r="17" spans="1:14" x14ac:dyDescent="0.2">
      <c r="A17" s="190" t="s">
        <v>11</v>
      </c>
      <c r="B17" s="39">
        <v>728</v>
      </c>
      <c r="C17" s="39">
        <v>782</v>
      </c>
      <c r="D17" s="203">
        <f t="shared" si="0"/>
        <v>7.4175824175824176E-2</v>
      </c>
    </row>
    <row r="18" spans="1:14" x14ac:dyDescent="0.2">
      <c r="A18" s="204" t="s">
        <v>12</v>
      </c>
      <c r="B18" s="39">
        <v>838</v>
      </c>
      <c r="C18" s="39">
        <v>869</v>
      </c>
      <c r="D18" s="203">
        <f t="shared" si="0"/>
        <v>3.6992840095465392E-2</v>
      </c>
    </row>
    <row r="19" spans="1:14" ht="13.5" thickBot="1" x14ac:dyDescent="0.25">
      <c r="A19" s="201" t="s">
        <v>13</v>
      </c>
      <c r="B19" s="205">
        <f>SUM(B10:B18)</f>
        <v>11188</v>
      </c>
      <c r="C19" s="205">
        <f>SUM(C10:C18)</f>
        <v>11979</v>
      </c>
      <c r="D19" s="206">
        <f t="shared" si="0"/>
        <v>7.0700750804433318E-2</v>
      </c>
    </row>
    <row r="20" spans="1:14" x14ac:dyDescent="0.2">
      <c r="A20" s="822" t="s">
        <v>548</v>
      </c>
      <c r="B20" s="822"/>
      <c r="C20" s="822"/>
      <c r="D20" s="822"/>
      <c r="E20" s="822"/>
      <c r="F20" s="822"/>
      <c r="G20" s="822"/>
      <c r="H20" s="822"/>
      <c r="I20" s="822"/>
      <c r="J20" s="822"/>
      <c r="K20" s="822"/>
      <c r="L20" s="822"/>
      <c r="M20" s="822"/>
      <c r="N20" s="822"/>
    </row>
    <row r="48" spans="1:14" ht="15.75" x14ac:dyDescent="0.25">
      <c r="A48" s="807" t="s">
        <v>266</v>
      </c>
      <c r="B48" s="807"/>
      <c r="C48" s="807"/>
      <c r="D48" s="807"/>
      <c r="E48" s="807"/>
      <c r="F48" s="807"/>
      <c r="G48" s="121"/>
      <c r="H48" s="121"/>
      <c r="I48" s="121"/>
      <c r="J48" s="121"/>
      <c r="K48" s="121"/>
      <c r="L48" s="121"/>
      <c r="M48" s="121"/>
      <c r="N48" s="121"/>
    </row>
    <row r="49" spans="1:14" ht="16.5" thickBot="1" x14ac:dyDescent="0.3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</row>
    <row r="50" spans="1:14" ht="16.5" thickBot="1" x14ac:dyDescent="0.3">
      <c r="A50" s="201" t="s">
        <v>264</v>
      </c>
      <c r="B50" s="202">
        <v>45261</v>
      </c>
      <c r="C50" s="202">
        <v>45627</v>
      </c>
      <c r="D50" s="202" t="s">
        <v>265</v>
      </c>
      <c r="E50" s="121"/>
      <c r="F50" s="121"/>
      <c r="G50" s="121"/>
      <c r="H50" s="121"/>
      <c r="I50" s="121"/>
      <c r="J50" s="121"/>
      <c r="K50" s="121"/>
      <c r="L50" s="121"/>
      <c r="M50" s="121"/>
      <c r="N50" s="121"/>
    </row>
    <row r="51" spans="1:14" x14ac:dyDescent="0.2">
      <c r="A51" s="189" t="s">
        <v>186</v>
      </c>
      <c r="B51" s="39">
        <v>27664</v>
      </c>
      <c r="C51" s="39">
        <v>29099</v>
      </c>
      <c r="D51" s="203">
        <f>(C51-B51)/B51</f>
        <v>5.1872469635627527E-2</v>
      </c>
      <c r="E51" s="28"/>
    </row>
    <row r="52" spans="1:14" x14ac:dyDescent="0.2">
      <c r="A52" s="190" t="s">
        <v>6</v>
      </c>
      <c r="B52" s="39">
        <v>30096</v>
      </c>
      <c r="C52" s="39">
        <v>31317</v>
      </c>
      <c r="D52" s="203">
        <f t="shared" ref="D52:D60" si="1">(C52-B52)/B52</f>
        <v>4.0570175438596492E-2</v>
      </c>
      <c r="E52" s="28"/>
    </row>
    <row r="53" spans="1:14" x14ac:dyDescent="0.2">
      <c r="A53" s="190" t="s">
        <v>18</v>
      </c>
      <c r="B53" s="39">
        <v>37116</v>
      </c>
      <c r="C53" s="39">
        <v>37168</v>
      </c>
      <c r="D53" s="203">
        <f t="shared" si="1"/>
        <v>1.4010130401982972E-3</v>
      </c>
      <c r="E53" s="28"/>
    </row>
    <row r="54" spans="1:14" x14ac:dyDescent="0.2">
      <c r="A54" s="190" t="s">
        <v>7</v>
      </c>
      <c r="B54" s="39">
        <v>9706</v>
      </c>
      <c r="C54" s="39">
        <v>9960</v>
      </c>
      <c r="D54" s="203">
        <f t="shared" si="1"/>
        <v>2.6169379765093755E-2</v>
      </c>
      <c r="E54" s="28"/>
    </row>
    <row r="55" spans="1:14" x14ac:dyDescent="0.2">
      <c r="A55" s="190" t="s">
        <v>8</v>
      </c>
      <c r="B55" s="39">
        <v>28836</v>
      </c>
      <c r="C55" s="39">
        <v>28527</v>
      </c>
      <c r="D55" s="203">
        <f t="shared" si="1"/>
        <v>-1.0715771951727009E-2</v>
      </c>
      <c r="E55" s="28"/>
    </row>
    <row r="56" spans="1:14" x14ac:dyDescent="0.2">
      <c r="A56" s="190" t="s">
        <v>9</v>
      </c>
      <c r="B56" s="39">
        <v>20420</v>
      </c>
      <c r="C56" s="39">
        <v>20684</v>
      </c>
      <c r="D56" s="203">
        <f t="shared" si="1"/>
        <v>1.2928501469147894E-2</v>
      </c>
      <c r="E56" s="28"/>
    </row>
    <row r="57" spans="1:14" x14ac:dyDescent="0.2">
      <c r="A57" s="190" t="s">
        <v>10</v>
      </c>
      <c r="B57" s="39">
        <v>16723</v>
      </c>
      <c r="C57" s="39">
        <v>17508</v>
      </c>
      <c r="D57" s="203">
        <f t="shared" si="1"/>
        <v>4.6941338276625007E-2</v>
      </c>
      <c r="E57" s="28"/>
    </row>
    <row r="58" spans="1:14" x14ac:dyDescent="0.2">
      <c r="A58" s="190" t="s">
        <v>11</v>
      </c>
      <c r="B58" s="39">
        <v>16530</v>
      </c>
      <c r="C58" s="39">
        <v>17238</v>
      </c>
      <c r="D58" s="203">
        <f t="shared" si="1"/>
        <v>4.2831215970961886E-2</v>
      </c>
      <c r="E58" s="28"/>
    </row>
    <row r="59" spans="1:14" x14ac:dyDescent="0.2">
      <c r="A59" s="204" t="s">
        <v>12</v>
      </c>
      <c r="B59" s="39">
        <v>10762</v>
      </c>
      <c r="C59" s="39">
        <v>10714</v>
      </c>
      <c r="D59" s="203">
        <f t="shared" si="1"/>
        <v>-4.4601375209068943E-3</v>
      </c>
      <c r="E59" s="28"/>
    </row>
    <row r="60" spans="1:14" ht="13.5" thickBot="1" x14ac:dyDescent="0.25">
      <c r="A60" s="201" t="s">
        <v>13</v>
      </c>
      <c r="B60" s="207">
        <f>SUM(B51:B59)</f>
        <v>197853</v>
      </c>
      <c r="C60" s="207">
        <f>SUM(C51:C59)</f>
        <v>202215</v>
      </c>
      <c r="D60" s="206">
        <f t="shared" si="1"/>
        <v>2.2046671013328079E-2</v>
      </c>
      <c r="E60" s="28"/>
    </row>
    <row r="61" spans="1:14" x14ac:dyDescent="0.2">
      <c r="A61" s="822" t="s">
        <v>548</v>
      </c>
      <c r="B61" s="822"/>
      <c r="C61" s="822"/>
      <c r="D61" s="822"/>
      <c r="E61" s="822"/>
      <c r="F61" s="822"/>
      <c r="G61" s="822"/>
      <c r="H61" s="822"/>
      <c r="I61" s="822"/>
      <c r="J61" s="822"/>
      <c r="K61" s="822"/>
      <c r="L61" s="822"/>
      <c r="M61" s="822"/>
      <c r="N61" s="822"/>
    </row>
  </sheetData>
  <mergeCells count="5">
    <mergeCell ref="A4:J4"/>
    <mergeCell ref="A7:F7"/>
    <mergeCell ref="A48:F48"/>
    <mergeCell ref="A20:N20"/>
    <mergeCell ref="A61:N61"/>
  </mergeCells>
  <pageMargins left="0.75" right="0.75" top="1" bottom="1" header="0" footer="0"/>
  <pageSetup paperSize="9" scale="81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D2E56-A7CA-403E-98F5-8F572617818B}">
  <dimension ref="A4:P545"/>
  <sheetViews>
    <sheetView zoomScaleNormal="100" workbookViewId="0">
      <selection activeCell="D7" sqref="D7"/>
    </sheetView>
  </sheetViews>
  <sheetFormatPr baseColWidth="10" defaultRowHeight="12.75" x14ac:dyDescent="0.2"/>
  <cols>
    <col min="1" max="1" width="19.5703125" style="22" customWidth="1"/>
    <col min="2" max="7" width="11.42578125" style="22"/>
    <col min="8" max="8" width="12.7109375" style="22" bestFit="1" customWidth="1"/>
    <col min="9" max="256" width="11.42578125" style="22"/>
    <col min="257" max="257" width="19.5703125" style="22" customWidth="1"/>
    <col min="258" max="263" width="11.42578125" style="22"/>
    <col min="264" max="264" width="12.7109375" style="22" bestFit="1" customWidth="1"/>
    <col min="265" max="512" width="11.42578125" style="22"/>
    <col min="513" max="513" width="19.5703125" style="22" customWidth="1"/>
    <col min="514" max="519" width="11.42578125" style="22"/>
    <col min="520" max="520" width="12.7109375" style="22" bestFit="1" customWidth="1"/>
    <col min="521" max="768" width="11.42578125" style="22"/>
    <col min="769" max="769" width="19.5703125" style="22" customWidth="1"/>
    <col min="770" max="775" width="11.42578125" style="22"/>
    <col min="776" max="776" width="12.7109375" style="22" bestFit="1" customWidth="1"/>
    <col min="777" max="1024" width="11.42578125" style="22"/>
    <col min="1025" max="1025" width="19.5703125" style="22" customWidth="1"/>
    <col min="1026" max="1031" width="11.42578125" style="22"/>
    <col min="1032" max="1032" width="12.7109375" style="22" bestFit="1" customWidth="1"/>
    <col min="1033" max="1280" width="11.42578125" style="22"/>
    <col min="1281" max="1281" width="19.5703125" style="22" customWidth="1"/>
    <col min="1282" max="1287" width="11.42578125" style="22"/>
    <col min="1288" max="1288" width="12.7109375" style="22" bestFit="1" customWidth="1"/>
    <col min="1289" max="1536" width="11.42578125" style="22"/>
    <col min="1537" max="1537" width="19.5703125" style="22" customWidth="1"/>
    <col min="1538" max="1543" width="11.42578125" style="22"/>
    <col min="1544" max="1544" width="12.7109375" style="22" bestFit="1" customWidth="1"/>
    <col min="1545" max="1792" width="11.42578125" style="22"/>
    <col min="1793" max="1793" width="19.5703125" style="22" customWidth="1"/>
    <col min="1794" max="1799" width="11.42578125" style="22"/>
    <col min="1800" max="1800" width="12.7109375" style="22" bestFit="1" customWidth="1"/>
    <col min="1801" max="2048" width="11.42578125" style="22"/>
    <col min="2049" max="2049" width="19.5703125" style="22" customWidth="1"/>
    <col min="2050" max="2055" width="11.42578125" style="22"/>
    <col min="2056" max="2056" width="12.7109375" style="22" bestFit="1" customWidth="1"/>
    <col min="2057" max="2304" width="11.42578125" style="22"/>
    <col min="2305" max="2305" width="19.5703125" style="22" customWidth="1"/>
    <col min="2306" max="2311" width="11.42578125" style="22"/>
    <col min="2312" max="2312" width="12.7109375" style="22" bestFit="1" customWidth="1"/>
    <col min="2313" max="2560" width="11.42578125" style="22"/>
    <col min="2561" max="2561" width="19.5703125" style="22" customWidth="1"/>
    <col min="2562" max="2567" width="11.42578125" style="22"/>
    <col min="2568" max="2568" width="12.7109375" style="22" bestFit="1" customWidth="1"/>
    <col min="2569" max="2816" width="11.42578125" style="22"/>
    <col min="2817" max="2817" width="19.5703125" style="22" customWidth="1"/>
    <col min="2818" max="2823" width="11.42578125" style="22"/>
    <col min="2824" max="2824" width="12.7109375" style="22" bestFit="1" customWidth="1"/>
    <col min="2825" max="3072" width="11.42578125" style="22"/>
    <col min="3073" max="3073" width="19.5703125" style="22" customWidth="1"/>
    <col min="3074" max="3079" width="11.42578125" style="22"/>
    <col min="3080" max="3080" width="12.7109375" style="22" bestFit="1" customWidth="1"/>
    <col min="3081" max="3328" width="11.42578125" style="22"/>
    <col min="3329" max="3329" width="19.5703125" style="22" customWidth="1"/>
    <col min="3330" max="3335" width="11.42578125" style="22"/>
    <col min="3336" max="3336" width="12.7109375" style="22" bestFit="1" customWidth="1"/>
    <col min="3337" max="3584" width="11.42578125" style="22"/>
    <col min="3585" max="3585" width="19.5703125" style="22" customWidth="1"/>
    <col min="3586" max="3591" width="11.42578125" style="22"/>
    <col min="3592" max="3592" width="12.7109375" style="22" bestFit="1" customWidth="1"/>
    <col min="3593" max="3840" width="11.42578125" style="22"/>
    <col min="3841" max="3841" width="19.5703125" style="22" customWidth="1"/>
    <col min="3842" max="3847" width="11.42578125" style="22"/>
    <col min="3848" max="3848" width="12.7109375" style="22" bestFit="1" customWidth="1"/>
    <col min="3849" max="4096" width="11.42578125" style="22"/>
    <col min="4097" max="4097" width="19.5703125" style="22" customWidth="1"/>
    <col min="4098" max="4103" width="11.42578125" style="22"/>
    <col min="4104" max="4104" width="12.7109375" style="22" bestFit="1" customWidth="1"/>
    <col min="4105" max="4352" width="11.42578125" style="22"/>
    <col min="4353" max="4353" width="19.5703125" style="22" customWidth="1"/>
    <col min="4354" max="4359" width="11.42578125" style="22"/>
    <col min="4360" max="4360" width="12.7109375" style="22" bestFit="1" customWidth="1"/>
    <col min="4361" max="4608" width="11.42578125" style="22"/>
    <col min="4609" max="4609" width="19.5703125" style="22" customWidth="1"/>
    <col min="4610" max="4615" width="11.42578125" style="22"/>
    <col min="4616" max="4616" width="12.7109375" style="22" bestFit="1" customWidth="1"/>
    <col min="4617" max="4864" width="11.42578125" style="22"/>
    <col min="4865" max="4865" width="19.5703125" style="22" customWidth="1"/>
    <col min="4866" max="4871" width="11.42578125" style="22"/>
    <col min="4872" max="4872" width="12.7109375" style="22" bestFit="1" customWidth="1"/>
    <col min="4873" max="5120" width="11.42578125" style="22"/>
    <col min="5121" max="5121" width="19.5703125" style="22" customWidth="1"/>
    <col min="5122" max="5127" width="11.42578125" style="22"/>
    <col min="5128" max="5128" width="12.7109375" style="22" bestFit="1" customWidth="1"/>
    <col min="5129" max="5376" width="11.42578125" style="22"/>
    <col min="5377" max="5377" width="19.5703125" style="22" customWidth="1"/>
    <col min="5378" max="5383" width="11.42578125" style="22"/>
    <col min="5384" max="5384" width="12.7109375" style="22" bestFit="1" customWidth="1"/>
    <col min="5385" max="5632" width="11.42578125" style="22"/>
    <col min="5633" max="5633" width="19.5703125" style="22" customWidth="1"/>
    <col min="5634" max="5639" width="11.42578125" style="22"/>
    <col min="5640" max="5640" width="12.7109375" style="22" bestFit="1" customWidth="1"/>
    <col min="5641" max="5888" width="11.42578125" style="22"/>
    <col min="5889" max="5889" width="19.5703125" style="22" customWidth="1"/>
    <col min="5890" max="5895" width="11.42578125" style="22"/>
    <col min="5896" max="5896" width="12.7109375" style="22" bestFit="1" customWidth="1"/>
    <col min="5897" max="6144" width="11.42578125" style="22"/>
    <col min="6145" max="6145" width="19.5703125" style="22" customWidth="1"/>
    <col min="6146" max="6151" width="11.42578125" style="22"/>
    <col min="6152" max="6152" width="12.7109375" style="22" bestFit="1" customWidth="1"/>
    <col min="6153" max="6400" width="11.42578125" style="22"/>
    <col min="6401" max="6401" width="19.5703125" style="22" customWidth="1"/>
    <col min="6402" max="6407" width="11.42578125" style="22"/>
    <col min="6408" max="6408" width="12.7109375" style="22" bestFit="1" customWidth="1"/>
    <col min="6409" max="6656" width="11.42578125" style="22"/>
    <col min="6657" max="6657" width="19.5703125" style="22" customWidth="1"/>
    <col min="6658" max="6663" width="11.42578125" style="22"/>
    <col min="6664" max="6664" width="12.7109375" style="22" bestFit="1" customWidth="1"/>
    <col min="6665" max="6912" width="11.42578125" style="22"/>
    <col min="6913" max="6913" width="19.5703125" style="22" customWidth="1"/>
    <col min="6914" max="6919" width="11.42578125" style="22"/>
    <col min="6920" max="6920" width="12.7109375" style="22" bestFit="1" customWidth="1"/>
    <col min="6921" max="7168" width="11.42578125" style="22"/>
    <col min="7169" max="7169" width="19.5703125" style="22" customWidth="1"/>
    <col min="7170" max="7175" width="11.42578125" style="22"/>
    <col min="7176" max="7176" width="12.7109375" style="22" bestFit="1" customWidth="1"/>
    <col min="7177" max="7424" width="11.42578125" style="22"/>
    <col min="7425" max="7425" width="19.5703125" style="22" customWidth="1"/>
    <col min="7426" max="7431" width="11.42578125" style="22"/>
    <col min="7432" max="7432" width="12.7109375" style="22" bestFit="1" customWidth="1"/>
    <col min="7433" max="7680" width="11.42578125" style="22"/>
    <col min="7681" max="7681" width="19.5703125" style="22" customWidth="1"/>
    <col min="7682" max="7687" width="11.42578125" style="22"/>
    <col min="7688" max="7688" width="12.7109375" style="22" bestFit="1" customWidth="1"/>
    <col min="7689" max="7936" width="11.42578125" style="22"/>
    <col min="7937" max="7937" width="19.5703125" style="22" customWidth="1"/>
    <col min="7938" max="7943" width="11.42578125" style="22"/>
    <col min="7944" max="7944" width="12.7109375" style="22" bestFit="1" customWidth="1"/>
    <col min="7945" max="8192" width="11.42578125" style="22"/>
    <col min="8193" max="8193" width="19.5703125" style="22" customWidth="1"/>
    <col min="8194" max="8199" width="11.42578125" style="22"/>
    <col min="8200" max="8200" width="12.7109375" style="22" bestFit="1" customWidth="1"/>
    <col min="8201" max="8448" width="11.42578125" style="22"/>
    <col min="8449" max="8449" width="19.5703125" style="22" customWidth="1"/>
    <col min="8450" max="8455" width="11.42578125" style="22"/>
    <col min="8456" max="8456" width="12.7109375" style="22" bestFit="1" customWidth="1"/>
    <col min="8457" max="8704" width="11.42578125" style="22"/>
    <col min="8705" max="8705" width="19.5703125" style="22" customWidth="1"/>
    <col min="8706" max="8711" width="11.42578125" style="22"/>
    <col min="8712" max="8712" width="12.7109375" style="22" bestFit="1" customWidth="1"/>
    <col min="8713" max="8960" width="11.42578125" style="22"/>
    <col min="8961" max="8961" width="19.5703125" style="22" customWidth="1"/>
    <col min="8962" max="8967" width="11.42578125" style="22"/>
    <col min="8968" max="8968" width="12.7109375" style="22" bestFit="1" customWidth="1"/>
    <col min="8969" max="9216" width="11.42578125" style="22"/>
    <col min="9217" max="9217" width="19.5703125" style="22" customWidth="1"/>
    <col min="9218" max="9223" width="11.42578125" style="22"/>
    <col min="9224" max="9224" width="12.7109375" style="22" bestFit="1" customWidth="1"/>
    <col min="9225" max="9472" width="11.42578125" style="22"/>
    <col min="9473" max="9473" width="19.5703125" style="22" customWidth="1"/>
    <col min="9474" max="9479" width="11.42578125" style="22"/>
    <col min="9480" max="9480" width="12.7109375" style="22" bestFit="1" customWidth="1"/>
    <col min="9481" max="9728" width="11.42578125" style="22"/>
    <col min="9729" max="9729" width="19.5703125" style="22" customWidth="1"/>
    <col min="9730" max="9735" width="11.42578125" style="22"/>
    <col min="9736" max="9736" width="12.7109375" style="22" bestFit="1" customWidth="1"/>
    <col min="9737" max="9984" width="11.42578125" style="22"/>
    <col min="9985" max="9985" width="19.5703125" style="22" customWidth="1"/>
    <col min="9986" max="9991" width="11.42578125" style="22"/>
    <col min="9992" max="9992" width="12.7109375" style="22" bestFit="1" customWidth="1"/>
    <col min="9993" max="10240" width="11.42578125" style="22"/>
    <col min="10241" max="10241" width="19.5703125" style="22" customWidth="1"/>
    <col min="10242" max="10247" width="11.42578125" style="22"/>
    <col min="10248" max="10248" width="12.7109375" style="22" bestFit="1" customWidth="1"/>
    <col min="10249" max="10496" width="11.42578125" style="22"/>
    <col min="10497" max="10497" width="19.5703125" style="22" customWidth="1"/>
    <col min="10498" max="10503" width="11.42578125" style="22"/>
    <col min="10504" max="10504" width="12.7109375" style="22" bestFit="1" customWidth="1"/>
    <col min="10505" max="10752" width="11.42578125" style="22"/>
    <col min="10753" max="10753" width="19.5703125" style="22" customWidth="1"/>
    <col min="10754" max="10759" width="11.42578125" style="22"/>
    <col min="10760" max="10760" width="12.7109375" style="22" bestFit="1" customWidth="1"/>
    <col min="10761" max="11008" width="11.42578125" style="22"/>
    <col min="11009" max="11009" width="19.5703125" style="22" customWidth="1"/>
    <col min="11010" max="11015" width="11.42578125" style="22"/>
    <col min="11016" max="11016" width="12.7109375" style="22" bestFit="1" customWidth="1"/>
    <col min="11017" max="11264" width="11.42578125" style="22"/>
    <col min="11265" max="11265" width="19.5703125" style="22" customWidth="1"/>
    <col min="11266" max="11271" width="11.42578125" style="22"/>
    <col min="11272" max="11272" width="12.7109375" style="22" bestFit="1" customWidth="1"/>
    <col min="11273" max="11520" width="11.42578125" style="22"/>
    <col min="11521" max="11521" width="19.5703125" style="22" customWidth="1"/>
    <col min="11522" max="11527" width="11.42578125" style="22"/>
    <col min="11528" max="11528" width="12.7109375" style="22" bestFit="1" customWidth="1"/>
    <col min="11529" max="11776" width="11.42578125" style="22"/>
    <col min="11777" max="11777" width="19.5703125" style="22" customWidth="1"/>
    <col min="11778" max="11783" width="11.42578125" style="22"/>
    <col min="11784" max="11784" width="12.7109375" style="22" bestFit="1" customWidth="1"/>
    <col min="11785" max="12032" width="11.42578125" style="22"/>
    <col min="12033" max="12033" width="19.5703125" style="22" customWidth="1"/>
    <col min="12034" max="12039" width="11.42578125" style="22"/>
    <col min="12040" max="12040" width="12.7109375" style="22" bestFit="1" customWidth="1"/>
    <col min="12041" max="12288" width="11.42578125" style="22"/>
    <col min="12289" max="12289" width="19.5703125" style="22" customWidth="1"/>
    <col min="12290" max="12295" width="11.42578125" style="22"/>
    <col min="12296" max="12296" width="12.7109375" style="22" bestFit="1" customWidth="1"/>
    <col min="12297" max="12544" width="11.42578125" style="22"/>
    <col min="12545" max="12545" width="19.5703125" style="22" customWidth="1"/>
    <col min="12546" max="12551" width="11.42578125" style="22"/>
    <col min="12552" max="12552" width="12.7109375" style="22" bestFit="1" customWidth="1"/>
    <col min="12553" max="12800" width="11.42578125" style="22"/>
    <col min="12801" max="12801" width="19.5703125" style="22" customWidth="1"/>
    <col min="12802" max="12807" width="11.42578125" style="22"/>
    <col min="12808" max="12808" width="12.7109375" style="22" bestFit="1" customWidth="1"/>
    <col min="12809" max="13056" width="11.42578125" style="22"/>
    <col min="13057" max="13057" width="19.5703125" style="22" customWidth="1"/>
    <col min="13058" max="13063" width="11.42578125" style="22"/>
    <col min="13064" max="13064" width="12.7109375" style="22" bestFit="1" customWidth="1"/>
    <col min="13065" max="13312" width="11.42578125" style="22"/>
    <col min="13313" max="13313" width="19.5703125" style="22" customWidth="1"/>
    <col min="13314" max="13319" width="11.42578125" style="22"/>
    <col min="13320" max="13320" width="12.7109375" style="22" bestFit="1" customWidth="1"/>
    <col min="13321" max="13568" width="11.42578125" style="22"/>
    <col min="13569" max="13569" width="19.5703125" style="22" customWidth="1"/>
    <col min="13570" max="13575" width="11.42578125" style="22"/>
    <col min="13576" max="13576" width="12.7109375" style="22" bestFit="1" customWidth="1"/>
    <col min="13577" max="13824" width="11.42578125" style="22"/>
    <col min="13825" max="13825" width="19.5703125" style="22" customWidth="1"/>
    <col min="13826" max="13831" width="11.42578125" style="22"/>
    <col min="13832" max="13832" width="12.7109375" style="22" bestFit="1" customWidth="1"/>
    <col min="13833" max="14080" width="11.42578125" style="22"/>
    <col min="14081" max="14081" width="19.5703125" style="22" customWidth="1"/>
    <col min="14082" max="14087" width="11.42578125" style="22"/>
    <col min="14088" max="14088" width="12.7109375" style="22" bestFit="1" customWidth="1"/>
    <col min="14089" max="14336" width="11.42578125" style="22"/>
    <col min="14337" max="14337" width="19.5703125" style="22" customWidth="1"/>
    <col min="14338" max="14343" width="11.42578125" style="22"/>
    <col min="14344" max="14344" width="12.7109375" style="22" bestFit="1" customWidth="1"/>
    <col min="14345" max="14592" width="11.42578125" style="22"/>
    <col min="14593" max="14593" width="19.5703125" style="22" customWidth="1"/>
    <col min="14594" max="14599" width="11.42578125" style="22"/>
    <col min="14600" max="14600" width="12.7109375" style="22" bestFit="1" customWidth="1"/>
    <col min="14601" max="14848" width="11.42578125" style="22"/>
    <col min="14849" max="14849" width="19.5703125" style="22" customWidth="1"/>
    <col min="14850" max="14855" width="11.42578125" style="22"/>
    <col min="14856" max="14856" width="12.7109375" style="22" bestFit="1" customWidth="1"/>
    <col min="14857" max="15104" width="11.42578125" style="22"/>
    <col min="15105" max="15105" width="19.5703125" style="22" customWidth="1"/>
    <col min="15106" max="15111" width="11.42578125" style="22"/>
    <col min="15112" max="15112" width="12.7109375" style="22" bestFit="1" customWidth="1"/>
    <col min="15113" max="15360" width="11.42578125" style="22"/>
    <col min="15361" max="15361" width="19.5703125" style="22" customWidth="1"/>
    <col min="15362" max="15367" width="11.42578125" style="22"/>
    <col min="15368" max="15368" width="12.7109375" style="22" bestFit="1" customWidth="1"/>
    <col min="15369" max="15616" width="11.42578125" style="22"/>
    <col min="15617" max="15617" width="19.5703125" style="22" customWidth="1"/>
    <col min="15618" max="15623" width="11.42578125" style="22"/>
    <col min="15624" max="15624" width="12.7109375" style="22" bestFit="1" customWidth="1"/>
    <col min="15625" max="15872" width="11.42578125" style="22"/>
    <col min="15873" max="15873" width="19.5703125" style="22" customWidth="1"/>
    <col min="15874" max="15879" width="11.42578125" style="22"/>
    <col min="15880" max="15880" width="12.7109375" style="22" bestFit="1" customWidth="1"/>
    <col min="15881" max="16128" width="11.42578125" style="22"/>
    <col min="16129" max="16129" width="19.5703125" style="22" customWidth="1"/>
    <col min="16130" max="16135" width="11.42578125" style="22"/>
    <col min="16136" max="16136" width="12.7109375" style="22" bestFit="1" customWidth="1"/>
    <col min="16137" max="16384" width="11.42578125" style="22"/>
  </cols>
  <sheetData>
    <row r="4" spans="1:14" ht="15" x14ac:dyDescent="0.2">
      <c r="A4" s="820" t="s">
        <v>267</v>
      </c>
      <c r="B4" s="820"/>
      <c r="C4" s="820"/>
      <c r="D4" s="820"/>
      <c r="E4" s="820"/>
      <c r="F4" s="820"/>
      <c r="G4" s="820"/>
      <c r="H4" s="820"/>
      <c r="I4" s="820"/>
      <c r="J4" s="820"/>
    </row>
    <row r="7" spans="1:14" x14ac:dyDescent="0.2">
      <c r="A7" s="808" t="s">
        <v>563</v>
      </c>
      <c r="B7" s="809"/>
      <c r="C7" s="809"/>
      <c r="D7" s="809"/>
      <c r="E7" s="809"/>
      <c r="F7" s="809"/>
      <c r="G7" s="809"/>
    </row>
    <row r="10" spans="1:14" ht="15.75" x14ac:dyDescent="0.25">
      <c r="A10" s="807" t="s">
        <v>261</v>
      </c>
      <c r="B10" s="807"/>
      <c r="C10" s="807"/>
      <c r="D10" s="807"/>
      <c r="E10" s="807"/>
      <c r="F10" s="807"/>
      <c r="G10" s="807"/>
      <c r="H10" s="807"/>
      <c r="I10" s="807"/>
      <c r="J10" s="807"/>
      <c r="K10" s="807"/>
      <c r="L10" s="807"/>
      <c r="M10" s="807"/>
      <c r="N10" s="121"/>
    </row>
    <row r="11" spans="1:14" ht="16.5" thickBot="1" x14ac:dyDescent="0.3">
      <c r="A11" s="121"/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</row>
    <row r="12" spans="1:14" ht="16.5" thickBot="1" x14ac:dyDescent="0.3">
      <c r="A12" s="121"/>
      <c r="B12" s="121"/>
      <c r="C12" s="121"/>
      <c r="D12" s="121"/>
      <c r="E12" s="208" t="s">
        <v>197</v>
      </c>
      <c r="F12" s="121"/>
      <c r="G12" s="121"/>
      <c r="H12" s="121"/>
      <c r="I12" s="121"/>
      <c r="J12" s="121"/>
      <c r="K12" s="121"/>
      <c r="L12" s="121"/>
      <c r="M12" s="121"/>
      <c r="N12" s="121"/>
    </row>
    <row r="13" spans="1:14" ht="16.5" thickBot="1" x14ac:dyDescent="0.3">
      <c r="A13" s="201" t="s">
        <v>264</v>
      </c>
      <c r="B13" s="202">
        <v>45261</v>
      </c>
      <c r="C13" s="202">
        <v>45627</v>
      </c>
      <c r="D13" s="202" t="s">
        <v>265</v>
      </c>
      <c r="E13" s="209" t="s">
        <v>268</v>
      </c>
      <c r="F13" s="121"/>
      <c r="G13" s="121"/>
      <c r="H13" s="121"/>
      <c r="I13" s="121"/>
      <c r="J13" s="121"/>
      <c r="K13" s="121"/>
      <c r="L13" s="121"/>
      <c r="M13" s="121"/>
      <c r="N13" s="121"/>
    </row>
    <row r="14" spans="1:14" x14ac:dyDescent="0.2">
      <c r="A14" s="189" t="s">
        <v>186</v>
      </c>
      <c r="B14" s="39">
        <v>152</v>
      </c>
      <c r="C14" s="39">
        <v>151</v>
      </c>
      <c r="D14" s="203">
        <f>(C14-B14)/B14</f>
        <v>-6.5789473684210523E-3</v>
      </c>
      <c r="E14" s="210">
        <f>C14/$C$23</f>
        <v>8.3702882483370294E-2</v>
      </c>
    </row>
    <row r="15" spans="1:14" x14ac:dyDescent="0.2">
      <c r="A15" s="190" t="s">
        <v>6</v>
      </c>
      <c r="B15" s="39">
        <v>295</v>
      </c>
      <c r="C15" s="39">
        <v>292</v>
      </c>
      <c r="D15" s="203">
        <f t="shared" ref="D15:D23" si="0">(C15-B15)/B15</f>
        <v>-1.0169491525423728E-2</v>
      </c>
      <c r="E15" s="210">
        <f t="shared" ref="E15:E22" si="1">C15/$C$23</f>
        <v>0.16186252771618626</v>
      </c>
    </row>
    <row r="16" spans="1:14" x14ac:dyDescent="0.2">
      <c r="A16" s="190" t="s">
        <v>18</v>
      </c>
      <c r="B16" s="39">
        <v>423</v>
      </c>
      <c r="C16" s="39">
        <v>407</v>
      </c>
      <c r="D16" s="203">
        <f t="shared" si="0"/>
        <v>-3.7825059101654845E-2</v>
      </c>
      <c r="E16" s="210">
        <f t="shared" si="1"/>
        <v>0.22560975609756098</v>
      </c>
    </row>
    <row r="17" spans="1:14" x14ac:dyDescent="0.2">
      <c r="A17" s="190" t="s">
        <v>7</v>
      </c>
      <c r="B17" s="39">
        <v>117</v>
      </c>
      <c r="C17" s="39">
        <v>117</v>
      </c>
      <c r="D17" s="203">
        <f t="shared" si="0"/>
        <v>0</v>
      </c>
      <c r="E17" s="210">
        <f t="shared" si="1"/>
        <v>6.4855875831485582E-2</v>
      </c>
    </row>
    <row r="18" spans="1:14" x14ac:dyDescent="0.2">
      <c r="A18" s="190" t="s">
        <v>8</v>
      </c>
      <c r="B18" s="39">
        <v>256</v>
      </c>
      <c r="C18" s="39">
        <v>256</v>
      </c>
      <c r="D18" s="203">
        <f t="shared" si="0"/>
        <v>0</v>
      </c>
      <c r="E18" s="210">
        <f t="shared" si="1"/>
        <v>0.14190687361419069</v>
      </c>
    </row>
    <row r="19" spans="1:14" x14ac:dyDescent="0.2">
      <c r="A19" s="190" t="s">
        <v>9</v>
      </c>
      <c r="B19" s="39">
        <v>165</v>
      </c>
      <c r="C19" s="39">
        <v>167</v>
      </c>
      <c r="D19" s="203">
        <f t="shared" si="0"/>
        <v>1.2121212121212121E-2</v>
      </c>
      <c r="E19" s="210">
        <f t="shared" si="1"/>
        <v>9.2572062084257209E-2</v>
      </c>
    </row>
    <row r="20" spans="1:14" x14ac:dyDescent="0.2">
      <c r="A20" s="190" t="s">
        <v>10</v>
      </c>
      <c r="B20" s="39">
        <v>138</v>
      </c>
      <c r="C20" s="39">
        <v>141</v>
      </c>
      <c r="D20" s="203">
        <f t="shared" si="0"/>
        <v>2.1739130434782608E-2</v>
      </c>
      <c r="E20" s="210">
        <f t="shared" si="1"/>
        <v>7.8159645232815961E-2</v>
      </c>
    </row>
    <row r="21" spans="1:14" x14ac:dyDescent="0.2">
      <c r="A21" s="190" t="s">
        <v>11</v>
      </c>
      <c r="B21" s="39">
        <v>170</v>
      </c>
      <c r="C21" s="39">
        <v>170</v>
      </c>
      <c r="D21" s="203">
        <f t="shared" si="0"/>
        <v>0</v>
      </c>
      <c r="E21" s="210">
        <f t="shared" si="1"/>
        <v>9.4235033259423506E-2</v>
      </c>
    </row>
    <row r="22" spans="1:14" x14ac:dyDescent="0.2">
      <c r="A22" s="204" t="s">
        <v>12</v>
      </c>
      <c r="B22" s="39">
        <v>104</v>
      </c>
      <c r="C22" s="39">
        <v>103</v>
      </c>
      <c r="D22" s="203">
        <f t="shared" si="0"/>
        <v>-9.6153846153846159E-3</v>
      </c>
      <c r="E22" s="210">
        <f t="shared" si="1"/>
        <v>5.7095343680709537E-2</v>
      </c>
    </row>
    <row r="23" spans="1:14" ht="13.5" thickBot="1" x14ac:dyDescent="0.25">
      <c r="A23" s="201" t="s">
        <v>13</v>
      </c>
      <c r="B23" s="207">
        <v>1820</v>
      </c>
      <c r="C23" s="207">
        <f>SUM(C14:C22)</f>
        <v>1804</v>
      </c>
      <c r="D23" s="206">
        <f t="shared" si="0"/>
        <v>-8.7912087912087912E-3</v>
      </c>
      <c r="E23" s="211">
        <f>SUM(E14:E22)</f>
        <v>1</v>
      </c>
    </row>
    <row r="32" spans="1:14" ht="15.75" x14ac:dyDescent="0.25">
      <c r="A32" s="807" t="s">
        <v>266</v>
      </c>
      <c r="B32" s="807"/>
      <c r="C32" s="807"/>
      <c r="D32" s="807"/>
      <c r="E32" s="807"/>
      <c r="F32" s="807"/>
      <c r="G32" s="807"/>
      <c r="H32" s="807"/>
      <c r="I32" s="807"/>
      <c r="J32" s="807"/>
      <c r="K32" s="807"/>
      <c r="L32" s="807"/>
      <c r="M32" s="807"/>
      <c r="N32" s="121"/>
    </row>
    <row r="33" spans="1:14" ht="16.5" thickBot="1" x14ac:dyDescent="0.3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</row>
    <row r="34" spans="1:14" ht="16.5" thickBot="1" x14ac:dyDescent="0.3">
      <c r="A34" s="121"/>
      <c r="B34" s="121"/>
      <c r="D34" s="121"/>
      <c r="E34" s="208" t="s">
        <v>197</v>
      </c>
      <c r="F34" s="121"/>
      <c r="G34" s="121"/>
      <c r="H34" s="121"/>
      <c r="I34" s="121"/>
      <c r="J34" s="121"/>
      <c r="K34" s="121"/>
      <c r="L34" s="121"/>
      <c r="M34" s="121"/>
      <c r="N34" s="121"/>
    </row>
    <row r="35" spans="1:14" ht="16.5" thickBot="1" x14ac:dyDescent="0.3">
      <c r="A35" s="201" t="s">
        <v>264</v>
      </c>
      <c r="B35" s="202">
        <v>45261</v>
      </c>
      <c r="C35" s="202">
        <v>45627</v>
      </c>
      <c r="D35" s="202" t="s">
        <v>265</v>
      </c>
      <c r="E35" s="209" t="s">
        <v>268</v>
      </c>
      <c r="F35" s="121"/>
      <c r="G35" s="121"/>
      <c r="H35" s="121"/>
      <c r="I35" s="121"/>
      <c r="J35" s="121"/>
      <c r="K35" s="121"/>
      <c r="L35" s="121"/>
      <c r="M35" s="121"/>
      <c r="N35" s="121"/>
    </row>
    <row r="36" spans="1:14" x14ac:dyDescent="0.2">
      <c r="A36" s="189" t="s">
        <v>186</v>
      </c>
      <c r="B36" s="39">
        <v>6116</v>
      </c>
      <c r="C36" s="39">
        <v>6109</v>
      </c>
      <c r="D36" s="203">
        <f>(C36-B36)/B36</f>
        <v>-1.1445389143230869E-3</v>
      </c>
      <c r="E36" s="210">
        <f>C36/$C$45</f>
        <v>8.7530268078460594E-2</v>
      </c>
    </row>
    <row r="37" spans="1:14" x14ac:dyDescent="0.2">
      <c r="A37" s="190" t="s">
        <v>6</v>
      </c>
      <c r="B37" s="39">
        <v>10993</v>
      </c>
      <c r="C37" s="39">
        <v>10977</v>
      </c>
      <c r="D37" s="203">
        <f t="shared" ref="D37:D45" si="2">(C37-B37)/B37</f>
        <v>-1.4554716637860457E-3</v>
      </c>
      <c r="E37" s="210">
        <f t="shared" ref="E37:E45" si="3">C37/$C$45</f>
        <v>0.15727938331924404</v>
      </c>
    </row>
    <row r="38" spans="1:14" x14ac:dyDescent="0.2">
      <c r="A38" s="190" t="s">
        <v>18</v>
      </c>
      <c r="B38" s="39">
        <v>13170</v>
      </c>
      <c r="C38" s="39">
        <v>12550</v>
      </c>
      <c r="D38" s="203">
        <f t="shared" si="2"/>
        <v>-4.7076689445709946E-2</v>
      </c>
      <c r="E38" s="210">
        <f t="shared" si="3"/>
        <v>0.17981746020374537</v>
      </c>
    </row>
    <row r="39" spans="1:14" x14ac:dyDescent="0.2">
      <c r="A39" s="190" t="s">
        <v>7</v>
      </c>
      <c r="B39" s="39">
        <v>3800</v>
      </c>
      <c r="C39" s="39">
        <v>3826</v>
      </c>
      <c r="D39" s="203">
        <f t="shared" si="2"/>
        <v>6.842105263157895E-3</v>
      </c>
      <c r="E39" s="210">
        <f t="shared" si="3"/>
        <v>5.4819251214305156E-2</v>
      </c>
    </row>
    <row r="40" spans="1:14" x14ac:dyDescent="0.2">
      <c r="A40" s="190" t="s">
        <v>8</v>
      </c>
      <c r="B40" s="39">
        <v>11971</v>
      </c>
      <c r="C40" s="39">
        <v>12031</v>
      </c>
      <c r="D40" s="203">
        <f t="shared" si="2"/>
        <v>5.012112605463203E-3</v>
      </c>
      <c r="E40" s="210">
        <f t="shared" si="3"/>
        <v>0.17238118435946298</v>
      </c>
    </row>
    <row r="41" spans="1:14" x14ac:dyDescent="0.2">
      <c r="A41" s="190" t="s">
        <v>9</v>
      </c>
      <c r="B41" s="39">
        <v>6761</v>
      </c>
      <c r="C41" s="39">
        <v>6773</v>
      </c>
      <c r="D41" s="203">
        <f t="shared" si="2"/>
        <v>1.7748853719863926E-3</v>
      </c>
      <c r="E41" s="210">
        <f t="shared" si="3"/>
        <v>9.7044116172108952E-2</v>
      </c>
    </row>
    <row r="42" spans="1:14" x14ac:dyDescent="0.2">
      <c r="A42" s="190" t="s">
        <v>10</v>
      </c>
      <c r="B42" s="39">
        <v>4142</v>
      </c>
      <c r="C42" s="39">
        <v>4345</v>
      </c>
      <c r="D42" s="203">
        <f t="shared" si="2"/>
        <v>4.9010140028971513E-2</v>
      </c>
      <c r="E42" s="210">
        <f t="shared" si="3"/>
        <v>6.2255527058587536E-2</v>
      </c>
    </row>
    <row r="43" spans="1:14" x14ac:dyDescent="0.2">
      <c r="A43" s="190" t="s">
        <v>11</v>
      </c>
      <c r="B43" s="39">
        <v>9378</v>
      </c>
      <c r="C43" s="39">
        <v>9434</v>
      </c>
      <c r="D43" s="203">
        <f t="shared" si="2"/>
        <v>5.9714224781403282E-3</v>
      </c>
      <c r="E43" s="210">
        <f t="shared" si="3"/>
        <v>0.13517114896909432</v>
      </c>
    </row>
    <row r="44" spans="1:14" x14ac:dyDescent="0.2">
      <c r="A44" s="204" t="s">
        <v>12</v>
      </c>
      <c r="B44" s="39">
        <v>3852</v>
      </c>
      <c r="C44" s="39">
        <v>3748</v>
      </c>
      <c r="D44" s="203">
        <f t="shared" si="2"/>
        <v>-2.6998961578400829E-2</v>
      </c>
      <c r="E44" s="210">
        <f t="shared" si="3"/>
        <v>5.3701660624991043E-2</v>
      </c>
    </row>
    <row r="45" spans="1:14" ht="13.5" thickBot="1" x14ac:dyDescent="0.25">
      <c r="A45" s="201" t="s">
        <v>13</v>
      </c>
      <c r="B45" s="205">
        <v>70183</v>
      </c>
      <c r="C45" s="205">
        <f>SUM(C36:C44)</f>
        <v>69793</v>
      </c>
      <c r="D45" s="206">
        <f t="shared" si="2"/>
        <v>-5.5569012438909712E-3</v>
      </c>
      <c r="E45" s="132">
        <f t="shared" si="3"/>
        <v>1</v>
      </c>
    </row>
    <row r="54" spans="1:14" ht="15.75" x14ac:dyDescent="0.25">
      <c r="A54" s="807" t="s">
        <v>269</v>
      </c>
      <c r="B54" s="807"/>
      <c r="C54" s="807"/>
      <c r="D54" s="807"/>
      <c r="E54" s="807"/>
      <c r="F54" s="807"/>
      <c r="G54" s="807"/>
      <c r="H54" s="807"/>
      <c r="I54" s="807"/>
      <c r="J54" s="807"/>
      <c r="K54" s="807"/>
      <c r="L54" s="807"/>
      <c r="M54" s="807"/>
      <c r="N54" s="121"/>
    </row>
    <row r="55" spans="1:14" ht="16.5" thickBot="1" x14ac:dyDescent="0.3">
      <c r="A55" s="121"/>
      <c r="B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</row>
    <row r="56" spans="1:14" ht="16.5" thickBot="1" x14ac:dyDescent="0.3">
      <c r="A56" s="201"/>
      <c r="B56" s="202">
        <v>45261</v>
      </c>
      <c r="C56" s="202">
        <v>45627</v>
      </c>
      <c r="D56" s="202" t="s">
        <v>265</v>
      </c>
      <c r="F56" s="121"/>
      <c r="G56" s="121"/>
      <c r="H56" s="121"/>
      <c r="I56" s="121"/>
      <c r="J56" s="121"/>
      <c r="K56" s="121"/>
      <c r="L56" s="121"/>
      <c r="M56" s="121"/>
      <c r="N56" s="121"/>
    </row>
    <row r="57" spans="1:14" x14ac:dyDescent="0.2">
      <c r="A57" s="189" t="s">
        <v>100</v>
      </c>
      <c r="B57" s="212">
        <v>17</v>
      </c>
      <c r="C57" s="212">
        <v>16</v>
      </c>
      <c r="D57" s="203">
        <f t="shared" ref="D57:D66" si="4">(C57-B57)/B57</f>
        <v>-5.8823529411764705E-2</v>
      </c>
      <c r="F57" s="22">
        <v>205</v>
      </c>
    </row>
    <row r="58" spans="1:14" x14ac:dyDescent="0.2">
      <c r="A58" s="190" t="s">
        <v>101</v>
      </c>
      <c r="B58" s="212">
        <f>149+3</f>
        <v>152</v>
      </c>
      <c r="C58" s="212">
        <v>152</v>
      </c>
      <c r="D58" s="203">
        <f t="shared" si="4"/>
        <v>0</v>
      </c>
    </row>
    <row r="59" spans="1:14" x14ac:dyDescent="0.2">
      <c r="A59" s="190" t="s">
        <v>102</v>
      </c>
      <c r="B59" s="212">
        <f>210+4+5</f>
        <v>219</v>
      </c>
      <c r="C59" s="212">
        <v>220</v>
      </c>
      <c r="D59" s="203">
        <f t="shared" si="4"/>
        <v>4.5662100456621002E-3</v>
      </c>
    </row>
    <row r="60" spans="1:14" x14ac:dyDescent="0.2">
      <c r="A60" s="190" t="s">
        <v>103</v>
      </c>
      <c r="B60" s="212">
        <f>177+12+2</f>
        <v>191</v>
      </c>
      <c r="C60" s="212">
        <v>190</v>
      </c>
      <c r="D60" s="203">
        <f t="shared" si="4"/>
        <v>-5.235602094240838E-3</v>
      </c>
    </row>
    <row r="61" spans="1:14" x14ac:dyDescent="0.2">
      <c r="A61" s="190" t="s">
        <v>104</v>
      </c>
      <c r="B61" s="212">
        <f>47+6+2</f>
        <v>55</v>
      </c>
      <c r="C61" s="212">
        <v>57</v>
      </c>
      <c r="D61" s="203">
        <f t="shared" si="4"/>
        <v>3.6363636363636362E-2</v>
      </c>
    </row>
    <row r="62" spans="1:14" x14ac:dyDescent="0.2">
      <c r="A62" s="213" t="s">
        <v>105</v>
      </c>
      <c r="B62" s="214">
        <f>SUM(B57:B61)</f>
        <v>634</v>
      </c>
      <c r="C62" s="214">
        <f>SUM(C57:C61)</f>
        <v>635</v>
      </c>
      <c r="D62" s="126">
        <f t="shared" si="4"/>
        <v>1.5772870662460567E-3</v>
      </c>
    </row>
    <row r="63" spans="1:14" x14ac:dyDescent="0.2">
      <c r="A63" s="190" t="s">
        <v>106</v>
      </c>
      <c r="B63" s="212">
        <v>408</v>
      </c>
      <c r="C63" s="212">
        <v>404</v>
      </c>
      <c r="D63" s="203">
        <f t="shared" si="4"/>
        <v>-9.8039215686274508E-3</v>
      </c>
    </row>
    <row r="64" spans="1:14" x14ac:dyDescent="0.2">
      <c r="A64" s="190" t="s">
        <v>107</v>
      </c>
      <c r="B64" s="212">
        <v>409</v>
      </c>
      <c r="C64" s="212">
        <v>411</v>
      </c>
      <c r="D64" s="203">
        <f t="shared" si="4"/>
        <v>4.8899755501222494E-3</v>
      </c>
    </row>
    <row r="65" spans="1:16" x14ac:dyDescent="0.2">
      <c r="A65" s="215" t="s">
        <v>108</v>
      </c>
      <c r="B65" s="214">
        <f>SUM(B63:B64)</f>
        <v>817</v>
      </c>
      <c r="C65" s="214">
        <f>SUM(C63:C64)</f>
        <v>815</v>
      </c>
      <c r="D65" s="126">
        <f t="shared" si="4"/>
        <v>-2.4479804161566705E-3</v>
      </c>
    </row>
    <row r="66" spans="1:16" ht="13.5" thickBot="1" x14ac:dyDescent="0.25">
      <c r="A66" s="201" t="s">
        <v>109</v>
      </c>
      <c r="B66" s="205">
        <v>369</v>
      </c>
      <c r="C66" s="205">
        <v>353</v>
      </c>
      <c r="D66" s="206">
        <f t="shared" si="4"/>
        <v>-4.3360433604336043E-2</v>
      </c>
    </row>
    <row r="76" spans="1:16" ht="15.75" x14ac:dyDescent="0.25">
      <c r="A76" s="807" t="s">
        <v>270</v>
      </c>
      <c r="B76" s="807"/>
      <c r="C76" s="807"/>
      <c r="D76" s="807"/>
      <c r="E76" s="807"/>
      <c r="F76" s="807"/>
      <c r="G76" s="807"/>
      <c r="H76" s="807"/>
      <c r="I76" s="807"/>
      <c r="J76" s="807"/>
      <c r="K76" s="807"/>
      <c r="L76" s="807"/>
      <c r="M76" s="807"/>
      <c r="N76" s="121"/>
    </row>
    <row r="77" spans="1:16" ht="16.5" thickBot="1" x14ac:dyDescent="0.3">
      <c r="A77" s="121"/>
      <c r="B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6" ht="16.5" thickBot="1" x14ac:dyDescent="0.3">
      <c r="A78" s="201"/>
      <c r="B78" s="202">
        <v>45261</v>
      </c>
      <c r="C78" s="202">
        <v>45627</v>
      </c>
      <c r="D78" s="202" t="s">
        <v>265</v>
      </c>
      <c r="F78" s="121"/>
      <c r="G78" s="121"/>
      <c r="H78" s="121"/>
      <c r="I78" s="121"/>
      <c r="J78" s="121"/>
      <c r="K78" s="121"/>
      <c r="L78" s="121"/>
      <c r="M78" s="121"/>
      <c r="N78" s="121"/>
    </row>
    <row r="79" spans="1:16" x14ac:dyDescent="0.2">
      <c r="A79" s="189" t="s">
        <v>100</v>
      </c>
      <c r="B79" s="212">
        <f>1436+148+8</f>
        <v>1592</v>
      </c>
      <c r="C79" s="212">
        <v>1506</v>
      </c>
      <c r="D79" s="203">
        <f>(C79-B79)/B79</f>
        <v>-5.4020100502512561E-2</v>
      </c>
      <c r="P79" s="28"/>
    </row>
    <row r="80" spans="1:16" x14ac:dyDescent="0.2">
      <c r="A80" s="190" t="s">
        <v>101</v>
      </c>
      <c r="B80" s="212">
        <f>19006+246</f>
        <v>19252</v>
      </c>
      <c r="C80" s="212">
        <v>19113</v>
      </c>
      <c r="D80" s="203">
        <f t="shared" ref="D80:D88" si="5">(C80-B80)/B80</f>
        <v>-7.2200290878869731E-3</v>
      </c>
    </row>
    <row r="81" spans="1:4" x14ac:dyDescent="0.2">
      <c r="A81" s="190" t="s">
        <v>102</v>
      </c>
      <c r="B81" s="212">
        <f>14269+264+422</f>
        <v>14955</v>
      </c>
      <c r="C81" s="212">
        <v>14921</v>
      </c>
      <c r="D81" s="203">
        <f t="shared" si="5"/>
        <v>-2.2734871280508193E-3</v>
      </c>
    </row>
    <row r="82" spans="1:4" x14ac:dyDescent="0.2">
      <c r="A82" s="190" t="s">
        <v>103</v>
      </c>
      <c r="B82" s="212">
        <f>7575+275+112</f>
        <v>7962</v>
      </c>
      <c r="C82" s="212">
        <v>7994</v>
      </c>
      <c r="D82" s="203">
        <f t="shared" si="5"/>
        <v>4.0190906807334838E-3</v>
      </c>
    </row>
    <row r="83" spans="1:4" x14ac:dyDescent="0.2">
      <c r="A83" s="190" t="s">
        <v>104</v>
      </c>
      <c r="B83" s="212">
        <f>1729+125+97</f>
        <v>1951</v>
      </c>
      <c r="C83" s="212">
        <v>2036</v>
      </c>
      <c r="D83" s="203">
        <f t="shared" si="5"/>
        <v>4.356740133264992E-2</v>
      </c>
    </row>
    <row r="84" spans="1:4" x14ac:dyDescent="0.2">
      <c r="A84" s="213" t="s">
        <v>105</v>
      </c>
      <c r="B84" s="214">
        <f>SUM(B79:B83)</f>
        <v>45712</v>
      </c>
      <c r="C84" s="214">
        <f>SUM(C79:C83)</f>
        <v>45570</v>
      </c>
      <c r="D84" s="126">
        <f t="shared" si="5"/>
        <v>-3.1064053202660134E-3</v>
      </c>
    </row>
    <row r="85" spans="1:4" x14ac:dyDescent="0.2">
      <c r="A85" s="190" t="s">
        <v>106</v>
      </c>
      <c r="B85" s="212">
        <v>11095</v>
      </c>
      <c r="C85" s="212">
        <v>10932</v>
      </c>
      <c r="D85" s="203">
        <f t="shared" si="5"/>
        <v>-1.4691302388463272E-2</v>
      </c>
    </row>
    <row r="86" spans="1:4" x14ac:dyDescent="0.2">
      <c r="A86" s="190" t="s">
        <v>107</v>
      </c>
      <c r="B86" s="212">
        <v>8499</v>
      </c>
      <c r="C86" s="212">
        <v>8481</v>
      </c>
      <c r="D86" s="203">
        <f t="shared" si="5"/>
        <v>-2.1178962230850688E-3</v>
      </c>
    </row>
    <row r="87" spans="1:4" x14ac:dyDescent="0.2">
      <c r="A87" s="215" t="s">
        <v>108</v>
      </c>
      <c r="B87" s="214">
        <f>SUM(B85:B86)</f>
        <v>19594</v>
      </c>
      <c r="C87" s="214">
        <v>19413</v>
      </c>
      <c r="D87" s="126">
        <f t="shared" si="5"/>
        <v>-9.2375216903133606E-3</v>
      </c>
    </row>
    <row r="88" spans="1:4" ht="13.5" thickBot="1" x14ac:dyDescent="0.25">
      <c r="A88" s="201" t="s">
        <v>109</v>
      </c>
      <c r="B88" s="205">
        <v>4877</v>
      </c>
      <c r="C88" s="205">
        <v>4810</v>
      </c>
      <c r="D88" s="206">
        <f t="shared" si="5"/>
        <v>-1.3737953660036908E-2</v>
      </c>
    </row>
    <row r="97" spans="1:14" x14ac:dyDescent="0.2">
      <c r="A97" s="808" t="s">
        <v>562</v>
      </c>
      <c r="B97" s="809"/>
      <c r="C97" s="809"/>
      <c r="D97" s="809"/>
      <c r="E97" s="809"/>
      <c r="F97" s="809"/>
      <c r="G97" s="809"/>
    </row>
    <row r="100" spans="1:14" ht="15.75" x14ac:dyDescent="0.25">
      <c r="A100" s="807" t="s">
        <v>261</v>
      </c>
      <c r="B100" s="807"/>
      <c r="C100" s="807"/>
      <c r="D100" s="807"/>
      <c r="E100" s="807"/>
      <c r="F100" s="807"/>
      <c r="G100" s="807"/>
      <c r="H100" s="807"/>
      <c r="I100" s="807"/>
      <c r="J100" s="807"/>
      <c r="K100" s="807"/>
      <c r="L100" s="807"/>
      <c r="M100" s="807"/>
      <c r="N100" s="121"/>
    </row>
    <row r="101" spans="1:14" ht="16.5" thickBot="1" x14ac:dyDescent="0.3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ht="16.5" thickBot="1" x14ac:dyDescent="0.3">
      <c r="A102" s="121"/>
      <c r="B102" s="121"/>
      <c r="C102" s="121"/>
      <c r="D102" s="121"/>
      <c r="E102" s="208" t="s">
        <v>197</v>
      </c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ht="16.5" thickBot="1" x14ac:dyDescent="0.3">
      <c r="A103" s="201" t="s">
        <v>264</v>
      </c>
      <c r="B103" s="202">
        <v>45261</v>
      </c>
      <c r="C103" s="202">
        <v>45627</v>
      </c>
      <c r="D103" s="202" t="s">
        <v>265</v>
      </c>
      <c r="E103" s="209" t="s">
        <v>268</v>
      </c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89" t="s">
        <v>186</v>
      </c>
      <c r="B104" s="39">
        <v>15</v>
      </c>
      <c r="C104" s="39">
        <v>15</v>
      </c>
      <c r="D104" s="203">
        <f>(C104-B104)/B104</f>
        <v>0</v>
      </c>
      <c r="E104" s="210">
        <f>C104/$C$113</f>
        <v>0.1271186440677966</v>
      </c>
    </row>
    <row r="105" spans="1:14" x14ac:dyDescent="0.2">
      <c r="A105" s="190" t="s">
        <v>6</v>
      </c>
      <c r="B105" s="39">
        <v>20</v>
      </c>
      <c r="C105" s="39">
        <v>19</v>
      </c>
      <c r="D105" s="203">
        <f t="shared" ref="D105:D113" si="6">(C105-B105)/B105</f>
        <v>-0.05</v>
      </c>
      <c r="E105" s="210">
        <f t="shared" ref="E105:E112" si="7">C105/$C$113</f>
        <v>0.16101694915254236</v>
      </c>
    </row>
    <row r="106" spans="1:14" x14ac:dyDescent="0.2">
      <c r="A106" s="190" t="s">
        <v>18</v>
      </c>
      <c r="B106" s="39">
        <v>38</v>
      </c>
      <c r="C106" s="39">
        <v>38</v>
      </c>
      <c r="D106" s="203">
        <f t="shared" si="6"/>
        <v>0</v>
      </c>
      <c r="E106" s="210">
        <f t="shared" si="7"/>
        <v>0.32203389830508472</v>
      </c>
    </row>
    <row r="107" spans="1:14" x14ac:dyDescent="0.2">
      <c r="A107" s="190" t="s">
        <v>7</v>
      </c>
      <c r="B107" s="39">
        <v>4</v>
      </c>
      <c r="C107" s="39">
        <v>4</v>
      </c>
      <c r="D107" s="203">
        <f t="shared" si="6"/>
        <v>0</v>
      </c>
      <c r="E107" s="210">
        <f t="shared" si="7"/>
        <v>3.3898305084745763E-2</v>
      </c>
    </row>
    <row r="108" spans="1:14" x14ac:dyDescent="0.2">
      <c r="A108" s="190" t="s">
        <v>8</v>
      </c>
      <c r="B108" s="39">
        <v>21</v>
      </c>
      <c r="C108" s="39">
        <v>19</v>
      </c>
      <c r="D108" s="203">
        <f t="shared" si="6"/>
        <v>-9.5238095238095233E-2</v>
      </c>
      <c r="E108" s="210">
        <f t="shared" si="7"/>
        <v>0.16101694915254236</v>
      </c>
    </row>
    <row r="109" spans="1:14" x14ac:dyDescent="0.2">
      <c r="A109" s="190" t="s">
        <v>9</v>
      </c>
      <c r="B109" s="39">
        <v>6</v>
      </c>
      <c r="C109" s="39">
        <v>7</v>
      </c>
      <c r="D109" s="203">
        <f t="shared" si="6"/>
        <v>0.16666666666666666</v>
      </c>
      <c r="E109" s="210">
        <f t="shared" si="7"/>
        <v>5.9322033898305086E-2</v>
      </c>
    </row>
    <row r="110" spans="1:14" x14ac:dyDescent="0.2">
      <c r="A110" s="190" t="s">
        <v>10</v>
      </c>
      <c r="B110" s="39">
        <v>8</v>
      </c>
      <c r="C110" s="39">
        <v>8</v>
      </c>
      <c r="D110" s="203">
        <f t="shared" si="6"/>
        <v>0</v>
      </c>
      <c r="E110" s="210">
        <f t="shared" si="7"/>
        <v>6.7796610169491525E-2</v>
      </c>
    </row>
    <row r="111" spans="1:14" x14ac:dyDescent="0.2">
      <c r="A111" s="190" t="s">
        <v>11</v>
      </c>
      <c r="B111" s="39">
        <v>4</v>
      </c>
      <c r="C111" s="39">
        <v>4</v>
      </c>
      <c r="D111" s="203">
        <f t="shared" si="6"/>
        <v>0</v>
      </c>
      <c r="E111" s="210">
        <f t="shared" si="7"/>
        <v>3.3898305084745763E-2</v>
      </c>
    </row>
    <row r="112" spans="1:14" x14ac:dyDescent="0.2">
      <c r="A112" s="204" t="s">
        <v>12</v>
      </c>
      <c r="B112" s="39">
        <v>4</v>
      </c>
      <c r="C112" s="39">
        <v>4</v>
      </c>
      <c r="D112" s="203">
        <f t="shared" si="6"/>
        <v>0</v>
      </c>
      <c r="E112" s="210">
        <f t="shared" si="7"/>
        <v>3.3898305084745763E-2</v>
      </c>
    </row>
    <row r="113" spans="1:14" ht="13.5" thickBot="1" x14ac:dyDescent="0.25">
      <c r="A113" s="201" t="s">
        <v>13</v>
      </c>
      <c r="B113" s="205">
        <v>120</v>
      </c>
      <c r="C113" s="205">
        <f>SUM(C104:C112)</f>
        <v>118</v>
      </c>
      <c r="D113" s="206">
        <f t="shared" si="6"/>
        <v>-1.6666666666666666E-2</v>
      </c>
      <c r="E113" s="211">
        <f>SUM(E104:E112)</f>
        <v>1</v>
      </c>
    </row>
    <row r="122" spans="1:14" ht="15.75" x14ac:dyDescent="0.25">
      <c r="A122" s="807" t="s">
        <v>266</v>
      </c>
      <c r="B122" s="807"/>
      <c r="C122" s="807"/>
      <c r="D122" s="807"/>
      <c r="E122" s="807"/>
      <c r="F122" s="807"/>
      <c r="G122" s="807"/>
      <c r="H122" s="807"/>
      <c r="I122" s="807"/>
      <c r="J122" s="807"/>
      <c r="K122" s="807"/>
      <c r="L122" s="807"/>
      <c r="M122" s="807"/>
      <c r="N122" s="121"/>
    </row>
    <row r="123" spans="1:14" ht="16.5" thickBot="1" x14ac:dyDescent="0.3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</row>
    <row r="124" spans="1:14" ht="16.5" thickBot="1" x14ac:dyDescent="0.3">
      <c r="A124" s="121"/>
      <c r="B124" s="121"/>
      <c r="D124" s="121"/>
      <c r="E124" s="208" t="s">
        <v>197</v>
      </c>
      <c r="F124" s="121"/>
      <c r="G124" s="121"/>
      <c r="H124" s="121"/>
      <c r="I124" s="121"/>
      <c r="J124" s="121"/>
      <c r="K124" s="121"/>
      <c r="L124" s="121"/>
      <c r="M124" s="121"/>
      <c r="N124" s="121"/>
    </row>
    <row r="125" spans="1:14" ht="16.5" thickBot="1" x14ac:dyDescent="0.3">
      <c r="A125" s="201" t="s">
        <v>264</v>
      </c>
      <c r="B125" s="202">
        <v>45261</v>
      </c>
      <c r="C125" s="202">
        <v>45627</v>
      </c>
      <c r="D125" s="202" t="s">
        <v>265</v>
      </c>
      <c r="E125" s="209" t="s">
        <v>268</v>
      </c>
      <c r="F125" s="121"/>
      <c r="G125" s="121"/>
      <c r="H125" s="121"/>
      <c r="I125" s="121"/>
      <c r="J125" s="121"/>
      <c r="K125" s="121"/>
      <c r="L125" s="121"/>
      <c r="M125" s="121"/>
      <c r="N125" s="121"/>
    </row>
    <row r="126" spans="1:14" x14ac:dyDescent="0.2">
      <c r="A126" s="189" t="s">
        <v>186</v>
      </c>
      <c r="B126" s="39">
        <v>5593</v>
      </c>
      <c r="C126" s="39">
        <v>5601</v>
      </c>
      <c r="D126" s="203">
        <f>(C126-B126)/B126</f>
        <v>1.4303593777936707E-3</v>
      </c>
      <c r="E126" s="210">
        <f>C126/$C$135</f>
        <v>0.14877679496374213</v>
      </c>
    </row>
    <row r="127" spans="1:14" x14ac:dyDescent="0.2">
      <c r="A127" s="190" t="s">
        <v>6</v>
      </c>
      <c r="B127" s="39">
        <v>6659</v>
      </c>
      <c r="C127" s="39">
        <v>6609</v>
      </c>
      <c r="D127" s="203">
        <f t="shared" ref="D127:D135" si="8">(C127-B127)/B127</f>
        <v>-7.5086349301696949E-3</v>
      </c>
      <c r="E127" s="210">
        <f t="shared" ref="E127:E134" si="9">C127/$C$135</f>
        <v>0.17555183679974501</v>
      </c>
    </row>
    <row r="128" spans="1:14" x14ac:dyDescent="0.2">
      <c r="A128" s="190" t="s">
        <v>18</v>
      </c>
      <c r="B128" s="39">
        <v>9162</v>
      </c>
      <c r="C128" s="39">
        <v>8600</v>
      </c>
      <c r="D128" s="203">
        <f t="shared" si="8"/>
        <v>-6.1340318707705739E-2</v>
      </c>
      <c r="E128" s="210">
        <f t="shared" si="9"/>
        <v>0.22843785693415147</v>
      </c>
    </row>
    <row r="129" spans="1:5" x14ac:dyDescent="0.2">
      <c r="A129" s="190" t="s">
        <v>7</v>
      </c>
      <c r="B129" s="39">
        <v>1283</v>
      </c>
      <c r="C129" s="39">
        <v>1283</v>
      </c>
      <c r="D129" s="203">
        <f t="shared" si="8"/>
        <v>0</v>
      </c>
      <c r="E129" s="210">
        <f t="shared" si="9"/>
        <v>3.4079740749594918E-2</v>
      </c>
    </row>
    <row r="130" spans="1:5" x14ac:dyDescent="0.2">
      <c r="A130" s="190" t="s">
        <v>8</v>
      </c>
      <c r="B130" s="39">
        <v>5797</v>
      </c>
      <c r="C130" s="39">
        <v>5374</v>
      </c>
      <c r="D130" s="203">
        <f t="shared" si="8"/>
        <v>-7.2968776953596687E-2</v>
      </c>
      <c r="E130" s="210">
        <f t="shared" si="9"/>
        <v>0.1427470980423407</v>
      </c>
    </row>
    <row r="131" spans="1:5" x14ac:dyDescent="0.2">
      <c r="A131" s="190" t="s">
        <v>9</v>
      </c>
      <c r="B131" s="39">
        <v>2336</v>
      </c>
      <c r="C131" s="39">
        <v>1956</v>
      </c>
      <c r="D131" s="203">
        <f t="shared" si="8"/>
        <v>-0.16267123287671234</v>
      </c>
      <c r="E131" s="210">
        <f t="shared" si="9"/>
        <v>5.1956331181767471E-2</v>
      </c>
    </row>
    <row r="132" spans="1:5" x14ac:dyDescent="0.2">
      <c r="A132" s="190" t="s">
        <v>10</v>
      </c>
      <c r="B132" s="39">
        <v>5898</v>
      </c>
      <c r="C132" s="39">
        <v>5898</v>
      </c>
      <c r="D132" s="203">
        <f t="shared" si="8"/>
        <v>0</v>
      </c>
      <c r="E132" s="210">
        <f t="shared" si="9"/>
        <v>0.15666586979042155</v>
      </c>
    </row>
    <row r="133" spans="1:5" x14ac:dyDescent="0.2">
      <c r="A133" s="190" t="s">
        <v>11</v>
      </c>
      <c r="B133" s="39">
        <v>1286</v>
      </c>
      <c r="C133" s="39">
        <v>1286</v>
      </c>
      <c r="D133" s="203">
        <f t="shared" si="8"/>
        <v>0</v>
      </c>
      <c r="E133" s="210">
        <f t="shared" si="9"/>
        <v>3.4159428374106834E-2</v>
      </c>
    </row>
    <row r="134" spans="1:5" x14ac:dyDescent="0.2">
      <c r="A134" s="204" t="s">
        <v>12</v>
      </c>
      <c r="B134" s="39">
        <v>1160</v>
      </c>
      <c r="C134" s="39">
        <v>1040</v>
      </c>
      <c r="D134" s="203">
        <f t="shared" si="8"/>
        <v>-0.10344827586206896</v>
      </c>
      <c r="E134" s="210">
        <f t="shared" si="9"/>
        <v>2.7625043164129944E-2</v>
      </c>
    </row>
    <row r="135" spans="1:5" ht="13.5" thickBot="1" x14ac:dyDescent="0.25">
      <c r="A135" s="201" t="s">
        <v>13</v>
      </c>
      <c r="B135" s="205">
        <v>39174</v>
      </c>
      <c r="C135" s="205">
        <f>SUM(C126:C134)</f>
        <v>37647</v>
      </c>
      <c r="D135" s="206">
        <f t="shared" si="8"/>
        <v>-3.8979935671618934E-2</v>
      </c>
      <c r="E135" s="211">
        <f>SUM(E126:E134)</f>
        <v>1</v>
      </c>
    </row>
    <row r="146" spans="1:13" ht="18.75" x14ac:dyDescent="0.3">
      <c r="A146" s="216" t="s">
        <v>271</v>
      </c>
      <c r="B146" s="217"/>
      <c r="C146" s="217"/>
      <c r="D146" s="217"/>
      <c r="E146" s="217"/>
    </row>
    <row r="149" spans="1:13" ht="15.75" x14ac:dyDescent="0.25">
      <c r="A149" s="807" t="s">
        <v>261</v>
      </c>
      <c r="B149" s="807"/>
      <c r="C149" s="807"/>
      <c r="D149" s="807"/>
      <c r="E149" s="807"/>
      <c r="F149" s="121"/>
      <c r="G149" s="121"/>
      <c r="H149" s="121"/>
      <c r="I149" s="121"/>
      <c r="J149" s="121"/>
      <c r="K149" s="121"/>
      <c r="L149" s="121"/>
      <c r="M149" s="121"/>
    </row>
    <row r="151" spans="1:13" ht="13.5" thickBot="1" x14ac:dyDescent="0.25"/>
    <row r="152" spans="1:13" ht="16.5" thickBot="1" x14ac:dyDescent="0.3">
      <c r="E152" s="208" t="s">
        <v>197</v>
      </c>
    </row>
    <row r="153" spans="1:13" ht="13.5" thickBot="1" x14ac:dyDescent="0.25">
      <c r="A153" s="201" t="s">
        <v>272</v>
      </c>
      <c r="B153" s="202">
        <v>45261</v>
      </c>
      <c r="C153" s="202">
        <v>45627</v>
      </c>
      <c r="D153" s="202" t="s">
        <v>265</v>
      </c>
      <c r="E153" s="209" t="s">
        <v>268</v>
      </c>
    </row>
    <row r="154" spans="1:13" x14ac:dyDescent="0.2">
      <c r="A154" s="189" t="s">
        <v>273</v>
      </c>
      <c r="B154" s="212">
        <v>22</v>
      </c>
      <c r="C154" s="212">
        <v>21</v>
      </c>
      <c r="D154" s="203">
        <f>(C154-B154)/B154</f>
        <v>-4.5454545454545456E-2</v>
      </c>
      <c r="E154" s="210">
        <f>C154/$C$157</f>
        <v>0.17796610169491525</v>
      </c>
    </row>
    <row r="155" spans="1:13" x14ac:dyDescent="0.2">
      <c r="A155" s="190" t="s">
        <v>274</v>
      </c>
      <c r="B155" s="212">
        <v>98</v>
      </c>
      <c r="C155" s="212">
        <v>97</v>
      </c>
      <c r="D155" s="203">
        <f>(C155-B155)/B155</f>
        <v>-1.020408163265306E-2</v>
      </c>
      <c r="E155" s="210">
        <f>C155/$C$157</f>
        <v>0.82203389830508478</v>
      </c>
    </row>
    <row r="156" spans="1:13" x14ac:dyDescent="0.2">
      <c r="A156" s="190" t="s">
        <v>22</v>
      </c>
      <c r="B156" s="212">
        <v>0</v>
      </c>
      <c r="C156" s="212">
        <v>0</v>
      </c>
      <c r="D156" s="203">
        <v>0</v>
      </c>
      <c r="E156" s="210">
        <f>C156/$C$157</f>
        <v>0</v>
      </c>
    </row>
    <row r="157" spans="1:13" ht="13.5" thickBot="1" x14ac:dyDescent="0.25">
      <c r="A157" s="201" t="s">
        <v>13</v>
      </c>
      <c r="B157" s="205">
        <v>120</v>
      </c>
      <c r="C157" s="205">
        <f>SUM(C154:C156)</f>
        <v>118</v>
      </c>
      <c r="D157" s="206">
        <f>(C157-B157)/B157</f>
        <v>-1.6666666666666666E-2</v>
      </c>
      <c r="E157" s="132">
        <f>SUM(E154:E156)</f>
        <v>1</v>
      </c>
    </row>
    <row r="172" spans="1:13" ht="15.75" x14ac:dyDescent="0.25">
      <c r="A172" s="807" t="s">
        <v>266</v>
      </c>
      <c r="B172" s="807"/>
      <c r="C172" s="807"/>
      <c r="D172" s="807"/>
      <c r="E172" s="807"/>
      <c r="F172" s="121"/>
      <c r="G172" s="121"/>
      <c r="H172" s="121"/>
      <c r="I172" s="121"/>
      <c r="J172" s="121"/>
      <c r="K172" s="121"/>
      <c r="L172" s="121"/>
      <c r="M172" s="121"/>
    </row>
    <row r="173" spans="1:13" ht="13.5" thickBot="1" x14ac:dyDescent="0.25"/>
    <row r="174" spans="1:13" ht="16.5" thickBot="1" x14ac:dyDescent="0.3">
      <c r="E174" s="208" t="s">
        <v>197</v>
      </c>
    </row>
    <row r="175" spans="1:13" ht="13.5" thickBot="1" x14ac:dyDescent="0.25">
      <c r="A175" s="201" t="s">
        <v>272</v>
      </c>
      <c r="B175" s="202">
        <v>45261</v>
      </c>
      <c r="C175" s="202">
        <v>45627</v>
      </c>
      <c r="D175" s="202" t="s">
        <v>265</v>
      </c>
      <c r="E175" s="209" t="s">
        <v>268</v>
      </c>
    </row>
    <row r="176" spans="1:13" x14ac:dyDescent="0.2">
      <c r="A176" s="189" t="s">
        <v>273</v>
      </c>
      <c r="B176" s="212">
        <v>12956</v>
      </c>
      <c r="C176" s="663">
        <v>12572</v>
      </c>
      <c r="D176" s="203">
        <f>(C176-B176)/B176</f>
        <v>-2.9638777400432231E-2</v>
      </c>
      <c r="E176" s="210">
        <f>C176/$C$179</f>
        <v>0.33394427178792468</v>
      </c>
    </row>
    <row r="177" spans="1:5" x14ac:dyDescent="0.2">
      <c r="A177" s="190" t="s">
        <v>274</v>
      </c>
      <c r="B177" s="212">
        <v>26218</v>
      </c>
      <c r="C177" s="663">
        <v>25075</v>
      </c>
      <c r="D177" s="203">
        <f>(C177-B177)/B177</f>
        <v>-4.3596002746204898E-2</v>
      </c>
      <c r="E177" s="210">
        <f>C177/$C$179</f>
        <v>0.66605572821207537</v>
      </c>
    </row>
    <row r="178" spans="1:5" x14ac:dyDescent="0.2">
      <c r="A178" s="190" t="s">
        <v>22</v>
      </c>
      <c r="B178" s="212">
        <v>0</v>
      </c>
      <c r="C178" s="212">
        <v>0</v>
      </c>
      <c r="D178" s="203">
        <v>0</v>
      </c>
      <c r="E178" s="210">
        <f>C178/$C$179</f>
        <v>0</v>
      </c>
    </row>
    <row r="179" spans="1:5" ht="13.5" thickBot="1" x14ac:dyDescent="0.25">
      <c r="A179" s="201" t="s">
        <v>13</v>
      </c>
      <c r="B179" s="205">
        <f>SUM(B176:B178)</f>
        <v>39174</v>
      </c>
      <c r="C179" s="205">
        <f>SUM(C176:C178)</f>
        <v>37647</v>
      </c>
      <c r="D179" s="206">
        <f>(C179-B179)/B179</f>
        <v>-3.8979935671618934E-2</v>
      </c>
      <c r="E179" s="132">
        <f>SUM(E176:E178)</f>
        <v>1</v>
      </c>
    </row>
    <row r="194" spans="1:14" x14ac:dyDescent="0.2">
      <c r="A194" s="808" t="s">
        <v>211</v>
      </c>
      <c r="B194" s="809"/>
      <c r="C194" s="809"/>
      <c r="D194" s="809"/>
      <c r="E194" s="809"/>
      <c r="F194" s="809"/>
      <c r="G194" s="809"/>
    </row>
    <row r="197" spans="1:14" ht="18.75" x14ac:dyDescent="0.3">
      <c r="A197" s="216" t="s">
        <v>275</v>
      </c>
    </row>
    <row r="200" spans="1:14" ht="15.75" x14ac:dyDescent="0.25">
      <c r="A200" s="807" t="s">
        <v>261</v>
      </c>
      <c r="B200" s="807"/>
      <c r="C200" s="807"/>
      <c r="D200" s="807"/>
      <c r="E200" s="807"/>
      <c r="F200" s="121"/>
      <c r="G200" s="121"/>
      <c r="H200" s="121"/>
      <c r="I200" s="121"/>
      <c r="J200" s="121"/>
      <c r="K200" s="121"/>
      <c r="L200" s="121"/>
      <c r="M200" s="121"/>
      <c r="N200" s="121"/>
    </row>
    <row r="201" spans="1:14" ht="16.5" thickBot="1" x14ac:dyDescent="0.3">
      <c r="A201" s="121"/>
      <c r="B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</row>
    <row r="202" spans="1:14" ht="16.5" thickBot="1" x14ac:dyDescent="0.3">
      <c r="A202" s="201" t="s">
        <v>264</v>
      </c>
      <c r="B202" s="202">
        <v>45261</v>
      </c>
      <c r="C202" s="202">
        <v>45627</v>
      </c>
      <c r="D202" s="202" t="s">
        <v>265</v>
      </c>
      <c r="F202" s="121"/>
      <c r="G202" s="121"/>
      <c r="H202" s="121"/>
      <c r="I202" s="121"/>
      <c r="J202" s="121"/>
      <c r="K202" s="121"/>
      <c r="L202" s="121"/>
      <c r="M202" s="121"/>
      <c r="N202" s="121"/>
    </row>
    <row r="203" spans="1:14" x14ac:dyDescent="0.2">
      <c r="A203" s="189" t="s">
        <v>186</v>
      </c>
      <c r="B203" s="39">
        <v>1012</v>
      </c>
      <c r="C203" s="39">
        <v>1003</v>
      </c>
      <c r="D203" s="203">
        <f>(C203-B203)/B203</f>
        <v>-8.8932806324110679E-3</v>
      </c>
      <c r="F203" s="28"/>
    </row>
    <row r="204" spans="1:14" x14ac:dyDescent="0.2">
      <c r="A204" s="190" t="s">
        <v>6</v>
      </c>
      <c r="B204" s="39">
        <v>473</v>
      </c>
      <c r="C204" s="39">
        <v>480</v>
      </c>
      <c r="D204" s="203">
        <f t="shared" ref="D204:D212" si="10">(C204-B204)/B204</f>
        <v>1.4799154334038054E-2</v>
      </c>
      <c r="F204" s="28"/>
    </row>
    <row r="205" spans="1:14" x14ac:dyDescent="0.2">
      <c r="A205" s="190" t="s">
        <v>18</v>
      </c>
      <c r="B205" s="39">
        <v>557</v>
      </c>
      <c r="C205" s="39">
        <v>546</v>
      </c>
      <c r="D205" s="203">
        <f t="shared" si="10"/>
        <v>-1.9748653500897665E-2</v>
      </c>
      <c r="F205" s="28"/>
    </row>
    <row r="206" spans="1:14" x14ac:dyDescent="0.2">
      <c r="A206" s="190" t="s">
        <v>7</v>
      </c>
      <c r="B206" s="39">
        <v>260</v>
      </c>
      <c r="C206" s="39">
        <v>257</v>
      </c>
      <c r="D206" s="203">
        <f t="shared" si="10"/>
        <v>-1.1538461538461539E-2</v>
      </c>
      <c r="F206" s="28"/>
    </row>
    <row r="207" spans="1:14" x14ac:dyDescent="0.2">
      <c r="A207" s="190" t="s">
        <v>8</v>
      </c>
      <c r="B207" s="39">
        <v>587</v>
      </c>
      <c r="C207" s="39">
        <v>585</v>
      </c>
      <c r="D207" s="203">
        <f t="shared" si="10"/>
        <v>-3.4071550255536627E-3</v>
      </c>
      <c r="F207" s="28"/>
    </row>
    <row r="208" spans="1:14" x14ac:dyDescent="0.2">
      <c r="A208" s="190" t="s">
        <v>9</v>
      </c>
      <c r="B208" s="39">
        <v>462</v>
      </c>
      <c r="C208" s="39">
        <v>468</v>
      </c>
      <c r="D208" s="203">
        <f t="shared" si="10"/>
        <v>1.2987012987012988E-2</v>
      </c>
      <c r="F208" s="28"/>
    </row>
    <row r="209" spans="1:6" x14ac:dyDescent="0.2">
      <c r="A209" s="190" t="s">
        <v>10</v>
      </c>
      <c r="B209" s="39">
        <v>389</v>
      </c>
      <c r="C209" s="39">
        <v>396</v>
      </c>
      <c r="D209" s="203">
        <f t="shared" si="10"/>
        <v>1.7994858611825194E-2</v>
      </c>
      <c r="F209" s="28"/>
    </row>
    <row r="210" spans="1:6" x14ac:dyDescent="0.2">
      <c r="A210" s="190" t="s">
        <v>11</v>
      </c>
      <c r="B210" s="39">
        <v>214</v>
      </c>
      <c r="C210" s="39">
        <v>217</v>
      </c>
      <c r="D210" s="203">
        <f t="shared" si="10"/>
        <v>1.4018691588785047E-2</v>
      </c>
      <c r="F210" s="28"/>
    </row>
    <row r="211" spans="1:6" x14ac:dyDescent="0.2">
      <c r="A211" s="204" t="s">
        <v>12</v>
      </c>
      <c r="B211" s="39">
        <v>277</v>
      </c>
      <c r="C211" s="39">
        <v>272</v>
      </c>
      <c r="D211" s="203">
        <f t="shared" si="10"/>
        <v>-1.8050541516245487E-2</v>
      </c>
      <c r="F211" s="28"/>
    </row>
    <row r="212" spans="1:6" ht="13.5" thickBot="1" x14ac:dyDescent="0.25">
      <c r="A212" s="201" t="s">
        <v>13</v>
      </c>
      <c r="B212" s="205">
        <v>4231</v>
      </c>
      <c r="C212" s="205">
        <f>SUM(C203:C211)</f>
        <v>4224</v>
      </c>
      <c r="D212" s="206">
        <f t="shared" si="10"/>
        <v>-1.6544552115339162E-3</v>
      </c>
      <c r="F212" s="28"/>
    </row>
    <row r="235" spans="1:14" ht="15.75" x14ac:dyDescent="0.25">
      <c r="A235" s="807" t="s">
        <v>266</v>
      </c>
      <c r="B235" s="807"/>
      <c r="C235" s="807"/>
      <c r="D235" s="807"/>
      <c r="E235" s="807"/>
      <c r="F235" s="121"/>
      <c r="G235" s="121"/>
      <c r="H235" s="121"/>
      <c r="I235" s="121"/>
      <c r="J235" s="121"/>
      <c r="K235" s="121"/>
      <c r="L235" s="121"/>
      <c r="M235" s="121"/>
      <c r="N235" s="121"/>
    </row>
    <row r="236" spans="1:14" ht="16.5" thickBot="1" x14ac:dyDescent="0.3">
      <c r="A236" s="121"/>
      <c r="B236" s="121"/>
      <c r="C236" s="121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</row>
    <row r="237" spans="1:14" ht="16.5" thickBot="1" x14ac:dyDescent="0.3">
      <c r="A237" s="201" t="s">
        <v>264</v>
      </c>
      <c r="B237" s="202">
        <v>45261</v>
      </c>
      <c r="C237" s="202">
        <v>45627</v>
      </c>
      <c r="D237" s="202" t="s">
        <v>265</v>
      </c>
      <c r="F237" s="121"/>
      <c r="G237" s="121"/>
      <c r="H237" s="121"/>
      <c r="I237" s="121"/>
      <c r="J237" s="121"/>
      <c r="K237" s="121"/>
      <c r="L237" s="121"/>
      <c r="M237" s="121"/>
      <c r="N237" s="121"/>
    </row>
    <row r="238" spans="1:14" x14ac:dyDescent="0.2">
      <c r="A238" s="189" t="s">
        <v>186</v>
      </c>
      <c r="B238" s="39">
        <v>7898</v>
      </c>
      <c r="C238" s="39">
        <v>7816</v>
      </c>
      <c r="D238" s="203">
        <f>(C238-B238)/B238</f>
        <v>-1.0382375284882249E-2</v>
      </c>
      <c r="F238" s="28"/>
    </row>
    <row r="239" spans="1:14" x14ac:dyDescent="0.2">
      <c r="A239" s="190" t="s">
        <v>6</v>
      </c>
      <c r="B239" s="39">
        <v>5207</v>
      </c>
      <c r="C239" s="39">
        <v>5315</v>
      </c>
      <c r="D239" s="203">
        <f t="shared" ref="D239:D247" si="11">(C239-B239)/B239</f>
        <v>2.0741309775302478E-2</v>
      </c>
      <c r="F239" s="28"/>
    </row>
    <row r="240" spans="1:14" x14ac:dyDescent="0.2">
      <c r="A240" s="190" t="s">
        <v>18</v>
      </c>
      <c r="B240" s="39">
        <v>4609</v>
      </c>
      <c r="C240" s="39">
        <v>4590</v>
      </c>
      <c r="D240" s="203">
        <f t="shared" si="11"/>
        <v>-4.1223692775005424E-3</v>
      </c>
      <c r="F240" s="28"/>
    </row>
    <row r="241" spans="1:6" x14ac:dyDescent="0.2">
      <c r="A241" s="190" t="s">
        <v>7</v>
      </c>
      <c r="B241" s="39">
        <v>2555</v>
      </c>
      <c r="C241" s="39">
        <v>2533</v>
      </c>
      <c r="D241" s="203">
        <f t="shared" si="11"/>
        <v>-8.6105675146771043E-3</v>
      </c>
      <c r="F241" s="28"/>
    </row>
    <row r="242" spans="1:6" x14ac:dyDescent="0.2">
      <c r="A242" s="190" t="s">
        <v>8</v>
      </c>
      <c r="B242" s="39">
        <v>4766</v>
      </c>
      <c r="C242" s="39">
        <v>4752</v>
      </c>
      <c r="D242" s="203">
        <f t="shared" si="11"/>
        <v>-2.9374737725556023E-3</v>
      </c>
      <c r="F242" s="28"/>
    </row>
    <row r="243" spans="1:6" x14ac:dyDescent="0.2">
      <c r="A243" s="190" t="s">
        <v>9</v>
      </c>
      <c r="B243" s="39">
        <v>4248</v>
      </c>
      <c r="C243" s="39">
        <v>4324</v>
      </c>
      <c r="D243" s="203">
        <f t="shared" si="11"/>
        <v>1.7890772128060263E-2</v>
      </c>
      <c r="F243" s="28"/>
    </row>
    <row r="244" spans="1:6" x14ac:dyDescent="0.2">
      <c r="A244" s="190" t="s">
        <v>10</v>
      </c>
      <c r="B244" s="39">
        <v>4027</v>
      </c>
      <c r="C244" s="39">
        <v>4122</v>
      </c>
      <c r="D244" s="203">
        <f t="shared" si="11"/>
        <v>2.359076235410976E-2</v>
      </c>
      <c r="F244" s="28"/>
    </row>
    <row r="245" spans="1:6" x14ac:dyDescent="0.2">
      <c r="A245" s="190" t="s">
        <v>11</v>
      </c>
      <c r="B245" s="39">
        <v>2225</v>
      </c>
      <c r="C245" s="39">
        <v>2243</v>
      </c>
      <c r="D245" s="203">
        <f t="shared" si="11"/>
        <v>8.0898876404494387E-3</v>
      </c>
      <c r="F245" s="28"/>
    </row>
    <row r="246" spans="1:6" x14ac:dyDescent="0.2">
      <c r="A246" s="204" t="s">
        <v>12</v>
      </c>
      <c r="B246" s="39">
        <v>2740</v>
      </c>
      <c r="C246" s="39">
        <v>2717</v>
      </c>
      <c r="D246" s="203">
        <f t="shared" si="11"/>
        <v>-8.3941605839416063E-3</v>
      </c>
      <c r="F246" s="28"/>
    </row>
    <row r="247" spans="1:6" ht="13.5" thickBot="1" x14ac:dyDescent="0.25">
      <c r="A247" s="201" t="s">
        <v>13</v>
      </c>
      <c r="B247" s="205">
        <v>38275</v>
      </c>
      <c r="C247" s="205">
        <f>SUM(C238:C246)</f>
        <v>38412</v>
      </c>
      <c r="D247" s="206">
        <f t="shared" si="11"/>
        <v>3.5793598954931417E-3</v>
      </c>
      <c r="F247" s="28"/>
    </row>
    <row r="271" spans="1:14" ht="15.75" x14ac:dyDescent="0.25">
      <c r="A271" s="807" t="s">
        <v>626</v>
      </c>
      <c r="B271" s="807"/>
      <c r="C271" s="807"/>
      <c r="D271" s="807"/>
      <c r="E271" s="807"/>
      <c r="F271" s="121"/>
      <c r="G271" s="121"/>
      <c r="H271" s="121"/>
      <c r="I271" s="121"/>
      <c r="J271" s="121"/>
      <c r="K271" s="121"/>
      <c r="L271" s="121"/>
      <c r="M271" s="121"/>
      <c r="N271" s="121"/>
    </row>
    <row r="272" spans="1:14" ht="16.5" thickBot="1" x14ac:dyDescent="0.3">
      <c r="A272" s="121"/>
      <c r="B272" s="121"/>
      <c r="C272" s="121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</row>
    <row r="273" spans="1:14" ht="16.5" thickBot="1" x14ac:dyDescent="0.3">
      <c r="A273" s="201" t="s">
        <v>264</v>
      </c>
      <c r="B273" s="202" t="s">
        <v>609</v>
      </c>
      <c r="C273" s="202" t="s">
        <v>276</v>
      </c>
      <c r="D273" s="202" t="s">
        <v>32</v>
      </c>
      <c r="E273" s="202" t="s">
        <v>277</v>
      </c>
      <c r="F273" s="202" t="s">
        <v>278</v>
      </c>
      <c r="G273" s="121"/>
      <c r="H273" s="121"/>
      <c r="I273" s="121"/>
      <c r="J273" s="121"/>
      <c r="K273" s="121"/>
      <c r="L273" s="121"/>
      <c r="M273" s="121"/>
      <c r="N273" s="121"/>
    </row>
    <row r="274" spans="1:14" x14ac:dyDescent="0.2">
      <c r="A274" s="189" t="s">
        <v>186</v>
      </c>
      <c r="B274" s="39">
        <v>8</v>
      </c>
      <c r="C274" s="39">
        <v>917</v>
      </c>
      <c r="D274" s="39">
        <v>24</v>
      </c>
      <c r="E274" s="39">
        <v>54</v>
      </c>
      <c r="F274" s="190">
        <f>SUM(B274:E274)</f>
        <v>1003</v>
      </c>
      <c r="G274" s="28"/>
      <c r="K274" s="28"/>
      <c r="L274" s="28"/>
      <c r="M274" s="28"/>
      <c r="N274" s="28"/>
    </row>
    <row r="275" spans="1:14" x14ac:dyDescent="0.2">
      <c r="A275" s="190" t="s">
        <v>6</v>
      </c>
      <c r="B275" s="39">
        <v>26</v>
      </c>
      <c r="C275" s="39">
        <v>345</v>
      </c>
      <c r="D275" s="39">
        <v>18</v>
      </c>
      <c r="E275" s="39">
        <v>91</v>
      </c>
      <c r="F275" s="190">
        <f t="shared" ref="F275:F282" si="12">SUM(B275:E275)</f>
        <v>480</v>
      </c>
      <c r="G275" s="28"/>
      <c r="K275" s="28"/>
      <c r="L275" s="28"/>
      <c r="M275" s="28"/>
      <c r="N275" s="28"/>
    </row>
    <row r="276" spans="1:14" x14ac:dyDescent="0.2">
      <c r="A276" s="190" t="s">
        <v>18</v>
      </c>
      <c r="B276" s="39">
        <v>31</v>
      </c>
      <c r="C276" s="39">
        <v>406</v>
      </c>
      <c r="D276" s="39">
        <v>8</v>
      </c>
      <c r="E276" s="39">
        <v>101</v>
      </c>
      <c r="F276" s="190">
        <f t="shared" si="12"/>
        <v>546</v>
      </c>
      <c r="G276" s="28"/>
      <c r="K276" s="28"/>
      <c r="L276" s="28"/>
      <c r="M276" s="28"/>
      <c r="N276" s="28"/>
    </row>
    <row r="277" spans="1:14" x14ac:dyDescent="0.2">
      <c r="A277" s="190" t="s">
        <v>7</v>
      </c>
      <c r="B277" s="39">
        <v>2</v>
      </c>
      <c r="C277" s="39">
        <v>204</v>
      </c>
      <c r="D277" s="39">
        <v>9</v>
      </c>
      <c r="E277" s="39">
        <v>42</v>
      </c>
      <c r="F277" s="190">
        <f t="shared" si="12"/>
        <v>257</v>
      </c>
      <c r="G277" s="28"/>
      <c r="K277" s="28"/>
      <c r="L277" s="28"/>
      <c r="M277" s="28"/>
      <c r="N277" s="28"/>
    </row>
    <row r="278" spans="1:14" x14ac:dyDescent="0.2">
      <c r="A278" s="190" t="s">
        <v>8</v>
      </c>
      <c r="B278" s="39">
        <v>12</v>
      </c>
      <c r="C278" s="39">
        <v>505</v>
      </c>
      <c r="D278" s="39">
        <v>12</v>
      </c>
      <c r="E278" s="39">
        <v>56</v>
      </c>
      <c r="F278" s="190">
        <f t="shared" si="12"/>
        <v>585</v>
      </c>
      <c r="G278" s="28"/>
      <c r="K278" s="28"/>
      <c r="L278" s="28"/>
      <c r="M278" s="28"/>
      <c r="N278" s="28"/>
    </row>
    <row r="279" spans="1:14" x14ac:dyDescent="0.2">
      <c r="A279" s="190" t="s">
        <v>9</v>
      </c>
      <c r="B279" s="39">
        <v>9</v>
      </c>
      <c r="C279" s="39">
        <v>397</v>
      </c>
      <c r="D279" s="39">
        <v>15</v>
      </c>
      <c r="E279" s="39">
        <v>47</v>
      </c>
      <c r="F279" s="190">
        <f t="shared" si="12"/>
        <v>468</v>
      </c>
      <c r="G279" s="28"/>
      <c r="K279" s="28"/>
      <c r="L279" s="28"/>
      <c r="M279" s="28"/>
      <c r="N279" s="28"/>
    </row>
    <row r="280" spans="1:14" x14ac:dyDescent="0.2">
      <c r="A280" s="190" t="s">
        <v>10</v>
      </c>
      <c r="B280" s="39">
        <v>14</v>
      </c>
      <c r="C280" s="39">
        <v>301</v>
      </c>
      <c r="D280" s="39">
        <v>19</v>
      </c>
      <c r="E280" s="39">
        <v>62</v>
      </c>
      <c r="F280" s="190">
        <f t="shared" si="12"/>
        <v>396</v>
      </c>
      <c r="G280" s="28"/>
      <c r="K280" s="28"/>
      <c r="L280" s="28"/>
      <c r="M280" s="28"/>
      <c r="N280" s="28"/>
    </row>
    <row r="281" spans="1:14" x14ac:dyDescent="0.2">
      <c r="A281" s="190" t="s">
        <v>11</v>
      </c>
      <c r="B281" s="39">
        <v>2</v>
      </c>
      <c r="C281" s="39">
        <v>168</v>
      </c>
      <c r="D281" s="39">
        <v>13</v>
      </c>
      <c r="E281" s="39">
        <v>34</v>
      </c>
      <c r="F281" s="190">
        <f t="shared" si="12"/>
        <v>217</v>
      </c>
      <c r="G281" s="28"/>
      <c r="K281" s="28"/>
      <c r="L281" s="28"/>
      <c r="M281" s="28"/>
      <c r="N281" s="28"/>
    </row>
    <row r="282" spans="1:14" x14ac:dyDescent="0.2">
      <c r="A282" s="204" t="s">
        <v>12</v>
      </c>
      <c r="B282" s="39">
        <v>3</v>
      </c>
      <c r="C282" s="39">
        <v>199</v>
      </c>
      <c r="D282" s="39">
        <v>16</v>
      </c>
      <c r="E282" s="39">
        <v>54</v>
      </c>
      <c r="F282" s="190">
        <f t="shared" si="12"/>
        <v>272</v>
      </c>
      <c r="G282" s="28"/>
      <c r="K282" s="28"/>
      <c r="L282" s="28"/>
      <c r="M282" s="28"/>
      <c r="N282" s="28"/>
    </row>
    <row r="283" spans="1:14" ht="13.5" thickBot="1" x14ac:dyDescent="0.25">
      <c r="A283" s="201" t="s">
        <v>13</v>
      </c>
      <c r="B283" s="207">
        <f>SUM(B274:B282)</f>
        <v>107</v>
      </c>
      <c r="C283" s="207">
        <f>SUM(C274:C282)</f>
        <v>3442</v>
      </c>
      <c r="D283" s="207">
        <f>SUM(D274:D282)</f>
        <v>134</v>
      </c>
      <c r="E283" s="42">
        <f>SUM(E274:E282)</f>
        <v>541</v>
      </c>
      <c r="F283" s="207">
        <f>SUM(F274:F282)</f>
        <v>4224</v>
      </c>
      <c r="G283" s="28"/>
      <c r="K283" s="28"/>
      <c r="L283" s="28"/>
      <c r="M283" s="28"/>
      <c r="N283" s="28"/>
    </row>
    <row r="284" spans="1:14" ht="18.75" thickBot="1" x14ac:dyDescent="0.3">
      <c r="A284" s="218" t="s">
        <v>268</v>
      </c>
      <c r="B284" s="219">
        <f>B283/$F$283</f>
        <v>2.5331439393939392E-2</v>
      </c>
      <c r="C284" s="219">
        <f>C283/$F$283</f>
        <v>0.8148674242424242</v>
      </c>
      <c r="D284" s="219">
        <f>D283/$F$283</f>
        <v>3.1723484848484848E-2</v>
      </c>
      <c r="E284" s="219">
        <f>E283/$F$283</f>
        <v>0.12807765151515152</v>
      </c>
      <c r="F284" s="220">
        <f>SUM(B284:E284)</f>
        <v>0.99999999999999989</v>
      </c>
      <c r="G284" s="802" t="s">
        <v>279</v>
      </c>
      <c r="H284" s="803"/>
      <c r="I284" s="804"/>
    </row>
    <row r="306" spans="1:16" ht="15.75" x14ac:dyDescent="0.25">
      <c r="A306" s="807" t="s">
        <v>627</v>
      </c>
      <c r="B306" s="807"/>
      <c r="C306" s="807"/>
      <c r="D306" s="807"/>
      <c r="E306" s="807"/>
      <c r="F306" s="121"/>
      <c r="G306" s="121"/>
      <c r="H306" s="121"/>
      <c r="I306" s="121"/>
      <c r="J306" s="121"/>
      <c r="K306" s="121"/>
      <c r="L306" s="121"/>
      <c r="M306" s="121"/>
      <c r="N306" s="121"/>
    </row>
    <row r="307" spans="1:16" ht="16.5" thickBot="1" x14ac:dyDescent="0.3">
      <c r="A307" s="121"/>
      <c r="B307" s="121"/>
      <c r="C307" s="121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</row>
    <row r="308" spans="1:16" ht="16.5" thickBot="1" x14ac:dyDescent="0.3">
      <c r="A308" s="201" t="s">
        <v>264</v>
      </c>
      <c r="B308" s="202" t="s">
        <v>609</v>
      </c>
      <c r="C308" s="202" t="s">
        <v>276</v>
      </c>
      <c r="D308" s="202" t="s">
        <v>32</v>
      </c>
      <c r="E308" s="202" t="s">
        <v>277</v>
      </c>
      <c r="F308" s="202" t="s">
        <v>278</v>
      </c>
      <c r="G308" s="121"/>
      <c r="H308" s="121"/>
      <c r="I308" s="121"/>
      <c r="J308" s="121"/>
      <c r="L308" s="121"/>
      <c r="M308" s="121"/>
      <c r="N308" s="121"/>
    </row>
    <row r="309" spans="1:16" x14ac:dyDescent="0.2">
      <c r="A309" s="189" t="s">
        <v>186</v>
      </c>
      <c r="B309" s="39">
        <v>71</v>
      </c>
      <c r="C309" s="39">
        <v>5834</v>
      </c>
      <c r="D309" s="39">
        <v>739</v>
      </c>
      <c r="E309" s="39">
        <v>1172</v>
      </c>
      <c r="F309" s="190">
        <f>SUM(B309:E309)</f>
        <v>7816</v>
      </c>
      <c r="G309" s="28"/>
      <c r="H309" s="28"/>
      <c r="L309" s="28"/>
      <c r="M309" s="28"/>
      <c r="N309" s="28"/>
      <c r="O309" s="28"/>
      <c r="P309" s="28"/>
    </row>
    <row r="310" spans="1:16" x14ac:dyDescent="0.2">
      <c r="A310" s="190" t="s">
        <v>6</v>
      </c>
      <c r="B310" s="39">
        <v>218</v>
      </c>
      <c r="C310" s="39">
        <v>3128</v>
      </c>
      <c r="D310" s="39">
        <v>383</v>
      </c>
      <c r="E310" s="39">
        <v>1586</v>
      </c>
      <c r="F310" s="190">
        <f t="shared" ref="F310:F317" si="13">SUM(B310:E310)</f>
        <v>5315</v>
      </c>
      <c r="G310" s="28"/>
      <c r="H310" s="28"/>
      <c r="L310" s="28"/>
      <c r="M310" s="28"/>
      <c r="N310" s="28"/>
      <c r="O310" s="28"/>
      <c r="P310" s="28"/>
    </row>
    <row r="311" spans="1:16" x14ac:dyDescent="0.2">
      <c r="A311" s="190" t="s">
        <v>18</v>
      </c>
      <c r="B311" s="39">
        <v>249</v>
      </c>
      <c r="C311" s="39">
        <v>2291</v>
      </c>
      <c r="D311" s="39">
        <v>175</v>
      </c>
      <c r="E311" s="39">
        <v>1875</v>
      </c>
      <c r="F311" s="190">
        <f t="shared" si="13"/>
        <v>4590</v>
      </c>
      <c r="G311" s="28"/>
      <c r="H311" s="28"/>
      <c r="L311" s="28"/>
      <c r="M311" s="28"/>
      <c r="N311" s="28"/>
      <c r="O311" s="28"/>
      <c r="P311" s="28"/>
    </row>
    <row r="312" spans="1:16" x14ac:dyDescent="0.2">
      <c r="A312" s="190" t="s">
        <v>7</v>
      </c>
      <c r="B312" s="39">
        <v>18</v>
      </c>
      <c r="C312" s="39">
        <v>1468</v>
      </c>
      <c r="D312" s="39">
        <v>196</v>
      </c>
      <c r="E312" s="39">
        <v>851</v>
      </c>
      <c r="F312" s="190">
        <f t="shared" si="13"/>
        <v>2533</v>
      </c>
      <c r="G312" s="28"/>
      <c r="H312" s="28"/>
      <c r="L312" s="28"/>
      <c r="M312" s="28"/>
      <c r="N312" s="28"/>
      <c r="O312" s="28"/>
      <c r="P312" s="28"/>
    </row>
    <row r="313" spans="1:16" x14ac:dyDescent="0.2">
      <c r="A313" s="190" t="s">
        <v>8</v>
      </c>
      <c r="B313" s="39">
        <v>78</v>
      </c>
      <c r="C313" s="39">
        <v>3290</v>
      </c>
      <c r="D313" s="39">
        <v>313</v>
      </c>
      <c r="E313" s="39">
        <v>1071</v>
      </c>
      <c r="F313" s="190">
        <f t="shared" si="13"/>
        <v>4752</v>
      </c>
      <c r="G313" s="28"/>
      <c r="H313" s="28"/>
      <c r="L313" s="28"/>
      <c r="M313" s="28"/>
      <c r="N313" s="28"/>
      <c r="O313" s="28"/>
      <c r="P313" s="28"/>
    </row>
    <row r="314" spans="1:16" x14ac:dyDescent="0.2">
      <c r="A314" s="190" t="s">
        <v>9</v>
      </c>
      <c r="B314" s="39">
        <v>80</v>
      </c>
      <c r="C314" s="39">
        <v>2997</v>
      </c>
      <c r="D314" s="39">
        <v>311</v>
      </c>
      <c r="E314" s="39">
        <v>936</v>
      </c>
      <c r="F314" s="190">
        <f t="shared" si="13"/>
        <v>4324</v>
      </c>
      <c r="G314" s="28"/>
      <c r="H314" s="28"/>
      <c r="L314" s="28"/>
      <c r="M314" s="28"/>
      <c r="N314" s="28"/>
      <c r="O314" s="28"/>
      <c r="P314" s="28"/>
    </row>
    <row r="315" spans="1:16" x14ac:dyDescent="0.2">
      <c r="A315" s="190" t="s">
        <v>10</v>
      </c>
      <c r="B315" s="39">
        <v>123</v>
      </c>
      <c r="C315" s="39">
        <v>2406</v>
      </c>
      <c r="D315" s="39">
        <v>404</v>
      </c>
      <c r="E315" s="39">
        <v>1189</v>
      </c>
      <c r="F315" s="190">
        <f t="shared" si="13"/>
        <v>4122</v>
      </c>
      <c r="G315" s="28"/>
      <c r="H315" s="28"/>
      <c r="L315" s="28"/>
      <c r="M315" s="28"/>
      <c r="N315" s="28"/>
      <c r="O315" s="28"/>
      <c r="P315" s="28"/>
    </row>
    <row r="316" spans="1:16" x14ac:dyDescent="0.2">
      <c r="A316" s="190" t="s">
        <v>11</v>
      </c>
      <c r="B316" s="39">
        <v>17</v>
      </c>
      <c r="C316" s="39">
        <v>1256</v>
      </c>
      <c r="D316" s="39">
        <v>267</v>
      </c>
      <c r="E316" s="39">
        <v>703</v>
      </c>
      <c r="F316" s="190">
        <f t="shared" si="13"/>
        <v>2243</v>
      </c>
      <c r="G316" s="28"/>
      <c r="H316" s="28"/>
      <c r="L316" s="28"/>
      <c r="M316" s="28"/>
      <c r="N316" s="28"/>
      <c r="O316" s="28"/>
      <c r="P316" s="28"/>
    </row>
    <row r="317" spans="1:16" x14ac:dyDescent="0.2">
      <c r="A317" s="204" t="s">
        <v>12</v>
      </c>
      <c r="B317" s="39">
        <v>22</v>
      </c>
      <c r="C317" s="39">
        <v>1360</v>
      </c>
      <c r="D317" s="39">
        <v>353</v>
      </c>
      <c r="E317" s="39">
        <v>982</v>
      </c>
      <c r="F317" s="190">
        <f t="shared" si="13"/>
        <v>2717</v>
      </c>
      <c r="G317" s="28"/>
      <c r="H317" s="28"/>
      <c r="L317" s="28"/>
      <c r="M317" s="28"/>
      <c r="N317" s="28"/>
      <c r="O317" s="28"/>
      <c r="P317" s="28"/>
    </row>
    <row r="318" spans="1:16" ht="13.5" thickBot="1" x14ac:dyDescent="0.25">
      <c r="A318" s="201" t="s">
        <v>13</v>
      </c>
      <c r="B318" s="207">
        <f>SUM(B309:B317)</f>
        <v>876</v>
      </c>
      <c r="C318" s="207">
        <f>SUM(C309:C317)</f>
        <v>24030</v>
      </c>
      <c r="D318" s="207">
        <f>SUM(D309:D317)</f>
        <v>3141</v>
      </c>
      <c r="E318" s="207">
        <f>SUM(E309:E317)</f>
        <v>10365</v>
      </c>
      <c r="F318" s="221">
        <f>SUM(F309:F317)</f>
        <v>38412</v>
      </c>
      <c r="G318" s="28"/>
      <c r="H318" s="28"/>
      <c r="L318" s="28"/>
      <c r="M318" s="28"/>
      <c r="N318" s="28"/>
      <c r="O318" s="28"/>
      <c r="P318" s="28"/>
    </row>
    <row r="319" spans="1:16" ht="18.75" thickBot="1" x14ac:dyDescent="0.3">
      <c r="A319" s="218" t="s">
        <v>268</v>
      </c>
      <c r="B319" s="219">
        <f>B318/$F$318</f>
        <v>2.2805373320837239E-2</v>
      </c>
      <c r="C319" s="219">
        <f>C318/$F$318</f>
        <v>0.62558575445173381</v>
      </c>
      <c r="D319" s="219">
        <f>D318/$F$318</f>
        <v>8.1771321462043106E-2</v>
      </c>
      <c r="E319" s="219">
        <f>E318/$F$318</f>
        <v>0.26983755076538579</v>
      </c>
      <c r="F319" s="220">
        <f>SUM(B319:E319)</f>
        <v>1</v>
      </c>
      <c r="G319" s="802" t="s">
        <v>279</v>
      </c>
      <c r="H319" s="803"/>
      <c r="I319" s="804"/>
    </row>
    <row r="343" spans="1:14" x14ac:dyDescent="0.2">
      <c r="A343" s="808" t="s">
        <v>280</v>
      </c>
      <c r="B343" s="809"/>
      <c r="C343" s="809"/>
      <c r="D343" s="809"/>
      <c r="E343" s="809"/>
      <c r="F343" s="809"/>
      <c r="G343" s="809"/>
    </row>
    <row r="346" spans="1:14" ht="18.75" x14ac:dyDescent="0.3">
      <c r="A346" s="216" t="s">
        <v>275</v>
      </c>
    </row>
    <row r="349" spans="1:14" ht="15.75" x14ac:dyDescent="0.25">
      <c r="A349" s="807" t="s">
        <v>261</v>
      </c>
      <c r="B349" s="807"/>
      <c r="C349" s="807"/>
      <c r="D349" s="807"/>
      <c r="E349" s="807"/>
      <c r="F349" s="121"/>
      <c r="G349" s="121"/>
      <c r="H349" s="121"/>
      <c r="I349" s="121"/>
      <c r="J349" s="121"/>
      <c r="K349" s="121"/>
      <c r="L349" s="121"/>
      <c r="M349" s="121"/>
      <c r="N349" s="121"/>
    </row>
    <row r="350" spans="1:14" ht="16.5" thickBot="1" x14ac:dyDescent="0.3">
      <c r="A350" s="121"/>
      <c r="B350" s="121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</row>
    <row r="351" spans="1:14" ht="16.5" thickBot="1" x14ac:dyDescent="0.3">
      <c r="A351" s="201" t="s">
        <v>264</v>
      </c>
      <c r="B351" s="202">
        <v>45261</v>
      </c>
      <c r="C351" s="202">
        <v>45627</v>
      </c>
      <c r="D351" s="202" t="s">
        <v>265</v>
      </c>
      <c r="F351" s="121"/>
      <c r="G351" s="121"/>
      <c r="H351" s="121"/>
      <c r="I351" s="121"/>
      <c r="J351" s="121"/>
      <c r="K351" s="121"/>
      <c r="L351" s="121"/>
      <c r="M351" s="121"/>
      <c r="N351" s="121"/>
    </row>
    <row r="352" spans="1:14" x14ac:dyDescent="0.2">
      <c r="A352" s="189" t="s">
        <v>186</v>
      </c>
      <c r="B352" s="39">
        <v>16</v>
      </c>
      <c r="C352" s="39">
        <v>18</v>
      </c>
      <c r="D352" s="203">
        <f>(C352-B352)/B352</f>
        <v>0.125</v>
      </c>
      <c r="F352" s="28"/>
    </row>
    <row r="353" spans="1:6" x14ac:dyDescent="0.2">
      <c r="A353" s="190" t="s">
        <v>6</v>
      </c>
      <c r="B353" s="39">
        <v>77</v>
      </c>
      <c r="C353" s="39">
        <v>80</v>
      </c>
      <c r="D353" s="203">
        <f t="shared" ref="D353:D361" si="14">(C353-B353)/B353</f>
        <v>3.896103896103896E-2</v>
      </c>
      <c r="F353" s="28"/>
    </row>
    <row r="354" spans="1:6" x14ac:dyDescent="0.2">
      <c r="A354" s="190" t="s">
        <v>18</v>
      </c>
      <c r="B354" s="39">
        <v>132</v>
      </c>
      <c r="C354" s="39">
        <v>131</v>
      </c>
      <c r="D354" s="203">
        <f t="shared" si="14"/>
        <v>-7.575757575757576E-3</v>
      </c>
      <c r="F354" s="28"/>
    </row>
    <row r="355" spans="1:6" x14ac:dyDescent="0.2">
      <c r="A355" s="190" t="s">
        <v>7</v>
      </c>
      <c r="B355" s="39">
        <v>36</v>
      </c>
      <c r="C355" s="39">
        <v>38</v>
      </c>
      <c r="D355" s="203">
        <f t="shared" si="14"/>
        <v>5.5555555555555552E-2</v>
      </c>
      <c r="F355" s="28"/>
    </row>
    <row r="356" spans="1:6" x14ac:dyDescent="0.2">
      <c r="A356" s="190" t="s">
        <v>8</v>
      </c>
      <c r="B356" s="39">
        <v>19</v>
      </c>
      <c r="C356" s="39">
        <v>21</v>
      </c>
      <c r="D356" s="203">
        <f t="shared" si="14"/>
        <v>0.10526315789473684</v>
      </c>
      <c r="F356" s="28"/>
    </row>
    <row r="357" spans="1:6" x14ac:dyDescent="0.2">
      <c r="A357" s="190" t="s">
        <v>9</v>
      </c>
      <c r="B357" s="39">
        <v>23</v>
      </c>
      <c r="C357" s="39">
        <v>23</v>
      </c>
      <c r="D357" s="203">
        <f t="shared" si="14"/>
        <v>0</v>
      </c>
      <c r="F357" s="28"/>
    </row>
    <row r="358" spans="1:6" x14ac:dyDescent="0.2">
      <c r="A358" s="190" t="s">
        <v>10</v>
      </c>
      <c r="B358" s="39">
        <v>17</v>
      </c>
      <c r="C358" s="39">
        <v>17</v>
      </c>
      <c r="D358" s="203">
        <f t="shared" si="14"/>
        <v>0</v>
      </c>
      <c r="F358" s="28"/>
    </row>
    <row r="359" spans="1:6" x14ac:dyDescent="0.2">
      <c r="A359" s="190" t="s">
        <v>11</v>
      </c>
      <c r="B359" s="39">
        <v>20</v>
      </c>
      <c r="C359" s="39">
        <v>21</v>
      </c>
      <c r="D359" s="203">
        <f t="shared" si="14"/>
        <v>0.05</v>
      </c>
      <c r="F359" s="28"/>
    </row>
    <row r="360" spans="1:6" x14ac:dyDescent="0.2">
      <c r="A360" s="204" t="s">
        <v>12</v>
      </c>
      <c r="B360" s="39">
        <v>11</v>
      </c>
      <c r="C360" s="39">
        <v>11</v>
      </c>
      <c r="D360" s="203">
        <f t="shared" si="14"/>
        <v>0</v>
      </c>
      <c r="F360" s="28"/>
    </row>
    <row r="361" spans="1:6" ht="13.5" thickBot="1" x14ac:dyDescent="0.25">
      <c r="A361" s="201" t="s">
        <v>13</v>
      </c>
      <c r="B361" s="205">
        <v>351</v>
      </c>
      <c r="C361" s="205">
        <f>SUM(C352:C360)</f>
        <v>360</v>
      </c>
      <c r="D361" s="206">
        <f t="shared" si="14"/>
        <v>2.564102564102564E-2</v>
      </c>
      <c r="F361" s="28"/>
    </row>
    <row r="384" spans="1:14" ht="15.75" x14ac:dyDescent="0.25">
      <c r="A384" s="807" t="s">
        <v>266</v>
      </c>
      <c r="B384" s="807"/>
      <c r="C384" s="807"/>
      <c r="D384" s="807"/>
      <c r="E384" s="807"/>
      <c r="F384" s="121"/>
      <c r="G384" s="121"/>
      <c r="H384" s="121"/>
      <c r="I384" s="121"/>
      <c r="J384" s="121"/>
      <c r="K384" s="121"/>
      <c r="L384" s="121"/>
      <c r="M384" s="121"/>
      <c r="N384" s="121"/>
    </row>
    <row r="385" spans="1:14" ht="16.5" thickBot="1" x14ac:dyDescent="0.3">
      <c r="A385" s="121"/>
      <c r="B385" s="121"/>
      <c r="C385" s="121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</row>
    <row r="386" spans="1:14" ht="16.5" thickBot="1" x14ac:dyDescent="0.3">
      <c r="A386" s="201" t="s">
        <v>264</v>
      </c>
      <c r="B386" s="202">
        <v>45261</v>
      </c>
      <c r="C386" s="202">
        <v>45627</v>
      </c>
      <c r="D386" s="202" t="s">
        <v>265</v>
      </c>
      <c r="F386" s="121"/>
      <c r="G386" s="121"/>
      <c r="H386" s="121"/>
      <c r="I386" s="121"/>
      <c r="J386" s="121"/>
      <c r="K386" s="121"/>
      <c r="L386" s="121"/>
      <c r="M386" s="121"/>
      <c r="N386" s="121"/>
    </row>
    <row r="387" spans="1:14" x14ac:dyDescent="0.2">
      <c r="A387" s="189" t="s">
        <v>186</v>
      </c>
      <c r="B387" s="664">
        <v>743</v>
      </c>
      <c r="C387" s="664">
        <v>915</v>
      </c>
      <c r="D387" s="279">
        <f>(C387-B387)/B387</f>
        <v>0.23149394347240915</v>
      </c>
      <c r="F387" s="28"/>
    </row>
    <row r="388" spans="1:14" x14ac:dyDescent="0.2">
      <c r="A388" s="190" t="s">
        <v>6</v>
      </c>
      <c r="B388" s="39">
        <v>3023</v>
      </c>
      <c r="C388" s="39">
        <v>3205</v>
      </c>
      <c r="D388" s="203">
        <f t="shared" ref="D388:D396" si="15">(C388-B388)/B388</f>
        <v>6.020509427720807E-2</v>
      </c>
      <c r="F388" s="28"/>
    </row>
    <row r="389" spans="1:14" x14ac:dyDescent="0.2">
      <c r="A389" s="190" t="s">
        <v>18</v>
      </c>
      <c r="B389" s="39">
        <v>4829</v>
      </c>
      <c r="C389" s="39">
        <v>4925</v>
      </c>
      <c r="D389" s="203">
        <f t="shared" si="15"/>
        <v>1.9879892317249948E-2</v>
      </c>
      <c r="F389" s="28"/>
    </row>
    <row r="390" spans="1:14" x14ac:dyDescent="0.2">
      <c r="A390" s="190" t="s">
        <v>7</v>
      </c>
      <c r="B390" s="39">
        <v>1124</v>
      </c>
      <c r="C390" s="39">
        <v>1195</v>
      </c>
      <c r="D390" s="203">
        <f t="shared" si="15"/>
        <v>6.3167259786476873E-2</v>
      </c>
      <c r="F390" s="28"/>
    </row>
    <row r="391" spans="1:14" x14ac:dyDescent="0.2">
      <c r="A391" s="190" t="s">
        <v>8</v>
      </c>
      <c r="B391" s="39">
        <v>569</v>
      </c>
      <c r="C391" s="39">
        <v>664</v>
      </c>
      <c r="D391" s="203">
        <f t="shared" si="15"/>
        <v>0.16695957820738136</v>
      </c>
      <c r="F391" s="28"/>
    </row>
    <row r="392" spans="1:14" x14ac:dyDescent="0.2">
      <c r="A392" s="190" t="s">
        <v>9</v>
      </c>
      <c r="B392" s="39">
        <v>1669</v>
      </c>
      <c r="C392" s="39">
        <v>1668</v>
      </c>
      <c r="D392" s="203">
        <f t="shared" si="15"/>
        <v>-5.9916117435590175E-4</v>
      </c>
      <c r="F392" s="28"/>
    </row>
    <row r="393" spans="1:14" x14ac:dyDescent="0.2">
      <c r="A393" s="190" t="s">
        <v>10</v>
      </c>
      <c r="B393" s="39">
        <v>645</v>
      </c>
      <c r="C393" s="39">
        <v>649</v>
      </c>
      <c r="D393" s="203">
        <f t="shared" si="15"/>
        <v>6.2015503875968991E-3</v>
      </c>
      <c r="F393" s="28"/>
    </row>
    <row r="394" spans="1:14" x14ac:dyDescent="0.2">
      <c r="A394" s="190" t="s">
        <v>11</v>
      </c>
      <c r="B394" s="39">
        <v>1182</v>
      </c>
      <c r="C394" s="39">
        <v>1190</v>
      </c>
      <c r="D394" s="203">
        <f t="shared" si="15"/>
        <v>6.7681895093062603E-3</v>
      </c>
      <c r="F394" s="28"/>
    </row>
    <row r="395" spans="1:14" x14ac:dyDescent="0.2">
      <c r="A395" s="204" t="s">
        <v>12</v>
      </c>
      <c r="B395" s="39">
        <v>176</v>
      </c>
      <c r="C395" s="39">
        <v>175</v>
      </c>
      <c r="D395" s="203">
        <f t="shared" si="15"/>
        <v>-5.681818181818182E-3</v>
      </c>
      <c r="F395" s="28"/>
    </row>
    <row r="396" spans="1:14" ht="13.5" thickBot="1" x14ac:dyDescent="0.25">
      <c r="A396" s="201" t="s">
        <v>13</v>
      </c>
      <c r="B396" s="205">
        <v>13960</v>
      </c>
      <c r="C396" s="207">
        <f>SUM(C387:C395)</f>
        <v>14586</v>
      </c>
      <c r="D396" s="206">
        <f t="shared" si="15"/>
        <v>4.4842406876790829E-2</v>
      </c>
      <c r="F396" s="28"/>
    </row>
    <row r="418" spans="1:14" x14ac:dyDescent="0.2">
      <c r="A418" s="808" t="s">
        <v>450</v>
      </c>
      <c r="B418" s="809"/>
      <c r="C418" s="809"/>
      <c r="D418" s="809"/>
      <c r="E418" s="809"/>
      <c r="F418" s="809"/>
      <c r="G418" s="809"/>
    </row>
    <row r="421" spans="1:14" ht="18.75" x14ac:dyDescent="0.3">
      <c r="A421" s="216" t="s">
        <v>275</v>
      </c>
    </row>
    <row r="424" spans="1:14" ht="15.75" x14ac:dyDescent="0.25">
      <c r="A424" s="807" t="s">
        <v>261</v>
      </c>
      <c r="B424" s="807"/>
      <c r="C424" s="807"/>
      <c r="D424" s="807"/>
      <c r="E424" s="807"/>
      <c r="F424" s="121"/>
      <c r="G424" s="121"/>
      <c r="H424" s="121"/>
      <c r="I424" s="121"/>
      <c r="J424" s="121"/>
      <c r="K424" s="121"/>
      <c r="L424" s="121"/>
      <c r="M424" s="121"/>
      <c r="N424" s="121"/>
    </row>
    <row r="425" spans="1:14" ht="16.5" thickBot="1" x14ac:dyDescent="0.3">
      <c r="A425" s="121"/>
      <c r="B425" s="121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</row>
    <row r="426" spans="1:14" ht="16.5" thickBot="1" x14ac:dyDescent="0.3">
      <c r="A426" s="201" t="s">
        <v>264</v>
      </c>
      <c r="B426" s="202">
        <v>45261</v>
      </c>
      <c r="C426" s="202">
        <v>45627</v>
      </c>
      <c r="D426" s="202" t="s">
        <v>265</v>
      </c>
      <c r="F426" s="121"/>
      <c r="G426" s="121"/>
      <c r="H426" s="121"/>
      <c r="I426" s="121"/>
      <c r="J426" s="121"/>
      <c r="K426" s="121"/>
      <c r="L426" s="121"/>
      <c r="M426" s="121"/>
      <c r="N426" s="121"/>
    </row>
    <row r="427" spans="1:14" x14ac:dyDescent="0.2">
      <c r="A427" s="189" t="s">
        <v>186</v>
      </c>
      <c r="B427" s="39">
        <v>822</v>
      </c>
      <c r="C427" s="39">
        <v>990</v>
      </c>
      <c r="D427" s="203">
        <f>(C427-B427)/B427</f>
        <v>0.20437956204379562</v>
      </c>
      <c r="F427" s="28"/>
    </row>
    <row r="428" spans="1:14" x14ac:dyDescent="0.2">
      <c r="A428" s="190" t="s">
        <v>6</v>
      </c>
      <c r="B428" s="39">
        <v>473</v>
      </c>
      <c r="C428" s="39">
        <v>629</v>
      </c>
      <c r="D428" s="203">
        <f t="shared" ref="D428:D436" si="16">(C428-B428)/B428</f>
        <v>0.32980972515856238</v>
      </c>
      <c r="F428" s="28"/>
    </row>
    <row r="429" spans="1:14" x14ac:dyDescent="0.2">
      <c r="A429" s="190" t="s">
        <v>18</v>
      </c>
      <c r="B429" s="39">
        <v>751</v>
      </c>
      <c r="C429" s="39">
        <v>930</v>
      </c>
      <c r="D429" s="203">
        <f t="shared" si="16"/>
        <v>0.23834886817576564</v>
      </c>
      <c r="F429" s="28"/>
    </row>
    <row r="430" spans="1:14" x14ac:dyDescent="0.2">
      <c r="A430" s="190" t="s">
        <v>7</v>
      </c>
      <c r="B430" s="39">
        <v>85</v>
      </c>
      <c r="C430" s="39">
        <v>114</v>
      </c>
      <c r="D430" s="203">
        <f t="shared" si="16"/>
        <v>0.3411764705882353</v>
      </c>
      <c r="F430" s="28"/>
    </row>
    <row r="431" spans="1:14" x14ac:dyDescent="0.2">
      <c r="A431" s="190" t="s">
        <v>8</v>
      </c>
      <c r="B431" s="39">
        <v>649</v>
      </c>
      <c r="C431" s="39">
        <v>677</v>
      </c>
      <c r="D431" s="203">
        <f t="shared" si="16"/>
        <v>4.3143297380585519E-2</v>
      </c>
      <c r="F431" s="28"/>
    </row>
    <row r="432" spans="1:14" x14ac:dyDescent="0.2">
      <c r="A432" s="190" t="s">
        <v>9</v>
      </c>
      <c r="B432" s="39">
        <v>446</v>
      </c>
      <c r="C432" s="39">
        <v>508</v>
      </c>
      <c r="D432" s="203">
        <f t="shared" si="16"/>
        <v>0.13901345291479822</v>
      </c>
      <c r="F432" s="28"/>
    </row>
    <row r="433" spans="1:6" x14ac:dyDescent="0.2">
      <c r="A433" s="190" t="s">
        <v>10</v>
      </c>
      <c r="B433" s="39">
        <v>229</v>
      </c>
      <c r="C433" s="39">
        <v>283</v>
      </c>
      <c r="D433" s="203">
        <f t="shared" si="16"/>
        <v>0.23580786026200873</v>
      </c>
      <c r="F433" s="28"/>
    </row>
    <row r="434" spans="1:6" x14ac:dyDescent="0.2">
      <c r="A434" s="190" t="s">
        <v>11</v>
      </c>
      <c r="B434" s="39">
        <v>279</v>
      </c>
      <c r="C434" s="39">
        <v>311</v>
      </c>
      <c r="D434" s="203">
        <f t="shared" si="16"/>
        <v>0.11469534050179211</v>
      </c>
      <c r="F434" s="28"/>
    </row>
    <row r="435" spans="1:6" x14ac:dyDescent="0.2">
      <c r="A435" s="204" t="s">
        <v>12</v>
      </c>
      <c r="B435" s="39">
        <v>408</v>
      </c>
      <c r="C435" s="39">
        <v>444</v>
      </c>
      <c r="D435" s="203">
        <f t="shared" si="16"/>
        <v>8.8235294117647065E-2</v>
      </c>
      <c r="F435" s="28"/>
    </row>
    <row r="436" spans="1:6" ht="13.5" thickBot="1" x14ac:dyDescent="0.25">
      <c r="A436" s="201" t="s">
        <v>13</v>
      </c>
      <c r="B436" s="205">
        <v>4142</v>
      </c>
      <c r="C436" s="205">
        <f>SUM(C427:C435)</f>
        <v>4886</v>
      </c>
      <c r="D436" s="206">
        <f t="shared" si="16"/>
        <v>0.17962337035248671</v>
      </c>
      <c r="F436" s="28"/>
    </row>
    <row r="459" spans="1:14" ht="15.75" x14ac:dyDescent="0.25">
      <c r="A459" s="807" t="s">
        <v>266</v>
      </c>
      <c r="B459" s="807"/>
      <c r="C459" s="807"/>
      <c r="D459" s="807"/>
      <c r="E459" s="807"/>
      <c r="F459" s="121"/>
      <c r="G459" s="121"/>
      <c r="H459" s="121"/>
      <c r="I459" s="121"/>
      <c r="J459" s="121"/>
      <c r="K459" s="121"/>
      <c r="L459" s="121"/>
      <c r="M459" s="121"/>
      <c r="N459" s="121"/>
    </row>
    <row r="460" spans="1:14" ht="16.5" thickBot="1" x14ac:dyDescent="0.3">
      <c r="A460" s="121"/>
      <c r="B460" s="121"/>
      <c r="C460" s="121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</row>
    <row r="461" spans="1:14" ht="16.5" thickBot="1" x14ac:dyDescent="0.3">
      <c r="A461" s="201" t="s">
        <v>264</v>
      </c>
      <c r="B461" s="202">
        <v>45261</v>
      </c>
      <c r="C461" s="202">
        <v>45627</v>
      </c>
      <c r="D461" s="202" t="s">
        <v>265</v>
      </c>
      <c r="F461" s="121"/>
      <c r="G461" s="121"/>
      <c r="H461" s="121"/>
      <c r="I461" s="121"/>
      <c r="J461" s="121"/>
      <c r="K461" s="121"/>
      <c r="L461" s="121"/>
      <c r="M461" s="121"/>
      <c r="N461" s="121"/>
    </row>
    <row r="462" spans="1:14" x14ac:dyDescent="0.2">
      <c r="A462" s="189" t="s">
        <v>186</v>
      </c>
      <c r="B462" s="39">
        <v>6113</v>
      </c>
      <c r="C462" s="39">
        <v>7195</v>
      </c>
      <c r="D462" s="203">
        <f>(C462-B462)/B462</f>
        <v>0.17699983641419925</v>
      </c>
      <c r="F462" s="28"/>
    </row>
    <row r="463" spans="1:14" x14ac:dyDescent="0.2">
      <c r="A463" s="190" t="s">
        <v>6</v>
      </c>
      <c r="B463" s="39">
        <v>3031</v>
      </c>
      <c r="C463" s="39">
        <v>3985</v>
      </c>
      <c r="D463" s="203">
        <f t="shared" ref="D463:D471" si="17">(C463-B463)/B463</f>
        <v>0.31474760805014845</v>
      </c>
      <c r="F463" s="28"/>
    </row>
    <row r="464" spans="1:14" x14ac:dyDescent="0.2">
      <c r="A464" s="190" t="s">
        <v>18</v>
      </c>
      <c r="B464" s="39">
        <v>4047</v>
      </c>
      <c r="C464" s="39">
        <v>5038</v>
      </c>
      <c r="D464" s="203">
        <f t="shared" si="17"/>
        <v>0.24487274524339017</v>
      </c>
      <c r="F464" s="28"/>
    </row>
    <row r="465" spans="1:6" x14ac:dyDescent="0.2">
      <c r="A465" s="190" t="s">
        <v>7</v>
      </c>
      <c r="B465" s="39">
        <v>605</v>
      </c>
      <c r="C465" s="39">
        <v>780</v>
      </c>
      <c r="D465" s="203">
        <f t="shared" si="17"/>
        <v>0.28925619834710742</v>
      </c>
      <c r="F465" s="28"/>
    </row>
    <row r="466" spans="1:6" x14ac:dyDescent="0.2">
      <c r="A466" s="190" t="s">
        <v>8</v>
      </c>
      <c r="B466" s="39">
        <v>3436</v>
      </c>
      <c r="C466" s="39">
        <v>3637</v>
      </c>
      <c r="D466" s="203">
        <f t="shared" si="17"/>
        <v>5.8498253783469151E-2</v>
      </c>
      <c r="F466" s="28"/>
    </row>
    <row r="467" spans="1:6" x14ac:dyDescent="0.2">
      <c r="A467" s="190" t="s">
        <v>9</v>
      </c>
      <c r="B467" s="39">
        <v>4218</v>
      </c>
      <c r="C467" s="39">
        <v>4724</v>
      </c>
      <c r="D467" s="203">
        <f t="shared" si="17"/>
        <v>0.11996206733048838</v>
      </c>
      <c r="F467" s="28"/>
    </row>
    <row r="468" spans="1:6" x14ac:dyDescent="0.2">
      <c r="A468" s="190" t="s">
        <v>10</v>
      </c>
      <c r="B468" s="39">
        <v>1399</v>
      </c>
      <c r="C468" s="39">
        <v>1776</v>
      </c>
      <c r="D468" s="203">
        <f t="shared" si="17"/>
        <v>0.2694781987133667</v>
      </c>
      <c r="F468" s="28"/>
    </row>
    <row r="469" spans="1:6" x14ac:dyDescent="0.2">
      <c r="A469" s="190" t="s">
        <v>11</v>
      </c>
      <c r="B469" s="39">
        <v>1673</v>
      </c>
      <c r="C469" s="39">
        <v>1890</v>
      </c>
      <c r="D469" s="203">
        <f t="shared" si="17"/>
        <v>0.1297071129707113</v>
      </c>
      <c r="F469" s="28"/>
    </row>
    <row r="470" spans="1:6" x14ac:dyDescent="0.2">
      <c r="A470" s="204" t="s">
        <v>12</v>
      </c>
      <c r="B470" s="39">
        <v>2271</v>
      </c>
      <c r="C470" s="39">
        <v>2447</v>
      </c>
      <c r="D470" s="203">
        <f t="shared" si="17"/>
        <v>7.7498899163364152E-2</v>
      </c>
      <c r="F470" s="28"/>
    </row>
    <row r="471" spans="1:6" ht="13.5" thickBot="1" x14ac:dyDescent="0.25">
      <c r="A471" s="201" t="s">
        <v>13</v>
      </c>
      <c r="B471" s="205">
        <v>26793</v>
      </c>
      <c r="C471" s="205">
        <f>SUM(C462:C470)</f>
        <v>31472</v>
      </c>
      <c r="D471" s="206">
        <f t="shared" si="17"/>
        <v>0.17463516590154143</v>
      </c>
      <c r="F471" s="28"/>
    </row>
    <row r="492" spans="1:7" x14ac:dyDescent="0.2">
      <c r="A492" s="808" t="s">
        <v>449</v>
      </c>
      <c r="B492" s="809"/>
      <c r="C492" s="809"/>
      <c r="D492" s="809"/>
      <c r="E492" s="809"/>
      <c r="F492" s="809"/>
      <c r="G492" s="809"/>
    </row>
    <row r="495" spans="1:7" ht="18.75" x14ac:dyDescent="0.3">
      <c r="A495" s="216" t="s">
        <v>275</v>
      </c>
    </row>
    <row r="498" spans="1:14" ht="15.75" x14ac:dyDescent="0.25">
      <c r="A498" s="807" t="s">
        <v>261</v>
      </c>
      <c r="B498" s="807"/>
      <c r="C498" s="807"/>
      <c r="D498" s="807"/>
      <c r="E498" s="807"/>
      <c r="F498" s="121"/>
      <c r="G498" s="121"/>
      <c r="H498" s="121"/>
      <c r="I498" s="121"/>
      <c r="J498" s="121"/>
      <c r="K498" s="121"/>
      <c r="L498" s="121"/>
      <c r="M498" s="121"/>
      <c r="N498" s="121"/>
    </row>
    <row r="499" spans="1:14" ht="16.5" thickBot="1" x14ac:dyDescent="0.3">
      <c r="A499" s="121"/>
      <c r="B499" s="121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</row>
    <row r="500" spans="1:14" ht="16.5" thickBot="1" x14ac:dyDescent="0.3">
      <c r="A500" s="201" t="s">
        <v>264</v>
      </c>
      <c r="B500" s="202">
        <v>45261</v>
      </c>
      <c r="C500" s="202">
        <v>45627</v>
      </c>
      <c r="D500" s="202" t="s">
        <v>265</v>
      </c>
      <c r="F500" s="121"/>
      <c r="G500" s="121"/>
      <c r="H500" s="121"/>
      <c r="I500" s="121"/>
      <c r="J500" s="121"/>
      <c r="K500" s="121"/>
      <c r="L500" s="121"/>
      <c r="M500" s="121"/>
      <c r="N500" s="121"/>
    </row>
    <row r="501" spans="1:14" x14ac:dyDescent="0.2">
      <c r="A501" s="189" t="s">
        <v>186</v>
      </c>
      <c r="B501" s="39">
        <v>86</v>
      </c>
      <c r="C501" s="39">
        <v>100</v>
      </c>
      <c r="D501" s="203">
        <f>(C501-B501)/B501</f>
        <v>0.16279069767441862</v>
      </c>
      <c r="F501" s="28"/>
    </row>
    <row r="502" spans="1:14" x14ac:dyDescent="0.2">
      <c r="A502" s="190" t="s">
        <v>6</v>
      </c>
      <c r="B502" s="39">
        <v>59</v>
      </c>
      <c r="C502" s="39">
        <v>65</v>
      </c>
      <c r="D502" s="203">
        <f t="shared" ref="D502:D510" si="18">(C502-B502)/B502</f>
        <v>0.10169491525423729</v>
      </c>
      <c r="F502" s="28"/>
    </row>
    <row r="503" spans="1:14" x14ac:dyDescent="0.2">
      <c r="A503" s="190" t="s">
        <v>18</v>
      </c>
      <c r="B503" s="39">
        <v>72</v>
      </c>
      <c r="C503" s="39">
        <v>73</v>
      </c>
      <c r="D503" s="203">
        <f t="shared" si="18"/>
        <v>1.3888888888888888E-2</v>
      </c>
      <c r="F503" s="28"/>
    </row>
    <row r="504" spans="1:14" x14ac:dyDescent="0.2">
      <c r="A504" s="190" t="s">
        <v>7</v>
      </c>
      <c r="B504" s="39">
        <v>15</v>
      </c>
      <c r="C504" s="39">
        <v>16</v>
      </c>
      <c r="D504" s="203">
        <f t="shared" si="18"/>
        <v>6.6666666666666666E-2</v>
      </c>
      <c r="F504" s="28"/>
    </row>
    <row r="505" spans="1:14" x14ac:dyDescent="0.2">
      <c r="A505" s="190" t="s">
        <v>8</v>
      </c>
      <c r="B505" s="39">
        <v>116</v>
      </c>
      <c r="C505" s="39">
        <v>134</v>
      </c>
      <c r="D505" s="203">
        <f t="shared" si="18"/>
        <v>0.15517241379310345</v>
      </c>
      <c r="F505" s="28"/>
    </row>
    <row r="506" spans="1:14" x14ac:dyDescent="0.2">
      <c r="A506" s="190" t="s">
        <v>9</v>
      </c>
      <c r="B506" s="39">
        <v>62</v>
      </c>
      <c r="C506" s="39">
        <v>62</v>
      </c>
      <c r="D506" s="203">
        <f t="shared" si="18"/>
        <v>0</v>
      </c>
      <c r="F506" s="28"/>
    </row>
    <row r="507" spans="1:14" x14ac:dyDescent="0.2">
      <c r="A507" s="190" t="s">
        <v>10</v>
      </c>
      <c r="B507" s="39">
        <v>39</v>
      </c>
      <c r="C507" s="39">
        <v>43</v>
      </c>
      <c r="D507" s="203">
        <f t="shared" si="18"/>
        <v>0.10256410256410256</v>
      </c>
      <c r="F507" s="28"/>
    </row>
    <row r="508" spans="1:14" x14ac:dyDescent="0.2">
      <c r="A508" s="190" t="s">
        <v>11</v>
      </c>
      <c r="B508" s="39">
        <v>41</v>
      </c>
      <c r="C508" s="39">
        <v>59</v>
      </c>
      <c r="D508" s="203">
        <f t="shared" si="18"/>
        <v>0.43902439024390244</v>
      </c>
      <c r="F508" s="28"/>
    </row>
    <row r="509" spans="1:14" x14ac:dyDescent="0.2">
      <c r="A509" s="204" t="s">
        <v>12</v>
      </c>
      <c r="B509" s="39">
        <v>34</v>
      </c>
      <c r="C509" s="39">
        <v>35</v>
      </c>
      <c r="D509" s="203">
        <f t="shared" si="18"/>
        <v>2.9411764705882353E-2</v>
      </c>
      <c r="F509" s="28"/>
    </row>
    <row r="510" spans="1:14" ht="13.5" thickBot="1" x14ac:dyDescent="0.25">
      <c r="A510" s="201" t="s">
        <v>13</v>
      </c>
      <c r="B510" s="205">
        <v>524</v>
      </c>
      <c r="C510" s="205">
        <f>SUM(C501:C509)</f>
        <v>587</v>
      </c>
      <c r="D510" s="206">
        <f t="shared" si="18"/>
        <v>0.12022900763358779</v>
      </c>
      <c r="F510" s="28"/>
    </row>
    <row r="533" spans="1:14" ht="15.75" x14ac:dyDescent="0.25">
      <c r="A533" s="807" t="s">
        <v>266</v>
      </c>
      <c r="B533" s="807"/>
      <c r="C533" s="807"/>
      <c r="D533" s="807"/>
      <c r="E533" s="807"/>
      <c r="F533" s="121"/>
      <c r="G533" s="121"/>
      <c r="H533" s="121"/>
      <c r="I533" s="121"/>
      <c r="J533" s="121"/>
      <c r="K533" s="121"/>
      <c r="L533" s="121"/>
      <c r="M533" s="121"/>
      <c r="N533" s="121"/>
    </row>
    <row r="534" spans="1:14" ht="16.5" thickBot="1" x14ac:dyDescent="0.3">
      <c r="A534" s="121"/>
      <c r="B534" s="121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</row>
    <row r="535" spans="1:14" ht="16.5" thickBot="1" x14ac:dyDescent="0.3">
      <c r="A535" s="201" t="s">
        <v>264</v>
      </c>
      <c r="B535" s="202">
        <v>45261</v>
      </c>
      <c r="C535" s="202">
        <v>45627</v>
      </c>
      <c r="D535" s="202" t="s">
        <v>265</v>
      </c>
      <c r="F535" s="121"/>
      <c r="G535" s="121"/>
      <c r="H535" s="121"/>
      <c r="I535" s="121"/>
      <c r="J535" s="121"/>
      <c r="K535" s="121"/>
      <c r="L535" s="121"/>
      <c r="M535" s="121"/>
      <c r="N535" s="121"/>
    </row>
    <row r="536" spans="1:14" x14ac:dyDescent="0.2">
      <c r="A536" s="189" t="s">
        <v>186</v>
      </c>
      <c r="B536" s="39">
        <v>1201</v>
      </c>
      <c r="C536" s="39">
        <v>1463</v>
      </c>
      <c r="D536" s="203">
        <f>(C536-B536)/B536</f>
        <v>0.21815154038301415</v>
      </c>
      <c r="F536" s="28"/>
    </row>
    <row r="537" spans="1:14" x14ac:dyDescent="0.2">
      <c r="A537" s="190" t="s">
        <v>6</v>
      </c>
      <c r="B537" s="39">
        <v>1183</v>
      </c>
      <c r="C537" s="39">
        <v>1226</v>
      </c>
      <c r="D537" s="203">
        <f t="shared" ref="D537:D545" si="19">(C537-B537)/B537</f>
        <v>3.634826711749789E-2</v>
      </c>
      <c r="F537" s="28"/>
    </row>
    <row r="538" spans="1:14" x14ac:dyDescent="0.2">
      <c r="A538" s="190" t="s">
        <v>18</v>
      </c>
      <c r="B538" s="39">
        <v>1299</v>
      </c>
      <c r="C538" s="39">
        <v>1465</v>
      </c>
      <c r="D538" s="203">
        <f t="shared" si="19"/>
        <v>0.12779060816012316</v>
      </c>
      <c r="F538" s="28"/>
    </row>
    <row r="539" spans="1:14" x14ac:dyDescent="0.2">
      <c r="A539" s="190" t="s">
        <v>7</v>
      </c>
      <c r="B539" s="39">
        <v>339</v>
      </c>
      <c r="C539" s="39">
        <v>343</v>
      </c>
      <c r="D539" s="203">
        <f t="shared" si="19"/>
        <v>1.1799410029498525E-2</v>
      </c>
      <c r="F539" s="28"/>
    </row>
    <row r="540" spans="1:14" x14ac:dyDescent="0.2">
      <c r="A540" s="190" t="s">
        <v>8</v>
      </c>
      <c r="B540" s="39">
        <v>2297</v>
      </c>
      <c r="C540" s="39">
        <v>2069</v>
      </c>
      <c r="D540" s="203">
        <f t="shared" si="19"/>
        <v>-9.9259904222899431E-2</v>
      </c>
      <c r="F540" s="28"/>
    </row>
    <row r="541" spans="1:14" x14ac:dyDescent="0.2">
      <c r="A541" s="190" t="s">
        <v>9</v>
      </c>
      <c r="B541" s="39">
        <v>1188</v>
      </c>
      <c r="C541" s="39">
        <v>1239</v>
      </c>
      <c r="D541" s="203">
        <f t="shared" si="19"/>
        <v>4.2929292929292928E-2</v>
      </c>
      <c r="F541" s="28"/>
    </row>
    <row r="542" spans="1:14" x14ac:dyDescent="0.2">
      <c r="A542" s="190" t="s">
        <v>10</v>
      </c>
      <c r="B542" s="39">
        <v>612</v>
      </c>
      <c r="C542" s="39">
        <v>718</v>
      </c>
      <c r="D542" s="203">
        <f t="shared" si="19"/>
        <v>0.17320261437908496</v>
      </c>
      <c r="F542" s="28"/>
    </row>
    <row r="543" spans="1:14" x14ac:dyDescent="0.2">
      <c r="A543" s="190" t="s">
        <v>11</v>
      </c>
      <c r="B543" s="39">
        <v>786</v>
      </c>
      <c r="C543" s="39">
        <v>1195</v>
      </c>
      <c r="D543" s="203">
        <f t="shared" si="19"/>
        <v>0.52035623409669207</v>
      </c>
      <c r="F543" s="28"/>
    </row>
    <row r="544" spans="1:14" x14ac:dyDescent="0.2">
      <c r="A544" s="204" t="s">
        <v>12</v>
      </c>
      <c r="B544" s="39">
        <v>563</v>
      </c>
      <c r="C544" s="39">
        <v>587</v>
      </c>
      <c r="D544" s="203">
        <f t="shared" si="19"/>
        <v>4.2628774422735348E-2</v>
      </c>
      <c r="F544" s="28"/>
    </row>
    <row r="545" spans="1:6" ht="13.5" thickBot="1" x14ac:dyDescent="0.25">
      <c r="A545" s="201" t="s">
        <v>13</v>
      </c>
      <c r="B545" s="205">
        <v>9468</v>
      </c>
      <c r="C545" s="205">
        <f>SUM(C536:C544)</f>
        <v>10305</v>
      </c>
      <c r="D545" s="206">
        <f t="shared" si="19"/>
        <v>8.8403041825095063E-2</v>
      </c>
      <c r="F545" s="28"/>
    </row>
  </sheetData>
  <mergeCells count="27">
    <mergeCell ref="A459:E459"/>
    <mergeCell ref="A492:G492"/>
    <mergeCell ref="A498:E498"/>
    <mergeCell ref="A533:E533"/>
    <mergeCell ref="A418:G418"/>
    <mergeCell ref="A424:E424"/>
    <mergeCell ref="A194:G194"/>
    <mergeCell ref="A4:J4"/>
    <mergeCell ref="A7:G7"/>
    <mergeCell ref="A10:M10"/>
    <mergeCell ref="A32:M32"/>
    <mergeCell ref="A54:M54"/>
    <mergeCell ref="A76:M76"/>
    <mergeCell ref="A97:G97"/>
    <mergeCell ref="A100:M100"/>
    <mergeCell ref="A122:M122"/>
    <mergeCell ref="A149:E149"/>
    <mergeCell ref="A172:E172"/>
    <mergeCell ref="A343:G343"/>
    <mergeCell ref="A349:E349"/>
    <mergeCell ref="A384:E384"/>
    <mergeCell ref="A200:E200"/>
    <mergeCell ref="A235:E235"/>
    <mergeCell ref="A271:E271"/>
    <mergeCell ref="G284:I284"/>
    <mergeCell ref="A306:E306"/>
    <mergeCell ref="G319:I319"/>
  </mergeCells>
  <pageMargins left="0.75" right="0.75" top="1" bottom="1" header="0" footer="0"/>
  <pageSetup paperSize="9" scale="58" orientation="portrait" r:id="rId1"/>
  <headerFooter alignWithMargins="0"/>
  <rowBreaks count="3" manualBreakCount="3">
    <brk id="94" max="16383" man="1"/>
    <brk id="191" max="16383" man="1"/>
    <brk id="30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4</vt:i4>
      </vt:variant>
    </vt:vector>
  </HeadingPairs>
  <TitlesOfParts>
    <vt:vector size="21" baseType="lpstr">
      <vt:lpstr>ANUAL</vt:lpstr>
      <vt:lpstr>M.V. CyL</vt:lpstr>
      <vt:lpstr>M.V. PROV</vt:lpstr>
      <vt:lpstr>M.V. Y P. MESES</vt:lpstr>
      <vt:lpstr>M.V. TIPO ALOJ.</vt:lpstr>
      <vt:lpstr>M.V. PROC</vt:lpstr>
      <vt:lpstr>EV. Nº ESTABL. Y PLAZAS</vt:lpstr>
      <vt:lpstr>EV. ESTABL. Y PZAS. X PROV</vt:lpstr>
      <vt:lpstr>EV. ESTABL. Y PZAS. X T.A.</vt:lpstr>
      <vt:lpstr>REST.</vt:lpstr>
      <vt:lpstr>GASTO</vt:lpstr>
      <vt:lpstr>GASTO X PROV</vt:lpstr>
      <vt:lpstr>GASTO X MESES</vt:lpstr>
      <vt:lpstr>GASTO X T.A.</vt:lpstr>
      <vt:lpstr>EMPLEO</vt:lpstr>
      <vt:lpstr>EMPLEO X PROV.</vt:lpstr>
      <vt:lpstr>DEMANDA ANUAL</vt:lpstr>
      <vt:lpstr>ANUAL!Área_de_impresión</vt:lpstr>
      <vt:lpstr>'GASTO X MESES'!Área_de_impresión</vt:lpstr>
      <vt:lpstr>'M.V. PROV'!Área_de_impresión</vt:lpstr>
      <vt:lpstr>'M.V. Y P. MESES'!Área_de_impresión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2025-01-22T09:12:31Z</cp:lastPrinted>
  <dcterms:created xsi:type="dcterms:W3CDTF">2011-10-19T11:12:35Z</dcterms:created>
  <dcterms:modified xsi:type="dcterms:W3CDTF">2025-01-23T09:04:08Z</dcterms:modified>
</cp:coreProperties>
</file>